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7658e0c81f442d5/Documents/Polly MSc/Research Project/Repository/FittADDM2GlobalLocal/Data/"/>
    </mc:Choice>
  </mc:AlternateContent>
  <xr:revisionPtr revIDLastSave="3" documentId="13_ncr:1_{91500EAF-4203-4DE7-9F80-824098C34F8E}" xr6:coauthVersionLast="47" xr6:coauthVersionMax="47" xr10:uidLastSave="{66A5D6CF-AF4E-4341-9DDB-068F61F39FEF}"/>
  <bookViews>
    <workbookView xWindow="-108" yWindow="-108" windowWidth="23256" windowHeight="12576" activeTab="6" xr2:uid="{00000000-000D-0000-FFFF-FFFF00000000}"/>
  </bookViews>
  <sheets>
    <sheet name="RT" sheetId="1" r:id="rId1"/>
    <sheet name="ACC" sheetId="3" r:id="rId2"/>
    <sheet name="RT_acc" sheetId="4" r:id="rId3"/>
    <sheet name="Sheet5" sheetId="10" r:id="rId4"/>
    <sheet name="Clean_RT_acc" sheetId="5" r:id="rId5"/>
    <sheet name="Sheet2" sheetId="6" r:id="rId6"/>
    <sheet name="Sheet1" sheetId="7" r:id="rId7"/>
    <sheet name="Sheet3" sheetId="8" r:id="rId8"/>
    <sheet name="Sheet4" sheetId="9" r:id="rId9"/>
    <sheet name="Sheet6" sheetId="11" r:id="rId10"/>
  </sheets>
  <definedNames>
    <definedName name="_xlchart.v1.0" hidden="1">Sheet6!$A$1</definedName>
    <definedName name="_xlchart.v1.1" hidden="1">Sheet6!$A$2:$A$220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" i="1"/>
  <c r="A223" i="11"/>
  <c r="A222" i="11"/>
  <c r="AK147" i="10"/>
  <c r="AJ147" i="10"/>
  <c r="AI147" i="10"/>
  <c r="AO147" i="10" s="1"/>
  <c r="AH147" i="10"/>
  <c r="AE147" i="10"/>
  <c r="AD147" i="10"/>
  <c r="AC147" i="10"/>
  <c r="AB147" i="10"/>
  <c r="Y147" i="10"/>
  <c r="X147" i="10"/>
  <c r="W147" i="10"/>
  <c r="V147" i="10"/>
  <c r="R147" i="10"/>
  <c r="Q147" i="10"/>
  <c r="T147" i="10" s="1"/>
  <c r="P147" i="10"/>
  <c r="O147" i="10"/>
  <c r="N147" i="10"/>
  <c r="M147" i="10"/>
  <c r="J147" i="10"/>
  <c r="AK212" i="10"/>
  <c r="AJ212" i="10"/>
  <c r="AI212" i="10"/>
  <c r="AH212" i="10"/>
  <c r="AE212" i="10"/>
  <c r="AD212" i="10"/>
  <c r="AC212" i="10"/>
  <c r="AB212" i="10"/>
  <c r="AF212" i="10" s="1"/>
  <c r="Y212" i="10"/>
  <c r="X212" i="10"/>
  <c r="W212" i="10"/>
  <c r="V212" i="10"/>
  <c r="R212" i="10"/>
  <c r="Q212" i="10"/>
  <c r="P212" i="10"/>
  <c r="O212" i="10"/>
  <c r="N212" i="10"/>
  <c r="M212" i="10"/>
  <c r="J212" i="10"/>
  <c r="AK146" i="10"/>
  <c r="AJ146" i="10"/>
  <c r="AO146" i="10" s="1"/>
  <c r="AI146" i="10"/>
  <c r="AH146" i="10"/>
  <c r="AE146" i="10"/>
  <c r="AD146" i="10"/>
  <c r="AC146" i="10"/>
  <c r="AB146" i="10"/>
  <c r="Y146" i="10"/>
  <c r="X146" i="10"/>
  <c r="W146" i="10"/>
  <c r="V146" i="10"/>
  <c r="R146" i="10"/>
  <c r="Q146" i="10"/>
  <c r="P146" i="10"/>
  <c r="O146" i="10"/>
  <c r="N146" i="10"/>
  <c r="M146" i="10"/>
  <c r="J146" i="10"/>
  <c r="AK145" i="10"/>
  <c r="AJ145" i="10"/>
  <c r="AI145" i="10"/>
  <c r="AH145" i="10"/>
  <c r="AE145" i="10"/>
  <c r="AD145" i="10"/>
  <c r="AC145" i="10"/>
  <c r="AB145" i="10"/>
  <c r="Y145" i="10"/>
  <c r="X145" i="10"/>
  <c r="W145" i="10"/>
  <c r="V145" i="10"/>
  <c r="R145" i="10"/>
  <c r="Q145" i="10"/>
  <c r="T145" i="10" s="1"/>
  <c r="P145" i="10"/>
  <c r="O145" i="10"/>
  <c r="N145" i="10"/>
  <c r="M145" i="10"/>
  <c r="J145" i="10"/>
  <c r="AK144" i="10"/>
  <c r="AJ144" i="10"/>
  <c r="AI144" i="10"/>
  <c r="AO144" i="10" s="1"/>
  <c r="AH144" i="10"/>
  <c r="AE144" i="10"/>
  <c r="AD144" i="10"/>
  <c r="AC144" i="10"/>
  <c r="AB144" i="10"/>
  <c r="Y144" i="10"/>
  <c r="X144" i="10"/>
  <c r="W144" i="10"/>
  <c r="V144" i="10"/>
  <c r="R144" i="10"/>
  <c r="Q144" i="10"/>
  <c r="P144" i="10"/>
  <c r="O144" i="10"/>
  <c r="N144" i="10"/>
  <c r="M144" i="10"/>
  <c r="J144" i="10"/>
  <c r="AK143" i="10"/>
  <c r="AJ143" i="10"/>
  <c r="AI143" i="10"/>
  <c r="AH143" i="10"/>
  <c r="AL143" i="10" s="1"/>
  <c r="AE143" i="10"/>
  <c r="AD143" i="10"/>
  <c r="AC143" i="10"/>
  <c r="AB143" i="10"/>
  <c r="AF143" i="10" s="1"/>
  <c r="Y143" i="10"/>
  <c r="X143" i="10"/>
  <c r="W143" i="10"/>
  <c r="V143" i="10"/>
  <c r="R143" i="10"/>
  <c r="T143" i="10" s="1"/>
  <c r="Q143" i="10"/>
  <c r="P143" i="10"/>
  <c r="O143" i="10"/>
  <c r="N143" i="10"/>
  <c r="M143" i="10"/>
  <c r="J143" i="10"/>
  <c r="AO142" i="10"/>
  <c r="AK142" i="10"/>
  <c r="AM142" i="10" s="1"/>
  <c r="AJ142" i="10"/>
  <c r="AI142" i="10"/>
  <c r="AH142" i="10"/>
  <c r="AE142" i="10"/>
  <c r="AG142" i="10" s="1"/>
  <c r="AD142" i="10"/>
  <c r="AC142" i="10"/>
  <c r="AB142" i="10"/>
  <c r="Y142" i="10"/>
  <c r="AA142" i="10" s="1"/>
  <c r="X142" i="10"/>
  <c r="W142" i="10"/>
  <c r="V142" i="10"/>
  <c r="R142" i="10"/>
  <c r="Q142" i="10"/>
  <c r="P142" i="10"/>
  <c r="O142" i="10"/>
  <c r="N142" i="10"/>
  <c r="U142" i="10" s="1"/>
  <c r="M142" i="10"/>
  <c r="J142" i="10"/>
  <c r="AK141" i="10"/>
  <c r="AJ141" i="10"/>
  <c r="AI141" i="10"/>
  <c r="AH141" i="10"/>
  <c r="AE141" i="10"/>
  <c r="AD141" i="10"/>
  <c r="AC141" i="10"/>
  <c r="AB141" i="10"/>
  <c r="Y141" i="10"/>
  <c r="X141" i="10"/>
  <c r="W141" i="10"/>
  <c r="V141" i="10"/>
  <c r="R141" i="10"/>
  <c r="Q141" i="10"/>
  <c r="P141" i="10"/>
  <c r="O141" i="10"/>
  <c r="N141" i="10"/>
  <c r="M141" i="10"/>
  <c r="J141" i="10"/>
  <c r="AK140" i="10"/>
  <c r="AJ140" i="10"/>
  <c r="AI140" i="10"/>
  <c r="AH140" i="10"/>
  <c r="AE140" i="10"/>
  <c r="AD140" i="10"/>
  <c r="AC140" i="10"/>
  <c r="AB140" i="10"/>
  <c r="Y140" i="10"/>
  <c r="X140" i="10"/>
  <c r="W140" i="10"/>
  <c r="V140" i="10"/>
  <c r="R140" i="10"/>
  <c r="Q140" i="10"/>
  <c r="P140" i="10"/>
  <c r="O140" i="10"/>
  <c r="N140" i="10"/>
  <c r="M140" i="10"/>
  <c r="J140" i="10"/>
  <c r="AK211" i="10"/>
  <c r="AJ211" i="10"/>
  <c r="AI211" i="10"/>
  <c r="AH211" i="10"/>
  <c r="AE211" i="10"/>
  <c r="AD211" i="10"/>
  <c r="AC211" i="10"/>
  <c r="AB211" i="10"/>
  <c r="Y211" i="10"/>
  <c r="X211" i="10"/>
  <c r="W211" i="10"/>
  <c r="V211" i="10"/>
  <c r="R211" i="10"/>
  <c r="Q211" i="10"/>
  <c r="T211" i="10" s="1"/>
  <c r="P211" i="10"/>
  <c r="O211" i="10"/>
  <c r="N211" i="10"/>
  <c r="M211" i="10"/>
  <c r="J211" i="10"/>
  <c r="AK139" i="10"/>
  <c r="AJ139" i="10"/>
  <c r="AI139" i="10"/>
  <c r="AO139" i="10" s="1"/>
  <c r="AH139" i="10"/>
  <c r="AE139" i="10"/>
  <c r="AD139" i="10"/>
  <c r="AC139" i="10"/>
  <c r="AB139" i="10"/>
  <c r="Y139" i="10"/>
  <c r="X139" i="10"/>
  <c r="W139" i="10"/>
  <c r="V139" i="10"/>
  <c r="R139" i="10"/>
  <c r="Q139" i="10"/>
  <c r="P139" i="10"/>
  <c r="O139" i="10"/>
  <c r="N139" i="10"/>
  <c r="M139" i="10"/>
  <c r="J139" i="10"/>
  <c r="AK210" i="10"/>
  <c r="AJ210" i="10"/>
  <c r="AI210" i="10"/>
  <c r="AH210" i="10"/>
  <c r="AE210" i="10"/>
  <c r="AD210" i="10"/>
  <c r="AC210" i="10"/>
  <c r="AB210" i="10"/>
  <c r="Y210" i="10"/>
  <c r="X210" i="10"/>
  <c r="W210" i="10"/>
  <c r="V210" i="10"/>
  <c r="R210" i="10"/>
  <c r="Q210" i="10"/>
  <c r="P210" i="10"/>
  <c r="O210" i="10"/>
  <c r="N210" i="10"/>
  <c r="M210" i="10"/>
  <c r="J210" i="10"/>
  <c r="AK138" i="10"/>
  <c r="AJ138" i="10"/>
  <c r="AI138" i="10"/>
  <c r="AH138" i="10"/>
  <c r="AE138" i="10"/>
  <c r="AD138" i="10"/>
  <c r="AC138" i="10"/>
  <c r="AB138" i="10"/>
  <c r="Y138" i="10"/>
  <c r="X138" i="10"/>
  <c r="W138" i="10"/>
  <c r="V138" i="10"/>
  <c r="R138" i="10"/>
  <c r="Q138" i="10"/>
  <c r="P138" i="10"/>
  <c r="O138" i="10"/>
  <c r="N138" i="10"/>
  <c r="M138" i="10"/>
  <c r="J138" i="10"/>
  <c r="AK137" i="10"/>
  <c r="AJ137" i="10"/>
  <c r="AI137" i="10"/>
  <c r="AH137" i="10"/>
  <c r="AE137" i="10"/>
  <c r="AD137" i="10"/>
  <c r="AG137" i="10" s="1"/>
  <c r="AC137" i="10"/>
  <c r="AB137" i="10"/>
  <c r="Y137" i="10"/>
  <c r="X137" i="10"/>
  <c r="W137" i="10"/>
  <c r="V137" i="10"/>
  <c r="R137" i="10"/>
  <c r="Q137" i="10"/>
  <c r="T137" i="10" s="1"/>
  <c r="P137" i="10"/>
  <c r="O137" i="10"/>
  <c r="N137" i="10"/>
  <c r="M137" i="10"/>
  <c r="J137" i="10"/>
  <c r="AK136" i="10"/>
  <c r="AJ136" i="10"/>
  <c r="AI136" i="10"/>
  <c r="AH136" i="10"/>
  <c r="AE136" i="10"/>
  <c r="AD136" i="10"/>
  <c r="AC136" i="10"/>
  <c r="AB136" i="10"/>
  <c r="Y136" i="10"/>
  <c r="X136" i="10"/>
  <c r="W136" i="10"/>
  <c r="V136" i="10"/>
  <c r="R136" i="10"/>
  <c r="Q136" i="10"/>
  <c r="P136" i="10"/>
  <c r="O136" i="10"/>
  <c r="N136" i="10"/>
  <c r="M136" i="10"/>
  <c r="J136" i="10"/>
  <c r="AK135" i="10"/>
  <c r="AJ135" i="10"/>
  <c r="AI135" i="10"/>
  <c r="AH135" i="10"/>
  <c r="AE135" i="10"/>
  <c r="AD135" i="10"/>
  <c r="AC135" i="10"/>
  <c r="AB135" i="10"/>
  <c r="Y135" i="10"/>
  <c r="X135" i="10"/>
  <c r="W135" i="10"/>
  <c r="V135" i="10"/>
  <c r="R135" i="10"/>
  <c r="Q135" i="10"/>
  <c r="P135" i="10"/>
  <c r="O135" i="10"/>
  <c r="N135" i="10"/>
  <c r="M135" i="10"/>
  <c r="J135" i="10"/>
  <c r="AK134" i="10"/>
  <c r="AJ134" i="10"/>
  <c r="AI134" i="10"/>
  <c r="AH134" i="10"/>
  <c r="AE134" i="10"/>
  <c r="AD134" i="10"/>
  <c r="AC134" i="10"/>
  <c r="AB134" i="10"/>
  <c r="Y134" i="10"/>
  <c r="X134" i="10"/>
  <c r="W134" i="10"/>
  <c r="V134" i="10"/>
  <c r="R134" i="10"/>
  <c r="Q134" i="10"/>
  <c r="P134" i="10"/>
  <c r="O134" i="10"/>
  <c r="N134" i="10"/>
  <c r="M134" i="10"/>
  <c r="J134" i="10"/>
  <c r="AK133" i="10"/>
  <c r="AJ133" i="10"/>
  <c r="AI133" i="10"/>
  <c r="AH133" i="10"/>
  <c r="AE133" i="10"/>
  <c r="AD133" i="10"/>
  <c r="AC133" i="10"/>
  <c r="AB133" i="10"/>
  <c r="AF133" i="10" s="1"/>
  <c r="Y133" i="10"/>
  <c r="X133" i="10"/>
  <c r="W133" i="10"/>
  <c r="V133" i="10"/>
  <c r="R133" i="10"/>
  <c r="Q133" i="10"/>
  <c r="P133" i="10"/>
  <c r="O133" i="10"/>
  <c r="N133" i="10"/>
  <c r="M133" i="10"/>
  <c r="J133" i="10"/>
  <c r="AO209" i="10"/>
  <c r="AK209" i="10"/>
  <c r="AJ209" i="10"/>
  <c r="AI209" i="10"/>
  <c r="AH209" i="10"/>
  <c r="AE209" i="10"/>
  <c r="AD209" i="10"/>
  <c r="AC209" i="10"/>
  <c r="AB209" i="10"/>
  <c r="Y209" i="10"/>
  <c r="X209" i="10"/>
  <c r="W209" i="10"/>
  <c r="V209" i="10"/>
  <c r="R209" i="10"/>
  <c r="Q209" i="10"/>
  <c r="P209" i="10"/>
  <c r="O209" i="10"/>
  <c r="N209" i="10"/>
  <c r="M209" i="10"/>
  <c r="J209" i="10"/>
  <c r="AK132" i="10"/>
  <c r="AM132" i="10" s="1"/>
  <c r="AJ132" i="10"/>
  <c r="AI132" i="10"/>
  <c r="AH132" i="10"/>
  <c r="AE132" i="10"/>
  <c r="AD132" i="10"/>
  <c r="AC132" i="10"/>
  <c r="AB132" i="10"/>
  <c r="Y132" i="10"/>
  <c r="X132" i="10"/>
  <c r="W132" i="10"/>
  <c r="V132" i="10"/>
  <c r="R132" i="10"/>
  <c r="Q132" i="10"/>
  <c r="P132" i="10"/>
  <c r="O132" i="10"/>
  <c r="N132" i="10"/>
  <c r="M132" i="10"/>
  <c r="J132" i="10"/>
  <c r="AK131" i="10"/>
  <c r="AJ131" i="10"/>
  <c r="AI131" i="10"/>
  <c r="AH131" i="10"/>
  <c r="AE131" i="10"/>
  <c r="AD131" i="10"/>
  <c r="AC131" i="10"/>
  <c r="AB131" i="10"/>
  <c r="Y131" i="10"/>
  <c r="X131" i="10"/>
  <c r="W131" i="10"/>
  <c r="V131" i="10"/>
  <c r="R131" i="10"/>
  <c r="Q131" i="10"/>
  <c r="P131" i="10"/>
  <c r="O131" i="10"/>
  <c r="N131" i="10"/>
  <c r="M131" i="10"/>
  <c r="J131" i="10"/>
  <c r="AK130" i="10"/>
  <c r="AJ130" i="10"/>
  <c r="AI130" i="10"/>
  <c r="AH130" i="10"/>
  <c r="AE130" i="10"/>
  <c r="AD130" i="10"/>
  <c r="AG130" i="10" s="1"/>
  <c r="AC130" i="10"/>
  <c r="AB130" i="10"/>
  <c r="Y130" i="10"/>
  <c r="X130" i="10"/>
  <c r="W130" i="10"/>
  <c r="V130" i="10"/>
  <c r="R130" i="10"/>
  <c r="Q130" i="10"/>
  <c r="T130" i="10" s="1"/>
  <c r="P130" i="10"/>
  <c r="S130" i="10" s="1"/>
  <c r="O130" i="10"/>
  <c r="N130" i="10"/>
  <c r="M130" i="10"/>
  <c r="J130" i="10"/>
  <c r="AK129" i="10"/>
  <c r="AJ129" i="10"/>
  <c r="AI129" i="10"/>
  <c r="AO129" i="10" s="1"/>
  <c r="AH129" i="10"/>
  <c r="AE129" i="10"/>
  <c r="AD129" i="10"/>
  <c r="AC129" i="10"/>
  <c r="AB129" i="10"/>
  <c r="Y129" i="10"/>
  <c r="X129" i="10"/>
  <c r="W129" i="10"/>
  <c r="V129" i="10"/>
  <c r="R129" i="10"/>
  <c r="Q129" i="10"/>
  <c r="T129" i="10" s="1"/>
  <c r="P129" i="10"/>
  <c r="O129" i="10"/>
  <c r="N129" i="10"/>
  <c r="M129" i="10"/>
  <c r="J129" i="10"/>
  <c r="AK128" i="10"/>
  <c r="AM128" i="10" s="1"/>
  <c r="AJ128" i="10"/>
  <c r="AI128" i="10"/>
  <c r="AO128" i="10" s="1"/>
  <c r="AH128" i="10"/>
  <c r="AE128" i="10"/>
  <c r="AD128" i="10"/>
  <c r="AC128" i="10"/>
  <c r="AB128" i="10"/>
  <c r="Y128" i="10"/>
  <c r="X128" i="10"/>
  <c r="W128" i="10"/>
  <c r="V128" i="10"/>
  <c r="R128" i="10"/>
  <c r="Q128" i="10"/>
  <c r="P128" i="10"/>
  <c r="O128" i="10"/>
  <c r="N128" i="10"/>
  <c r="M128" i="10"/>
  <c r="J128" i="10"/>
  <c r="AK208" i="10"/>
  <c r="AJ208" i="10"/>
  <c r="AI208" i="10"/>
  <c r="AH208" i="10"/>
  <c r="AE208" i="10"/>
  <c r="AD208" i="10"/>
  <c r="AC208" i="10"/>
  <c r="AB208" i="10"/>
  <c r="Y208" i="10"/>
  <c r="X208" i="10"/>
  <c r="W208" i="10"/>
  <c r="V208" i="10"/>
  <c r="R208" i="10"/>
  <c r="Q208" i="10"/>
  <c r="P208" i="10"/>
  <c r="O208" i="10"/>
  <c r="N208" i="10"/>
  <c r="M208" i="10"/>
  <c r="J208" i="10"/>
  <c r="AK127" i="10"/>
  <c r="AJ127" i="10"/>
  <c r="AI127" i="10"/>
  <c r="AH127" i="10"/>
  <c r="AE127" i="10"/>
  <c r="AD127" i="10"/>
  <c r="AC127" i="10"/>
  <c r="AB127" i="10"/>
  <c r="Y127" i="10"/>
  <c r="X127" i="10"/>
  <c r="W127" i="10"/>
  <c r="V127" i="10"/>
  <c r="R127" i="10"/>
  <c r="Q127" i="10"/>
  <c r="P127" i="10"/>
  <c r="S127" i="10" s="1"/>
  <c r="O127" i="10"/>
  <c r="N127" i="10"/>
  <c r="M127" i="10"/>
  <c r="J127" i="10"/>
  <c r="AK126" i="10"/>
  <c r="AJ126" i="10"/>
  <c r="AI126" i="10"/>
  <c r="AH126" i="10"/>
  <c r="AE126" i="10"/>
  <c r="AD126" i="10"/>
  <c r="AC126" i="10"/>
  <c r="AB126" i="10"/>
  <c r="Y126" i="10"/>
  <c r="X126" i="10"/>
  <c r="W126" i="10"/>
  <c r="V126" i="10"/>
  <c r="R126" i="10"/>
  <c r="Q126" i="10"/>
  <c r="P126" i="10"/>
  <c r="O126" i="10"/>
  <c r="N126" i="10"/>
  <c r="M126" i="10"/>
  <c r="J126" i="10"/>
  <c r="AK125" i="10"/>
  <c r="AJ125" i="10"/>
  <c r="AI125" i="10"/>
  <c r="AO125" i="10" s="1"/>
  <c r="AH125" i="10"/>
  <c r="AE125" i="10"/>
  <c r="AD125" i="10"/>
  <c r="AC125" i="10"/>
  <c r="AB125" i="10"/>
  <c r="Y125" i="10"/>
  <c r="X125" i="10"/>
  <c r="W125" i="10"/>
  <c r="V125" i="10"/>
  <c r="R125" i="10"/>
  <c r="Q125" i="10"/>
  <c r="P125" i="10"/>
  <c r="O125" i="10"/>
  <c r="N125" i="10"/>
  <c r="U125" i="10" s="1"/>
  <c r="M125" i="10"/>
  <c r="J125" i="10"/>
  <c r="AK124" i="10"/>
  <c r="AJ124" i="10"/>
  <c r="AI124" i="10"/>
  <c r="AH124" i="10"/>
  <c r="AE124" i="10"/>
  <c r="AD124" i="10"/>
  <c r="AC124" i="10"/>
  <c r="AB124" i="10"/>
  <c r="Y124" i="10"/>
  <c r="X124" i="10"/>
  <c r="W124" i="10"/>
  <c r="V124" i="10"/>
  <c r="R124" i="10"/>
  <c r="Q124" i="10"/>
  <c r="P124" i="10"/>
  <c r="O124" i="10"/>
  <c r="N124" i="10"/>
  <c r="M124" i="10"/>
  <c r="J124" i="10"/>
  <c r="AK123" i="10"/>
  <c r="AJ123" i="10"/>
  <c r="AM123" i="10" s="1"/>
  <c r="AI123" i="10"/>
  <c r="AO123" i="10" s="1"/>
  <c r="AH123" i="10"/>
  <c r="AE123" i="10"/>
  <c r="AD123" i="10"/>
  <c r="AC123" i="10"/>
  <c r="AB123" i="10"/>
  <c r="Y123" i="10"/>
  <c r="X123" i="10"/>
  <c r="W123" i="10"/>
  <c r="V123" i="10"/>
  <c r="R123" i="10"/>
  <c r="Q123" i="10"/>
  <c r="T123" i="10" s="1"/>
  <c r="P123" i="10"/>
  <c r="O123" i="10"/>
  <c r="N123" i="10"/>
  <c r="M123" i="10"/>
  <c r="J123" i="10"/>
  <c r="AK122" i="10"/>
  <c r="AJ122" i="10"/>
  <c r="AI122" i="10"/>
  <c r="AH122" i="10"/>
  <c r="AE122" i="10"/>
  <c r="AD122" i="10"/>
  <c r="AC122" i="10"/>
  <c r="AB122" i="10"/>
  <c r="Y122" i="10"/>
  <c r="X122" i="10"/>
  <c r="W122" i="10"/>
  <c r="V122" i="10"/>
  <c r="R122" i="10"/>
  <c r="Q122" i="10"/>
  <c r="P122" i="10"/>
  <c r="O122" i="10"/>
  <c r="N122" i="10"/>
  <c r="M122" i="10"/>
  <c r="J122" i="10"/>
  <c r="AO121" i="10"/>
  <c r="AK121" i="10"/>
  <c r="AJ121" i="10"/>
  <c r="AI121" i="10"/>
  <c r="AH121" i="10"/>
  <c r="AE121" i="10"/>
  <c r="AD121" i="10"/>
  <c r="AC121" i="10"/>
  <c r="AB121" i="10"/>
  <c r="Y121" i="10"/>
  <c r="X121" i="10"/>
  <c r="W121" i="10"/>
  <c r="V121" i="10"/>
  <c r="R121" i="10"/>
  <c r="Q121" i="10"/>
  <c r="P121" i="10"/>
  <c r="O121" i="10"/>
  <c r="S121" i="10" s="1"/>
  <c r="N121" i="10"/>
  <c r="M121" i="10"/>
  <c r="J121" i="10"/>
  <c r="AM207" i="10"/>
  <c r="AK207" i="10"/>
  <c r="AJ207" i="10"/>
  <c r="AI207" i="10"/>
  <c r="AO207" i="10" s="1"/>
  <c r="AH207" i="10"/>
  <c r="AN207" i="10" s="1"/>
  <c r="AE207" i="10"/>
  <c r="AD207" i="10"/>
  <c r="AC207" i="10"/>
  <c r="AB207" i="10"/>
  <c r="Y207" i="10"/>
  <c r="X207" i="10"/>
  <c r="W207" i="10"/>
  <c r="V207" i="10"/>
  <c r="R207" i="10"/>
  <c r="Q207" i="10"/>
  <c r="P207" i="10"/>
  <c r="O207" i="10"/>
  <c r="N207" i="10"/>
  <c r="M207" i="10"/>
  <c r="J207" i="10"/>
  <c r="AK120" i="10"/>
  <c r="AN120" i="10" s="1"/>
  <c r="AJ120" i="10"/>
  <c r="AI120" i="10"/>
  <c r="AH120" i="10"/>
  <c r="AE120" i="10"/>
  <c r="AD120" i="10"/>
  <c r="AC120" i="10"/>
  <c r="AB120" i="10"/>
  <c r="Y120" i="10"/>
  <c r="X120" i="10"/>
  <c r="W120" i="10"/>
  <c r="V120" i="10"/>
  <c r="R120" i="10"/>
  <c r="Q120" i="10"/>
  <c r="P120" i="10"/>
  <c r="O120" i="10"/>
  <c r="N120" i="10"/>
  <c r="M120" i="10"/>
  <c r="J120" i="10"/>
  <c r="AK119" i="10"/>
  <c r="AJ119" i="10"/>
  <c r="AI119" i="10"/>
  <c r="AH119" i="10"/>
  <c r="AE119" i="10"/>
  <c r="AD119" i="10"/>
  <c r="AG119" i="10" s="1"/>
  <c r="AC119" i="10"/>
  <c r="AB119" i="10"/>
  <c r="Y119" i="10"/>
  <c r="X119" i="10"/>
  <c r="W119" i="10"/>
  <c r="V119" i="10"/>
  <c r="R119" i="10"/>
  <c r="Q119" i="10"/>
  <c r="T119" i="10" s="1"/>
  <c r="P119" i="10"/>
  <c r="O119" i="10"/>
  <c r="N119" i="10"/>
  <c r="M119" i="10"/>
  <c r="J119" i="10"/>
  <c r="AK206" i="10"/>
  <c r="AJ206" i="10"/>
  <c r="AI206" i="10"/>
  <c r="AO206" i="10" s="1"/>
  <c r="AH206" i="10"/>
  <c r="AE206" i="10"/>
  <c r="AD206" i="10"/>
  <c r="AC206" i="10"/>
  <c r="AF206" i="10" s="1"/>
  <c r="AB206" i="10"/>
  <c r="Y206" i="10"/>
  <c r="X206" i="10"/>
  <c r="W206" i="10"/>
  <c r="V206" i="10"/>
  <c r="R206" i="10"/>
  <c r="Q206" i="10"/>
  <c r="T206" i="10" s="1"/>
  <c r="P206" i="10"/>
  <c r="O206" i="10"/>
  <c r="N206" i="10"/>
  <c r="M206" i="10"/>
  <c r="U206" i="10" s="1"/>
  <c r="J206" i="10"/>
  <c r="AK118" i="10"/>
  <c r="AJ118" i="10"/>
  <c r="AI118" i="10"/>
  <c r="AO118" i="10" s="1"/>
  <c r="AH118" i="10"/>
  <c r="AL118" i="10" s="1"/>
  <c r="AE118" i="10"/>
  <c r="AD118" i="10"/>
  <c r="AC118" i="10"/>
  <c r="AB118" i="10"/>
  <c r="Y118" i="10"/>
  <c r="X118" i="10"/>
  <c r="W118" i="10"/>
  <c r="V118" i="10"/>
  <c r="R118" i="10"/>
  <c r="Q118" i="10"/>
  <c r="P118" i="10"/>
  <c r="O118" i="10"/>
  <c r="N118" i="10"/>
  <c r="M118" i="10"/>
  <c r="J118" i="10"/>
  <c r="AK117" i="10"/>
  <c r="AJ117" i="10"/>
  <c r="AI117" i="10"/>
  <c r="AH117" i="10"/>
  <c r="AL117" i="10" s="1"/>
  <c r="AE117" i="10"/>
  <c r="AG117" i="10" s="1"/>
  <c r="AD117" i="10"/>
  <c r="AC117" i="10"/>
  <c r="AB117" i="10"/>
  <c r="Y117" i="10"/>
  <c r="AA117" i="10" s="1"/>
  <c r="X117" i="10"/>
  <c r="W117" i="10"/>
  <c r="V117" i="10"/>
  <c r="R117" i="10"/>
  <c r="T117" i="10" s="1"/>
  <c r="Q117" i="10"/>
  <c r="P117" i="10"/>
  <c r="O117" i="10"/>
  <c r="N117" i="10"/>
  <c r="U117" i="10" s="1"/>
  <c r="M117" i="10"/>
  <c r="J117" i="10"/>
  <c r="AO116" i="10"/>
  <c r="AK116" i="10"/>
  <c r="AM116" i="10" s="1"/>
  <c r="AJ116" i="10"/>
  <c r="AI116" i="10"/>
  <c r="AH116" i="10"/>
  <c r="AG116" i="10"/>
  <c r="AE116" i="10"/>
  <c r="AD116" i="10"/>
  <c r="AC116" i="10"/>
  <c r="AB116" i="10"/>
  <c r="Y116" i="10"/>
  <c r="X116" i="10"/>
  <c r="W116" i="10"/>
  <c r="V116" i="10"/>
  <c r="Z116" i="10" s="1"/>
  <c r="R116" i="10"/>
  <c r="Q116" i="10"/>
  <c r="P116" i="10"/>
  <c r="O116" i="10"/>
  <c r="N116" i="10"/>
  <c r="M116" i="10"/>
  <c r="J116" i="10"/>
  <c r="AM115" i="10"/>
  <c r="AK115" i="10"/>
  <c r="AJ115" i="10"/>
  <c r="AI115" i="10"/>
  <c r="AO115" i="10" s="1"/>
  <c r="AH115" i="10"/>
  <c r="AN115" i="10" s="1"/>
  <c r="AP115" i="10" s="1"/>
  <c r="AE115" i="10"/>
  <c r="AD115" i="10"/>
  <c r="AC115" i="10"/>
  <c r="AB115" i="10"/>
  <c r="Y115" i="10"/>
  <c r="X115" i="10"/>
  <c r="W115" i="10"/>
  <c r="V115" i="10"/>
  <c r="Z115" i="10" s="1"/>
  <c r="R115" i="10"/>
  <c r="Q115" i="10"/>
  <c r="P115" i="10"/>
  <c r="O115" i="10"/>
  <c r="N115" i="10"/>
  <c r="M115" i="10"/>
  <c r="J115" i="10"/>
  <c r="AK114" i="10"/>
  <c r="AM114" i="10" s="1"/>
  <c r="AJ114" i="10"/>
  <c r="AI114" i="10"/>
  <c r="AO114" i="10" s="1"/>
  <c r="AH114" i="10"/>
  <c r="AE114" i="10"/>
  <c r="AD114" i="10"/>
  <c r="AC114" i="10"/>
  <c r="AB114" i="10"/>
  <c r="Y114" i="10"/>
  <c r="X114" i="10"/>
  <c r="W114" i="10"/>
  <c r="V114" i="10"/>
  <c r="R114" i="10"/>
  <c r="Q114" i="10"/>
  <c r="P114" i="10"/>
  <c r="O114" i="10"/>
  <c r="N114" i="10"/>
  <c r="M114" i="10"/>
  <c r="J114" i="10"/>
  <c r="AK113" i="10"/>
  <c r="AJ113" i="10"/>
  <c r="AI113" i="10"/>
  <c r="AH113" i="10"/>
  <c r="AE113" i="10"/>
  <c r="AD113" i="10"/>
  <c r="AC113" i="10"/>
  <c r="AB113" i="10"/>
  <c r="Y113" i="10"/>
  <c r="X113" i="10"/>
  <c r="W113" i="10"/>
  <c r="V113" i="10"/>
  <c r="R113" i="10"/>
  <c r="Q113" i="10"/>
  <c r="P113" i="10"/>
  <c r="O113" i="10"/>
  <c r="N113" i="10"/>
  <c r="M113" i="10"/>
  <c r="J113" i="10"/>
  <c r="AK112" i="10"/>
  <c r="AJ112" i="10"/>
  <c r="AI112" i="10"/>
  <c r="AH112" i="10"/>
  <c r="AE112" i="10"/>
  <c r="AD112" i="10"/>
  <c r="AC112" i="10"/>
  <c r="AB112" i="10"/>
  <c r="Y112" i="10"/>
  <c r="X112" i="10"/>
  <c r="W112" i="10"/>
  <c r="V112" i="10"/>
  <c r="R112" i="10"/>
  <c r="Q112" i="10"/>
  <c r="T112" i="10" s="1"/>
  <c r="P112" i="10"/>
  <c r="S112" i="10" s="1"/>
  <c r="O112" i="10"/>
  <c r="N112" i="10"/>
  <c r="M112" i="10"/>
  <c r="J112" i="10"/>
  <c r="AK205" i="10"/>
  <c r="AJ205" i="10"/>
  <c r="AI205" i="10"/>
  <c r="AH205" i="10"/>
  <c r="AE205" i="10"/>
  <c r="AD205" i="10"/>
  <c r="AC205" i="10"/>
  <c r="AB205" i="10"/>
  <c r="Y205" i="10"/>
  <c r="X205" i="10"/>
  <c r="W205" i="10"/>
  <c r="V205" i="10"/>
  <c r="R205" i="10"/>
  <c r="Q205" i="10"/>
  <c r="P205" i="10"/>
  <c r="O205" i="10"/>
  <c r="N205" i="10"/>
  <c r="M205" i="10"/>
  <c r="J205" i="10"/>
  <c r="AK111" i="10"/>
  <c r="AJ111" i="10"/>
  <c r="AI111" i="10"/>
  <c r="AH111" i="10"/>
  <c r="AE111" i="10"/>
  <c r="AD111" i="10"/>
  <c r="AC111" i="10"/>
  <c r="AB111" i="10"/>
  <c r="Y111" i="10"/>
  <c r="X111" i="10"/>
  <c r="W111" i="10"/>
  <c r="V111" i="10"/>
  <c r="R111" i="10"/>
  <c r="Q111" i="10"/>
  <c r="P111" i="10"/>
  <c r="O111" i="10"/>
  <c r="N111" i="10"/>
  <c r="M111" i="10"/>
  <c r="J111" i="10"/>
  <c r="AK110" i="10"/>
  <c r="AJ110" i="10"/>
  <c r="AI110" i="10"/>
  <c r="AH110" i="10"/>
  <c r="AE110" i="10"/>
  <c r="AD110" i="10"/>
  <c r="AC110" i="10"/>
  <c r="AB110" i="10"/>
  <c r="Y110" i="10"/>
  <c r="X110" i="10"/>
  <c r="W110" i="10"/>
  <c r="V110" i="10"/>
  <c r="R110" i="10"/>
  <c r="Q110" i="10"/>
  <c r="P110" i="10"/>
  <c r="O110" i="10"/>
  <c r="N110" i="10"/>
  <c r="M110" i="10"/>
  <c r="J110" i="10"/>
  <c r="AK109" i="10"/>
  <c r="AJ109" i="10"/>
  <c r="AI109" i="10"/>
  <c r="AO109" i="10" s="1"/>
  <c r="AH109" i="10"/>
  <c r="AE109" i="10"/>
  <c r="AD109" i="10"/>
  <c r="AC109" i="10"/>
  <c r="AB109" i="10"/>
  <c r="Y109" i="10"/>
  <c r="X109" i="10"/>
  <c r="W109" i="10"/>
  <c r="V109" i="10"/>
  <c r="R109" i="10"/>
  <c r="Q109" i="10"/>
  <c r="P109" i="10"/>
  <c r="S109" i="10" s="1"/>
  <c r="O109" i="10"/>
  <c r="N109" i="10"/>
  <c r="M109" i="10"/>
  <c r="J109" i="10"/>
  <c r="AK108" i="10"/>
  <c r="AJ108" i="10"/>
  <c r="AI108" i="10"/>
  <c r="AH108" i="10"/>
  <c r="AE108" i="10"/>
  <c r="AD108" i="10"/>
  <c r="AC108" i="10"/>
  <c r="AB108" i="10"/>
  <c r="Y108" i="10"/>
  <c r="X108" i="10"/>
  <c r="W108" i="10"/>
  <c r="V108" i="10"/>
  <c r="Z108" i="10" s="1"/>
  <c r="R108" i="10"/>
  <c r="Q108" i="10"/>
  <c r="P108" i="10"/>
  <c r="O108" i="10"/>
  <c r="N108" i="10"/>
  <c r="M108" i="10"/>
  <c r="J108" i="10"/>
  <c r="AK107" i="10"/>
  <c r="AM107" i="10" s="1"/>
  <c r="AJ107" i="10"/>
  <c r="AI107" i="10"/>
  <c r="AH107" i="10"/>
  <c r="AE107" i="10"/>
  <c r="AG107" i="10" s="1"/>
  <c r="AD107" i="10"/>
  <c r="AC107" i="10"/>
  <c r="AB107" i="10"/>
  <c r="Y107" i="10"/>
  <c r="X107" i="10"/>
  <c r="W107" i="10"/>
  <c r="V107" i="10"/>
  <c r="R107" i="10"/>
  <c r="Q107" i="10"/>
  <c r="P107" i="10"/>
  <c r="O107" i="10"/>
  <c r="N107" i="10"/>
  <c r="M107" i="10"/>
  <c r="J107" i="10"/>
  <c r="AK204" i="10"/>
  <c r="AJ204" i="10"/>
  <c r="AI204" i="10"/>
  <c r="AH204" i="10"/>
  <c r="AE204" i="10"/>
  <c r="AD204" i="10"/>
  <c r="AC204" i="10"/>
  <c r="AB204" i="10"/>
  <c r="Y204" i="10"/>
  <c r="X204" i="10"/>
  <c r="W204" i="10"/>
  <c r="V204" i="10"/>
  <c r="R204" i="10"/>
  <c r="Q204" i="10"/>
  <c r="P204" i="10"/>
  <c r="O204" i="10"/>
  <c r="N204" i="10"/>
  <c r="M204" i="10"/>
  <c r="J204" i="10"/>
  <c r="AK106" i="10"/>
  <c r="AJ106" i="10"/>
  <c r="AI106" i="10"/>
  <c r="AO106" i="10" s="1"/>
  <c r="AH106" i="10"/>
  <c r="AE106" i="10"/>
  <c r="AD106" i="10"/>
  <c r="AC106" i="10"/>
  <c r="AB106" i="10"/>
  <c r="Y106" i="10"/>
  <c r="X106" i="10"/>
  <c r="W106" i="10"/>
  <c r="V106" i="10"/>
  <c r="R106" i="10"/>
  <c r="Q106" i="10"/>
  <c r="P106" i="10"/>
  <c r="O106" i="10"/>
  <c r="N106" i="10"/>
  <c r="M106" i="10"/>
  <c r="J106" i="10"/>
  <c r="AK105" i="10"/>
  <c r="AJ105" i="10"/>
  <c r="AM105" i="10" s="1"/>
  <c r="AI105" i="10"/>
  <c r="AH105" i="10"/>
  <c r="AN105" i="10" s="1"/>
  <c r="AE105" i="10"/>
  <c r="AD105" i="10"/>
  <c r="AC105" i="10"/>
  <c r="AB105" i="10"/>
  <c r="Y105" i="10"/>
  <c r="X105" i="10"/>
  <c r="W105" i="10"/>
  <c r="V105" i="10"/>
  <c r="R105" i="10"/>
  <c r="Q105" i="10"/>
  <c r="P105" i="10"/>
  <c r="O105" i="10"/>
  <c r="N105" i="10"/>
  <c r="M105" i="10"/>
  <c r="J105" i="10"/>
  <c r="AK203" i="10"/>
  <c r="AM203" i="10" s="1"/>
  <c r="AJ203" i="10"/>
  <c r="AI203" i="10"/>
  <c r="AH203" i="10"/>
  <c r="AE203" i="10"/>
  <c r="AG203" i="10" s="1"/>
  <c r="AD203" i="10"/>
  <c r="AC203" i="10"/>
  <c r="AB203" i="10"/>
  <c r="Y203" i="10"/>
  <c r="X203" i="10"/>
  <c r="W203" i="10"/>
  <c r="V203" i="10"/>
  <c r="R203" i="10"/>
  <c r="Q203" i="10"/>
  <c r="P203" i="10"/>
  <c r="O203" i="10"/>
  <c r="N203" i="10"/>
  <c r="M203" i="10"/>
  <c r="J203" i="10"/>
  <c r="AK104" i="10"/>
  <c r="AJ104" i="10"/>
  <c r="AO104" i="10" s="1"/>
  <c r="AI104" i="10"/>
  <c r="AH104" i="10"/>
  <c r="AE104" i="10"/>
  <c r="AD104" i="10"/>
  <c r="AC104" i="10"/>
  <c r="AB104" i="10"/>
  <c r="Y104" i="10"/>
  <c r="X104" i="10"/>
  <c r="W104" i="10"/>
  <c r="V104" i="10"/>
  <c r="R104" i="10"/>
  <c r="Q104" i="10"/>
  <c r="T104" i="10" s="1"/>
  <c r="P104" i="10"/>
  <c r="O104" i="10"/>
  <c r="N104" i="10"/>
  <c r="M104" i="10"/>
  <c r="J104" i="10"/>
  <c r="AK103" i="10"/>
  <c r="AJ103" i="10"/>
  <c r="AI103" i="10"/>
  <c r="AO103" i="10" s="1"/>
  <c r="AH103" i="10"/>
  <c r="AE103" i="10"/>
  <c r="AD103" i="10"/>
  <c r="AC103" i="10"/>
  <c r="AB103" i="10"/>
  <c r="Y103" i="10"/>
  <c r="X103" i="10"/>
  <c r="W103" i="10"/>
  <c r="V103" i="10"/>
  <c r="R103" i="10"/>
  <c r="Q103" i="10"/>
  <c r="P103" i="10"/>
  <c r="O103" i="10"/>
  <c r="N103" i="10"/>
  <c r="M103" i="10"/>
  <c r="J103" i="10"/>
  <c r="AK102" i="10"/>
  <c r="AJ102" i="10"/>
  <c r="AI102" i="10"/>
  <c r="AH102" i="10"/>
  <c r="AE102" i="10"/>
  <c r="AD102" i="10"/>
  <c r="AC102" i="10"/>
  <c r="AB102" i="10"/>
  <c r="Y102" i="10"/>
  <c r="X102" i="10"/>
  <c r="W102" i="10"/>
  <c r="V102" i="10"/>
  <c r="R102" i="10"/>
  <c r="Q102" i="10"/>
  <c r="T102" i="10" s="1"/>
  <c r="P102" i="10"/>
  <c r="O102" i="10"/>
  <c r="N102" i="10"/>
  <c r="M102" i="10"/>
  <c r="U102" i="10" s="1"/>
  <c r="J102" i="10"/>
  <c r="AK101" i="10"/>
  <c r="AJ101" i="10"/>
  <c r="AI101" i="10"/>
  <c r="AH101" i="10"/>
  <c r="AE101" i="10"/>
  <c r="AD101" i="10"/>
  <c r="AC101" i="10"/>
  <c r="AB101" i="10"/>
  <c r="Y101" i="10"/>
  <c r="X101" i="10"/>
  <c r="W101" i="10"/>
  <c r="V101" i="10"/>
  <c r="R101" i="10"/>
  <c r="Q101" i="10"/>
  <c r="P101" i="10"/>
  <c r="O101" i="10"/>
  <c r="N101" i="10"/>
  <c r="M101" i="10"/>
  <c r="J101" i="10"/>
  <c r="AK202" i="10"/>
  <c r="AJ202" i="10"/>
  <c r="AM202" i="10" s="1"/>
  <c r="AI202" i="10"/>
  <c r="AH202" i="10"/>
  <c r="AE202" i="10"/>
  <c r="AD202" i="10"/>
  <c r="AC202" i="10"/>
  <c r="AB202" i="10"/>
  <c r="Y202" i="10"/>
  <c r="X202" i="10"/>
  <c r="W202" i="10"/>
  <c r="V202" i="10"/>
  <c r="R202" i="10"/>
  <c r="Q202" i="10"/>
  <c r="T202" i="10" s="1"/>
  <c r="P202" i="10"/>
  <c r="O202" i="10"/>
  <c r="N202" i="10"/>
  <c r="M202" i="10"/>
  <c r="U202" i="10" s="1"/>
  <c r="J202" i="10"/>
  <c r="AK100" i="10"/>
  <c r="AJ100" i="10"/>
  <c r="AI100" i="10"/>
  <c r="AH100" i="10"/>
  <c r="AE100" i="10"/>
  <c r="AD100" i="10"/>
  <c r="AC100" i="10"/>
  <c r="AF100" i="10" s="1"/>
  <c r="AB100" i="10"/>
  <c r="Y100" i="10"/>
  <c r="X100" i="10"/>
  <c r="W100" i="10"/>
  <c r="V100" i="10"/>
  <c r="R100" i="10"/>
  <c r="Q100" i="10"/>
  <c r="P100" i="10"/>
  <c r="S100" i="10" s="1"/>
  <c r="O100" i="10"/>
  <c r="N100" i="10"/>
  <c r="M100" i="10"/>
  <c r="J100" i="10"/>
  <c r="AK201" i="10"/>
  <c r="AJ201" i="10"/>
  <c r="AI201" i="10"/>
  <c r="AH201" i="10"/>
  <c r="AE201" i="10"/>
  <c r="AD201" i="10"/>
  <c r="AC201" i="10"/>
  <c r="AB201" i="10"/>
  <c r="Y201" i="10"/>
  <c r="X201" i="10"/>
  <c r="W201" i="10"/>
  <c r="V201" i="10"/>
  <c r="R201" i="10"/>
  <c r="Q201" i="10"/>
  <c r="P201" i="10"/>
  <c r="O201" i="10"/>
  <c r="N201" i="10"/>
  <c r="M201" i="10"/>
  <c r="J201" i="10"/>
  <c r="AK99" i="10"/>
  <c r="AJ99" i="10"/>
  <c r="AI99" i="10"/>
  <c r="AH99" i="10"/>
  <c r="AE99" i="10"/>
  <c r="AD99" i="10"/>
  <c r="AC99" i="10"/>
  <c r="AB99" i="10"/>
  <c r="Y99" i="10"/>
  <c r="AA99" i="10" s="1"/>
  <c r="X99" i="10"/>
  <c r="W99" i="10"/>
  <c r="V99" i="10"/>
  <c r="R99" i="10"/>
  <c r="Q99" i="10"/>
  <c r="P99" i="10"/>
  <c r="O99" i="10"/>
  <c r="N99" i="10"/>
  <c r="M99" i="10"/>
  <c r="J99" i="10"/>
  <c r="AK98" i="10"/>
  <c r="AJ98" i="10"/>
  <c r="AO98" i="10" s="1"/>
  <c r="AI98" i="10"/>
  <c r="AH98" i="10"/>
  <c r="AE98" i="10"/>
  <c r="AD98" i="10"/>
  <c r="AC98" i="10"/>
  <c r="AB98" i="10"/>
  <c r="Y98" i="10"/>
  <c r="X98" i="10"/>
  <c r="W98" i="10"/>
  <c r="V98" i="10"/>
  <c r="R98" i="10"/>
  <c r="Q98" i="10"/>
  <c r="T98" i="10" s="1"/>
  <c r="P98" i="10"/>
  <c r="O98" i="10"/>
  <c r="N98" i="10"/>
  <c r="M98" i="10"/>
  <c r="J98" i="10"/>
  <c r="AK97" i="10"/>
  <c r="AJ97" i="10"/>
  <c r="AI97" i="10"/>
  <c r="AO97" i="10" s="1"/>
  <c r="AH97" i="10"/>
  <c r="AE97" i="10"/>
  <c r="AD97" i="10"/>
  <c r="AC97" i="10"/>
  <c r="AB97" i="10"/>
  <c r="Y97" i="10"/>
  <c r="X97" i="10"/>
  <c r="W97" i="10"/>
  <c r="V97" i="10"/>
  <c r="R97" i="10"/>
  <c r="Q97" i="10"/>
  <c r="P97" i="10"/>
  <c r="S97" i="10" s="1"/>
  <c r="O97" i="10"/>
  <c r="N97" i="10"/>
  <c r="M97" i="10"/>
  <c r="J97" i="10"/>
  <c r="AK96" i="10"/>
  <c r="AJ96" i="10"/>
  <c r="AM96" i="10" s="1"/>
  <c r="AI96" i="10"/>
  <c r="AH96" i="10"/>
  <c r="AN96" i="10" s="1"/>
  <c r="AE96" i="10"/>
  <c r="AD96" i="10"/>
  <c r="AC96" i="10"/>
  <c r="AB96" i="10"/>
  <c r="Y96" i="10"/>
  <c r="X96" i="10"/>
  <c r="W96" i="10"/>
  <c r="V96" i="10"/>
  <c r="R96" i="10"/>
  <c r="Q96" i="10"/>
  <c r="T96" i="10" s="1"/>
  <c r="P96" i="10"/>
  <c r="O96" i="10"/>
  <c r="N96" i="10"/>
  <c r="M96" i="10"/>
  <c r="J96" i="10"/>
  <c r="AK200" i="10"/>
  <c r="AJ200" i="10"/>
  <c r="AI200" i="10"/>
  <c r="AO200" i="10" s="1"/>
  <c r="AH200" i="10"/>
  <c r="AE200" i="10"/>
  <c r="AD200" i="10"/>
  <c r="AC200" i="10"/>
  <c r="AB200" i="10"/>
  <c r="Y200" i="10"/>
  <c r="X200" i="10"/>
  <c r="W200" i="10"/>
  <c r="V200" i="10"/>
  <c r="R200" i="10"/>
  <c r="Q200" i="10"/>
  <c r="P200" i="10"/>
  <c r="O200" i="10"/>
  <c r="N200" i="10"/>
  <c r="M200" i="10"/>
  <c r="J200" i="10"/>
  <c r="AK95" i="10"/>
  <c r="AJ95" i="10"/>
  <c r="AI95" i="10"/>
  <c r="AH95" i="10"/>
  <c r="AE95" i="10"/>
  <c r="AD95" i="10"/>
  <c r="AC95" i="10"/>
  <c r="AB95" i="10"/>
  <c r="Y95" i="10"/>
  <c r="X95" i="10"/>
  <c r="W95" i="10"/>
  <c r="V95" i="10"/>
  <c r="R95" i="10"/>
  <c r="Q95" i="10"/>
  <c r="P95" i="10"/>
  <c r="O95" i="10"/>
  <c r="N95" i="10"/>
  <c r="M95" i="10"/>
  <c r="J95" i="10"/>
  <c r="AK94" i="10"/>
  <c r="AJ94" i="10"/>
  <c r="AI94" i="10"/>
  <c r="AH94" i="10"/>
  <c r="AE94" i="10"/>
  <c r="AD94" i="10"/>
  <c r="AC94" i="10"/>
  <c r="AB94" i="10"/>
  <c r="Y94" i="10"/>
  <c r="X94" i="10"/>
  <c r="W94" i="10"/>
  <c r="Z94" i="10" s="1"/>
  <c r="V94" i="10"/>
  <c r="R94" i="10"/>
  <c r="Q94" i="10"/>
  <c r="P94" i="10"/>
  <c r="S94" i="10" s="1"/>
  <c r="O94" i="10"/>
  <c r="N94" i="10"/>
  <c r="M94" i="10"/>
  <c r="J94" i="10"/>
  <c r="AK93" i="10"/>
  <c r="AJ93" i="10"/>
  <c r="AI93" i="10"/>
  <c r="AH93" i="10"/>
  <c r="AE93" i="10"/>
  <c r="AD93" i="10"/>
  <c r="AC93" i="10"/>
  <c r="AB93" i="10"/>
  <c r="Y93" i="10"/>
  <c r="X93" i="10"/>
  <c r="W93" i="10"/>
  <c r="V93" i="10"/>
  <c r="R93" i="10"/>
  <c r="Q93" i="10"/>
  <c r="T93" i="10" s="1"/>
  <c r="P93" i="10"/>
  <c r="O93" i="10"/>
  <c r="N93" i="10"/>
  <c r="M93" i="10"/>
  <c r="J93" i="10"/>
  <c r="AK92" i="10"/>
  <c r="AJ92" i="10"/>
  <c r="AI92" i="10"/>
  <c r="AO92" i="10" s="1"/>
  <c r="AH92" i="10"/>
  <c r="AE92" i="10"/>
  <c r="AD92" i="10"/>
  <c r="AC92" i="10"/>
  <c r="AB92" i="10"/>
  <c r="Y92" i="10"/>
  <c r="X92" i="10"/>
  <c r="W92" i="10"/>
  <c r="V92" i="10"/>
  <c r="R92" i="10"/>
  <c r="Q92" i="10"/>
  <c r="P92" i="10"/>
  <c r="O92" i="10"/>
  <c r="N92" i="10"/>
  <c r="M92" i="10"/>
  <c r="J92" i="10"/>
  <c r="AK199" i="10"/>
  <c r="AJ199" i="10"/>
  <c r="AI199" i="10"/>
  <c r="AH199" i="10"/>
  <c r="AL199" i="10" s="1"/>
  <c r="AE199" i="10"/>
  <c r="AD199" i="10"/>
  <c r="AC199" i="10"/>
  <c r="AB199" i="10"/>
  <c r="Y199" i="10"/>
  <c r="X199" i="10"/>
  <c r="W199" i="10"/>
  <c r="V199" i="10"/>
  <c r="R199" i="10"/>
  <c r="Q199" i="10"/>
  <c r="P199" i="10"/>
  <c r="O199" i="10"/>
  <c r="N199" i="10"/>
  <c r="M199" i="10"/>
  <c r="J199" i="10"/>
  <c r="AK198" i="10"/>
  <c r="AJ198" i="10"/>
  <c r="AI198" i="10"/>
  <c r="AH198" i="10"/>
  <c r="AE198" i="10"/>
  <c r="AD198" i="10"/>
  <c r="AC198" i="10"/>
  <c r="AB198" i="10"/>
  <c r="Y198" i="10"/>
  <c r="X198" i="10"/>
  <c r="W198" i="10"/>
  <c r="V198" i="10"/>
  <c r="R198" i="10"/>
  <c r="Q198" i="10"/>
  <c r="P198" i="10"/>
  <c r="O198" i="10"/>
  <c r="N198" i="10"/>
  <c r="M198" i="10"/>
  <c r="J198" i="10"/>
  <c r="AK197" i="10"/>
  <c r="AJ197" i="10"/>
  <c r="AI197" i="10"/>
  <c r="AH197" i="10"/>
  <c r="AE197" i="10"/>
  <c r="AD197" i="10"/>
  <c r="AC197" i="10"/>
  <c r="AB197" i="10"/>
  <c r="Y197" i="10"/>
  <c r="X197" i="10"/>
  <c r="W197" i="10"/>
  <c r="V197" i="10"/>
  <c r="Z197" i="10" s="1"/>
  <c r="R197" i="10"/>
  <c r="Q197" i="10"/>
  <c r="P197" i="10"/>
  <c r="O197" i="10"/>
  <c r="N197" i="10"/>
  <c r="M197" i="10"/>
  <c r="J197" i="10"/>
  <c r="AM91" i="10"/>
  <c r="AK91" i="10"/>
  <c r="AJ91" i="10"/>
  <c r="AI91" i="10"/>
  <c r="AH91" i="10"/>
  <c r="AN91" i="10" s="1"/>
  <c r="AE91" i="10"/>
  <c r="AD91" i="10"/>
  <c r="AC91" i="10"/>
  <c r="AB91" i="10"/>
  <c r="Y91" i="10"/>
  <c r="X91" i="10"/>
  <c r="W91" i="10"/>
  <c r="V91" i="10"/>
  <c r="R91" i="10"/>
  <c r="Q91" i="10"/>
  <c r="T91" i="10" s="1"/>
  <c r="P91" i="10"/>
  <c r="O91" i="10"/>
  <c r="N91" i="10"/>
  <c r="M91" i="10"/>
  <c r="J91" i="10"/>
  <c r="AK196" i="10"/>
  <c r="AJ196" i="10"/>
  <c r="AI196" i="10"/>
  <c r="AO196" i="10" s="1"/>
  <c r="AH196" i="10"/>
  <c r="AE196" i="10"/>
  <c r="AD196" i="10"/>
  <c r="AC196" i="10"/>
  <c r="AB196" i="10"/>
  <c r="Y196" i="10"/>
  <c r="X196" i="10"/>
  <c r="W196" i="10"/>
  <c r="V196" i="10"/>
  <c r="R196" i="10"/>
  <c r="Q196" i="10"/>
  <c r="P196" i="10"/>
  <c r="O196" i="10"/>
  <c r="N196" i="10"/>
  <c r="M196" i="10"/>
  <c r="J196" i="10"/>
  <c r="AK195" i="10"/>
  <c r="AJ195" i="10"/>
  <c r="AI195" i="10"/>
  <c r="AH195" i="10"/>
  <c r="AL195" i="10" s="1"/>
  <c r="AE195" i="10"/>
  <c r="AD195" i="10"/>
  <c r="AG195" i="10" s="1"/>
  <c r="AC195" i="10"/>
  <c r="AB195" i="10"/>
  <c r="AF195" i="10" s="1"/>
  <c r="Y195" i="10"/>
  <c r="X195" i="10"/>
  <c r="W195" i="10"/>
  <c r="V195" i="10"/>
  <c r="R195" i="10"/>
  <c r="Q195" i="10"/>
  <c r="T195" i="10" s="1"/>
  <c r="P195" i="10"/>
  <c r="O195" i="10"/>
  <c r="N195" i="10"/>
  <c r="M195" i="10"/>
  <c r="J195" i="10"/>
  <c r="AK90" i="10"/>
  <c r="AJ90" i="10"/>
  <c r="AI90" i="10"/>
  <c r="AH90" i="10"/>
  <c r="AE90" i="10"/>
  <c r="AD90" i="10"/>
  <c r="AC90" i="10"/>
  <c r="AB90" i="10"/>
  <c r="Y90" i="10"/>
  <c r="X90" i="10"/>
  <c r="W90" i="10"/>
  <c r="V90" i="10"/>
  <c r="R90" i="10"/>
  <c r="Q90" i="10"/>
  <c r="T90" i="10" s="1"/>
  <c r="P90" i="10"/>
  <c r="O90" i="10"/>
  <c r="N90" i="10"/>
  <c r="M90" i="10"/>
  <c r="U90" i="10" s="1"/>
  <c r="J90" i="10"/>
  <c r="AK89" i="10"/>
  <c r="AJ89" i="10"/>
  <c r="AM89" i="10" s="1"/>
  <c r="AI89" i="10"/>
  <c r="AH89" i="10"/>
  <c r="AN89" i="10" s="1"/>
  <c r="AE89" i="10"/>
  <c r="AD89" i="10"/>
  <c r="AC89" i="10"/>
  <c r="AB89" i="10"/>
  <c r="Y89" i="10"/>
  <c r="X89" i="10"/>
  <c r="W89" i="10"/>
  <c r="V89" i="10"/>
  <c r="R89" i="10"/>
  <c r="Q89" i="10"/>
  <c r="T89" i="10" s="1"/>
  <c r="P89" i="10"/>
  <c r="O89" i="10"/>
  <c r="N89" i="10"/>
  <c r="M89" i="10"/>
  <c r="J89" i="10"/>
  <c r="AK88" i="10"/>
  <c r="AJ88" i="10"/>
  <c r="AI88" i="10"/>
  <c r="AH88" i="10"/>
  <c r="AE88" i="10"/>
  <c r="AD88" i="10"/>
  <c r="AC88" i="10"/>
  <c r="AB88" i="10"/>
  <c r="Y88" i="10"/>
  <c r="X88" i="10"/>
  <c r="W88" i="10"/>
  <c r="V88" i="10"/>
  <c r="R88" i="10"/>
  <c r="Q88" i="10"/>
  <c r="P88" i="10"/>
  <c r="O88" i="10"/>
  <c r="N88" i="10"/>
  <c r="M88" i="10"/>
  <c r="J88" i="10"/>
  <c r="AK194" i="10"/>
  <c r="AJ194" i="10"/>
  <c r="AI194" i="10"/>
  <c r="AH194" i="10"/>
  <c r="AE194" i="10"/>
  <c r="AD194" i="10"/>
  <c r="AC194" i="10"/>
  <c r="AB194" i="10"/>
  <c r="Y194" i="10"/>
  <c r="X194" i="10"/>
  <c r="W194" i="10"/>
  <c r="V194" i="10"/>
  <c r="R194" i="10"/>
  <c r="Q194" i="10"/>
  <c r="P194" i="10"/>
  <c r="O194" i="10"/>
  <c r="N194" i="10"/>
  <c r="M194" i="10"/>
  <c r="J194" i="10"/>
  <c r="AK87" i="10"/>
  <c r="AJ87" i="10"/>
  <c r="AI87" i="10"/>
  <c r="AH87" i="10"/>
  <c r="AE87" i="10"/>
  <c r="AD87" i="10"/>
  <c r="AC87" i="10"/>
  <c r="AB87" i="10"/>
  <c r="Y87" i="10"/>
  <c r="X87" i="10"/>
  <c r="W87" i="10"/>
  <c r="V87" i="10"/>
  <c r="R87" i="10"/>
  <c r="Q87" i="10"/>
  <c r="T87" i="10" s="1"/>
  <c r="P87" i="10"/>
  <c r="O87" i="10"/>
  <c r="N87" i="10"/>
  <c r="M87" i="10"/>
  <c r="J87" i="10"/>
  <c r="AK86" i="10"/>
  <c r="AJ86" i="10"/>
  <c r="AI86" i="10"/>
  <c r="AO86" i="10" s="1"/>
  <c r="AH86" i="10"/>
  <c r="AE86" i="10"/>
  <c r="AD86" i="10"/>
  <c r="AC86" i="10"/>
  <c r="AB86" i="10"/>
  <c r="Y86" i="10"/>
  <c r="X86" i="10"/>
  <c r="W86" i="10"/>
  <c r="V86" i="10"/>
  <c r="R86" i="10"/>
  <c r="Q86" i="10"/>
  <c r="T86" i="10" s="1"/>
  <c r="P86" i="10"/>
  <c r="O86" i="10"/>
  <c r="N86" i="10"/>
  <c r="M86" i="10"/>
  <c r="U86" i="10" s="1"/>
  <c r="J86" i="10"/>
  <c r="AK85" i="10"/>
  <c r="AJ85" i="10"/>
  <c r="AI85" i="10"/>
  <c r="AH85" i="10"/>
  <c r="AN85" i="10" s="1"/>
  <c r="AE85" i="10"/>
  <c r="AD85" i="10"/>
  <c r="AC85" i="10"/>
  <c r="AB85" i="10"/>
  <c r="Y85" i="10"/>
  <c r="X85" i="10"/>
  <c r="AA85" i="10" s="1"/>
  <c r="W85" i="10"/>
  <c r="V85" i="10"/>
  <c r="R85" i="10"/>
  <c r="Q85" i="10"/>
  <c r="T85" i="10" s="1"/>
  <c r="P85" i="10"/>
  <c r="O85" i="10"/>
  <c r="N85" i="10"/>
  <c r="M85" i="10"/>
  <c r="J85" i="10"/>
  <c r="AK84" i="10"/>
  <c r="AJ84" i="10"/>
  <c r="AI84" i="10"/>
  <c r="AH84" i="10"/>
  <c r="AE84" i="10"/>
  <c r="AD84" i="10"/>
  <c r="AC84" i="10"/>
  <c r="AB84" i="10"/>
  <c r="Y84" i="10"/>
  <c r="X84" i="10"/>
  <c r="W84" i="10"/>
  <c r="V84" i="10"/>
  <c r="R84" i="10"/>
  <c r="Q84" i="10"/>
  <c r="P84" i="10"/>
  <c r="O84" i="10"/>
  <c r="N84" i="10"/>
  <c r="M84" i="10"/>
  <c r="J84" i="10"/>
  <c r="AK193" i="10"/>
  <c r="AJ193" i="10"/>
  <c r="AI193" i="10"/>
  <c r="AH193" i="10"/>
  <c r="AE193" i="10"/>
  <c r="AD193" i="10"/>
  <c r="AG193" i="10" s="1"/>
  <c r="AC193" i="10"/>
  <c r="AB193" i="10"/>
  <c r="Y193" i="10"/>
  <c r="X193" i="10"/>
  <c r="W193" i="10"/>
  <c r="V193" i="10"/>
  <c r="R193" i="10"/>
  <c r="Q193" i="10"/>
  <c r="T193" i="10" s="1"/>
  <c r="P193" i="10"/>
  <c r="O193" i="10"/>
  <c r="N193" i="10"/>
  <c r="M193" i="10"/>
  <c r="J193" i="10"/>
  <c r="AK83" i="10"/>
  <c r="AJ83" i="10"/>
  <c r="AI83" i="10"/>
  <c r="AO83" i="10" s="1"/>
  <c r="AH83" i="10"/>
  <c r="AE83" i="10"/>
  <c r="AD83" i="10"/>
  <c r="AC83" i="10"/>
  <c r="AF83" i="10" s="1"/>
  <c r="AB83" i="10"/>
  <c r="Y83" i="10"/>
  <c r="X83" i="10"/>
  <c r="W83" i="10"/>
  <c r="V83" i="10"/>
  <c r="R83" i="10"/>
  <c r="Q83" i="10"/>
  <c r="P83" i="10"/>
  <c r="O83" i="10"/>
  <c r="N83" i="10"/>
  <c r="M83" i="10"/>
  <c r="J83" i="10"/>
  <c r="AK82" i="10"/>
  <c r="AJ82" i="10"/>
  <c r="AI82" i="10"/>
  <c r="AH82" i="10"/>
  <c r="AL82" i="10" s="1"/>
  <c r="AE82" i="10"/>
  <c r="AD82" i="10"/>
  <c r="AC82" i="10"/>
  <c r="AB82" i="10"/>
  <c r="Y82" i="10"/>
  <c r="X82" i="10"/>
  <c r="W82" i="10"/>
  <c r="V82" i="10"/>
  <c r="R82" i="10"/>
  <c r="Q82" i="10"/>
  <c r="T82" i="10" s="1"/>
  <c r="P82" i="10"/>
  <c r="O82" i="10"/>
  <c r="N82" i="10"/>
  <c r="M82" i="10"/>
  <c r="J82" i="10"/>
  <c r="AK192" i="10"/>
  <c r="AJ192" i="10"/>
  <c r="AI192" i="10"/>
  <c r="AH192" i="10"/>
  <c r="AE192" i="10"/>
  <c r="AG192" i="10" s="1"/>
  <c r="AD192" i="10"/>
  <c r="AC192" i="10"/>
  <c r="AB192" i="10"/>
  <c r="Y192" i="10"/>
  <c r="X192" i="10"/>
  <c r="W192" i="10"/>
  <c r="V192" i="10"/>
  <c r="R192" i="10"/>
  <c r="Q192" i="10"/>
  <c r="P192" i="10"/>
  <c r="O192" i="10"/>
  <c r="N192" i="10"/>
  <c r="U192" i="10" s="1"/>
  <c r="M192" i="10"/>
  <c r="J192" i="10"/>
  <c r="AK191" i="10"/>
  <c r="AJ191" i="10"/>
  <c r="AI191" i="10"/>
  <c r="AH191" i="10"/>
  <c r="AE191" i="10"/>
  <c r="AD191" i="10"/>
  <c r="AC191" i="10"/>
  <c r="AB191" i="10"/>
  <c r="Y191" i="10"/>
  <c r="X191" i="10"/>
  <c r="W191" i="10"/>
  <c r="V191" i="10"/>
  <c r="R191" i="10"/>
  <c r="Q191" i="10"/>
  <c r="P191" i="10"/>
  <c r="O191" i="10"/>
  <c r="N191" i="10"/>
  <c r="M191" i="10"/>
  <c r="J191" i="10"/>
  <c r="AK81" i="10"/>
  <c r="AJ81" i="10"/>
  <c r="AI81" i="10"/>
  <c r="AO81" i="10" s="1"/>
  <c r="AH81" i="10"/>
  <c r="AE81" i="10"/>
  <c r="AD81" i="10"/>
  <c r="AC81" i="10"/>
  <c r="AB81" i="10"/>
  <c r="Y81" i="10"/>
  <c r="X81" i="10"/>
  <c r="W81" i="10"/>
  <c r="V81" i="10"/>
  <c r="R81" i="10"/>
  <c r="Q81" i="10"/>
  <c r="P81" i="10"/>
  <c r="O81" i="10"/>
  <c r="N81" i="10"/>
  <c r="M81" i="10"/>
  <c r="J81" i="10"/>
  <c r="AK80" i="10"/>
  <c r="AJ80" i="10"/>
  <c r="AI80" i="10"/>
  <c r="AO80" i="10" s="1"/>
  <c r="AH80" i="10"/>
  <c r="AE80" i="10"/>
  <c r="AD80" i="10"/>
  <c r="AC80" i="10"/>
  <c r="AB80" i="10"/>
  <c r="Y80" i="10"/>
  <c r="X80" i="10"/>
  <c r="W80" i="10"/>
  <c r="V80" i="10"/>
  <c r="R80" i="10"/>
  <c r="Q80" i="10"/>
  <c r="P80" i="10"/>
  <c r="O80" i="10"/>
  <c r="N80" i="10"/>
  <c r="M80" i="10"/>
  <c r="J80" i="10"/>
  <c r="AK190" i="10"/>
  <c r="AJ190" i="10"/>
  <c r="AI190" i="10"/>
  <c r="AH190" i="10"/>
  <c r="AE190" i="10"/>
  <c r="AD190" i="10"/>
  <c r="AC190" i="10"/>
  <c r="AB190" i="10"/>
  <c r="Y190" i="10"/>
  <c r="X190" i="10"/>
  <c r="W190" i="10"/>
  <c r="V190" i="10"/>
  <c r="R190" i="10"/>
  <c r="Q190" i="10"/>
  <c r="P190" i="10"/>
  <c r="O190" i="10"/>
  <c r="N190" i="10"/>
  <c r="M190" i="10"/>
  <c r="J190" i="10"/>
  <c r="AK189" i="10"/>
  <c r="AJ189" i="10"/>
  <c r="AI189" i="10"/>
  <c r="AH189" i="10"/>
  <c r="AE189" i="10"/>
  <c r="AD189" i="10"/>
  <c r="AC189" i="10"/>
  <c r="AB189" i="10"/>
  <c r="Y189" i="10"/>
  <c r="X189" i="10"/>
  <c r="W189" i="10"/>
  <c r="V189" i="10"/>
  <c r="R189" i="10"/>
  <c r="Q189" i="10"/>
  <c r="P189" i="10"/>
  <c r="O189" i="10"/>
  <c r="N189" i="10"/>
  <c r="M189" i="10"/>
  <c r="J189" i="10"/>
  <c r="AK188" i="10"/>
  <c r="AJ188" i="10"/>
  <c r="AI188" i="10"/>
  <c r="AH188" i="10"/>
  <c r="AE188" i="10"/>
  <c r="AD188" i="10"/>
  <c r="AC188" i="10"/>
  <c r="AB188" i="10"/>
  <c r="Y188" i="10"/>
  <c r="X188" i="10"/>
  <c r="W188" i="10"/>
  <c r="V188" i="10"/>
  <c r="R188" i="10"/>
  <c r="Q188" i="10"/>
  <c r="T188" i="10" s="1"/>
  <c r="P188" i="10"/>
  <c r="O188" i="10"/>
  <c r="N188" i="10"/>
  <c r="M188" i="10"/>
  <c r="J188" i="10"/>
  <c r="AK79" i="10"/>
  <c r="AJ79" i="10"/>
  <c r="AI79" i="10"/>
  <c r="AH79" i="10"/>
  <c r="AE79" i="10"/>
  <c r="AD79" i="10"/>
  <c r="AC79" i="10"/>
  <c r="AB79" i="10"/>
  <c r="Y79" i="10"/>
  <c r="X79" i="10"/>
  <c r="W79" i="10"/>
  <c r="V79" i="10"/>
  <c r="R79" i="10"/>
  <c r="Q79" i="10"/>
  <c r="P79" i="10"/>
  <c r="O79" i="10"/>
  <c r="N79" i="10"/>
  <c r="M79" i="10"/>
  <c r="J79" i="10"/>
  <c r="AK78" i="10"/>
  <c r="AJ78" i="10"/>
  <c r="AI78" i="10"/>
  <c r="AH78" i="10"/>
  <c r="AL78" i="10" s="1"/>
  <c r="AE78" i="10"/>
  <c r="AD78" i="10"/>
  <c r="AC78" i="10"/>
  <c r="AB78" i="10"/>
  <c r="AF78" i="10" s="1"/>
  <c r="Y78" i="10"/>
  <c r="X78" i="10"/>
  <c r="W78" i="10"/>
  <c r="V78" i="10"/>
  <c r="R78" i="10"/>
  <c r="Q78" i="10"/>
  <c r="P78" i="10"/>
  <c r="O78" i="10"/>
  <c r="N78" i="10"/>
  <c r="M78" i="10"/>
  <c r="J78" i="10"/>
  <c r="AK77" i="10"/>
  <c r="AJ77" i="10"/>
  <c r="AO77" i="10" s="1"/>
  <c r="AI77" i="10"/>
  <c r="AH77" i="10"/>
  <c r="AE77" i="10"/>
  <c r="AD77" i="10"/>
  <c r="AC77" i="10"/>
  <c r="AB77" i="10"/>
  <c r="Y77" i="10"/>
  <c r="X77" i="10"/>
  <c r="W77" i="10"/>
  <c r="V77" i="10"/>
  <c r="R77" i="10"/>
  <c r="Q77" i="10"/>
  <c r="P77" i="10"/>
  <c r="O77" i="10"/>
  <c r="N77" i="10"/>
  <c r="M77" i="10"/>
  <c r="J77" i="10"/>
  <c r="AK76" i="10"/>
  <c r="AJ76" i="10"/>
  <c r="AI76" i="10"/>
  <c r="AO76" i="10" s="1"/>
  <c r="AH76" i="10"/>
  <c r="AE76" i="10"/>
  <c r="AD76" i="10"/>
  <c r="AC76" i="10"/>
  <c r="AB76" i="10"/>
  <c r="Y76" i="10"/>
  <c r="X76" i="10"/>
  <c r="W76" i="10"/>
  <c r="V76" i="10"/>
  <c r="R76" i="10"/>
  <c r="Q76" i="10"/>
  <c r="P76" i="10"/>
  <c r="O76" i="10"/>
  <c r="N76" i="10"/>
  <c r="M76" i="10"/>
  <c r="J76" i="10"/>
  <c r="AK75" i="10"/>
  <c r="AJ75" i="10"/>
  <c r="AI75" i="10"/>
  <c r="AH75" i="10"/>
  <c r="AL75" i="10" s="1"/>
  <c r="AE75" i="10"/>
  <c r="AD75" i="10"/>
  <c r="AC75" i="10"/>
  <c r="AB75" i="10"/>
  <c r="Y75" i="10"/>
  <c r="X75" i="10"/>
  <c r="W75" i="10"/>
  <c r="V75" i="10"/>
  <c r="R75" i="10"/>
  <c r="Q75" i="10"/>
  <c r="P75" i="10"/>
  <c r="O75" i="10"/>
  <c r="N75" i="10"/>
  <c r="M75" i="10"/>
  <c r="J75" i="10"/>
  <c r="AO187" i="10"/>
  <c r="AK187" i="10"/>
  <c r="AJ187" i="10"/>
  <c r="AI187" i="10"/>
  <c r="AH187" i="10"/>
  <c r="AL187" i="10" s="1"/>
  <c r="AE187" i="10"/>
  <c r="AD187" i="10"/>
  <c r="AC187" i="10"/>
  <c r="AB187" i="10"/>
  <c r="Y187" i="10"/>
  <c r="X187" i="10"/>
  <c r="W187" i="10"/>
  <c r="V187" i="10"/>
  <c r="R187" i="10"/>
  <c r="Q187" i="10"/>
  <c r="P187" i="10"/>
  <c r="O187" i="10"/>
  <c r="N187" i="10"/>
  <c r="M187" i="10"/>
  <c r="J187" i="10"/>
  <c r="AK186" i="10"/>
  <c r="AJ186" i="10"/>
  <c r="AI186" i="10"/>
  <c r="AH186" i="10"/>
  <c r="AE186" i="10"/>
  <c r="AG186" i="10" s="1"/>
  <c r="AD186" i="10"/>
  <c r="AC186" i="10"/>
  <c r="AB186" i="10"/>
  <c r="Y186" i="10"/>
  <c r="X186" i="10"/>
  <c r="W186" i="10"/>
  <c r="V186" i="10"/>
  <c r="R186" i="10"/>
  <c r="Q186" i="10"/>
  <c r="P186" i="10"/>
  <c r="O186" i="10"/>
  <c r="N186" i="10"/>
  <c r="M186" i="10"/>
  <c r="J186" i="10"/>
  <c r="AK185" i="10"/>
  <c r="AJ185" i="10"/>
  <c r="AI185" i="10"/>
  <c r="AH185" i="10"/>
  <c r="AE185" i="10"/>
  <c r="AD185" i="10"/>
  <c r="AC185" i="10"/>
  <c r="AB185" i="10"/>
  <c r="Y185" i="10"/>
  <c r="X185" i="10"/>
  <c r="W185" i="10"/>
  <c r="V185" i="10"/>
  <c r="R185" i="10"/>
  <c r="Q185" i="10"/>
  <c r="P185" i="10"/>
  <c r="O185" i="10"/>
  <c r="N185" i="10"/>
  <c r="M185" i="10"/>
  <c r="J185" i="10"/>
  <c r="AK74" i="10"/>
  <c r="AJ74" i="10"/>
  <c r="AI74" i="10"/>
  <c r="AO74" i="10" s="1"/>
  <c r="AH74" i="10"/>
  <c r="AE74" i="10"/>
  <c r="AD74" i="10"/>
  <c r="AC74" i="10"/>
  <c r="AB74" i="10"/>
  <c r="Y74" i="10"/>
  <c r="X74" i="10"/>
  <c r="W74" i="10"/>
  <c r="V74" i="10"/>
  <c r="R74" i="10"/>
  <c r="Q74" i="10"/>
  <c r="P74" i="10"/>
  <c r="O74" i="10"/>
  <c r="N74" i="10"/>
  <c r="M74" i="10"/>
  <c r="J74" i="10"/>
  <c r="AK184" i="10"/>
  <c r="AJ184" i="10"/>
  <c r="AI184" i="10"/>
  <c r="AH184" i="10"/>
  <c r="AL184" i="10" s="1"/>
  <c r="AE184" i="10"/>
  <c r="AD184" i="10"/>
  <c r="AC184" i="10"/>
  <c r="AB184" i="10"/>
  <c r="Y184" i="10"/>
  <c r="X184" i="10"/>
  <c r="W184" i="10"/>
  <c r="V184" i="10"/>
  <c r="R184" i="10"/>
  <c r="Q184" i="10"/>
  <c r="P184" i="10"/>
  <c r="O184" i="10"/>
  <c r="N184" i="10"/>
  <c r="M184" i="10"/>
  <c r="J184" i="10"/>
  <c r="AK73" i="10"/>
  <c r="AJ73" i="10"/>
  <c r="AI73" i="10"/>
  <c r="AH73" i="10"/>
  <c r="AL73" i="10" s="1"/>
  <c r="AE73" i="10"/>
  <c r="AD73" i="10"/>
  <c r="AC73" i="10"/>
  <c r="AB73" i="10"/>
  <c r="Y73" i="10"/>
  <c r="X73" i="10"/>
  <c r="W73" i="10"/>
  <c r="V73" i="10"/>
  <c r="R73" i="10"/>
  <c r="Q73" i="10"/>
  <c r="P73" i="10"/>
  <c r="O73" i="10"/>
  <c r="N73" i="10"/>
  <c r="M73" i="10"/>
  <c r="J73" i="10"/>
  <c r="AK72" i="10"/>
  <c r="AJ72" i="10"/>
  <c r="AI72" i="10"/>
  <c r="AH72" i="10"/>
  <c r="AE72" i="10"/>
  <c r="AD72" i="10"/>
  <c r="AC72" i="10"/>
  <c r="AB72" i="10"/>
  <c r="Y72" i="10"/>
  <c r="X72" i="10"/>
  <c r="W72" i="10"/>
  <c r="V72" i="10"/>
  <c r="R72" i="10"/>
  <c r="Q72" i="10"/>
  <c r="P72" i="10"/>
  <c r="O72" i="10"/>
  <c r="N72" i="10"/>
  <c r="M72" i="10"/>
  <c r="J72" i="10"/>
  <c r="AK71" i="10"/>
  <c r="AJ71" i="10"/>
  <c r="AI71" i="10"/>
  <c r="AH71" i="10"/>
  <c r="AE71" i="10"/>
  <c r="AD71" i="10"/>
  <c r="AC71" i="10"/>
  <c r="AB71" i="10"/>
  <c r="Y71" i="10"/>
  <c r="X71" i="10"/>
  <c r="W71" i="10"/>
  <c r="V71" i="10"/>
  <c r="R71" i="10"/>
  <c r="Q71" i="10"/>
  <c r="T71" i="10" s="1"/>
  <c r="P71" i="10"/>
  <c r="O71" i="10"/>
  <c r="N71" i="10"/>
  <c r="M71" i="10"/>
  <c r="J71" i="10"/>
  <c r="AK70" i="10"/>
  <c r="AJ70" i="10"/>
  <c r="AI70" i="10"/>
  <c r="AH70" i="10"/>
  <c r="AE70" i="10"/>
  <c r="AD70" i="10"/>
  <c r="AC70" i="10"/>
  <c r="AB70" i="10"/>
  <c r="Y70" i="10"/>
  <c r="X70" i="10"/>
  <c r="W70" i="10"/>
  <c r="V70" i="10"/>
  <c r="R70" i="10"/>
  <c r="Q70" i="10"/>
  <c r="P70" i="10"/>
  <c r="O70" i="10"/>
  <c r="N70" i="10"/>
  <c r="M70" i="10"/>
  <c r="J70" i="10"/>
  <c r="AK183" i="10"/>
  <c r="AJ183" i="10"/>
  <c r="AI183" i="10"/>
  <c r="AH183" i="10"/>
  <c r="AE183" i="10"/>
  <c r="AD183" i="10"/>
  <c r="AC183" i="10"/>
  <c r="AB183" i="10"/>
  <c r="Y183" i="10"/>
  <c r="X183" i="10"/>
  <c r="W183" i="10"/>
  <c r="V183" i="10"/>
  <c r="R183" i="10"/>
  <c r="Q183" i="10"/>
  <c r="P183" i="10"/>
  <c r="O183" i="10"/>
  <c r="N183" i="10"/>
  <c r="M183" i="10"/>
  <c r="J183" i="10"/>
  <c r="AK69" i="10"/>
  <c r="AJ69" i="10"/>
  <c r="AI69" i="10"/>
  <c r="AH69" i="10"/>
  <c r="AE69" i="10"/>
  <c r="AD69" i="10"/>
  <c r="AC69" i="10"/>
  <c r="AB69" i="10"/>
  <c r="Y69" i="10"/>
  <c r="X69" i="10"/>
  <c r="W69" i="10"/>
  <c r="V69" i="10"/>
  <c r="R69" i="10"/>
  <c r="Q69" i="10"/>
  <c r="P69" i="10"/>
  <c r="O69" i="10"/>
  <c r="N69" i="10"/>
  <c r="M69" i="10"/>
  <c r="J69" i="10"/>
  <c r="AK68" i="10"/>
  <c r="AJ68" i="10"/>
  <c r="AI68" i="10"/>
  <c r="AH68" i="10"/>
  <c r="AE68" i="10"/>
  <c r="AD68" i="10"/>
  <c r="AC68" i="10"/>
  <c r="AB68" i="10"/>
  <c r="Y68" i="10"/>
  <c r="X68" i="10"/>
  <c r="W68" i="10"/>
  <c r="V68" i="10"/>
  <c r="R68" i="10"/>
  <c r="Q68" i="10"/>
  <c r="T68" i="10" s="1"/>
  <c r="P68" i="10"/>
  <c r="O68" i="10"/>
  <c r="N68" i="10"/>
  <c r="M68" i="10"/>
  <c r="J68" i="10"/>
  <c r="AK67" i="10"/>
  <c r="AJ67" i="10"/>
  <c r="AI67" i="10"/>
  <c r="AH67" i="10"/>
  <c r="AE67" i="10"/>
  <c r="AD67" i="10"/>
  <c r="AC67" i="10"/>
  <c r="AB67" i="10"/>
  <c r="Y67" i="10"/>
  <c r="X67" i="10"/>
  <c r="W67" i="10"/>
  <c r="V67" i="10"/>
  <c r="R67" i="10"/>
  <c r="Q67" i="10"/>
  <c r="P67" i="10"/>
  <c r="O67" i="10"/>
  <c r="N67" i="10"/>
  <c r="M67" i="10"/>
  <c r="J67" i="10"/>
  <c r="AK66" i="10"/>
  <c r="AJ66" i="10"/>
  <c r="AI66" i="10"/>
  <c r="AH66" i="10"/>
  <c r="AE66" i="10"/>
  <c r="AD66" i="10"/>
  <c r="AC66" i="10"/>
  <c r="AB66" i="10"/>
  <c r="Y66" i="10"/>
  <c r="X66" i="10"/>
  <c r="W66" i="10"/>
  <c r="V66" i="10"/>
  <c r="Z66" i="10" s="1"/>
  <c r="R66" i="10"/>
  <c r="Q66" i="10"/>
  <c r="P66" i="10"/>
  <c r="O66" i="10"/>
  <c r="N66" i="10"/>
  <c r="M66" i="10"/>
  <c r="J66" i="10"/>
  <c r="AK65" i="10"/>
  <c r="AJ65" i="10"/>
  <c r="AI65" i="10"/>
  <c r="AH65" i="10"/>
  <c r="AE65" i="10"/>
  <c r="AD65" i="10"/>
  <c r="AC65" i="10"/>
  <c r="AB65" i="10"/>
  <c r="Y65" i="10"/>
  <c r="X65" i="10"/>
  <c r="W65" i="10"/>
  <c r="V65" i="10"/>
  <c r="R65" i="10"/>
  <c r="Q65" i="10"/>
  <c r="P65" i="10"/>
  <c r="O65" i="10"/>
  <c r="N65" i="10"/>
  <c r="M65" i="10"/>
  <c r="J65" i="10"/>
  <c r="AK64" i="10"/>
  <c r="AJ64" i="10"/>
  <c r="AI64" i="10"/>
  <c r="AO64" i="10" s="1"/>
  <c r="AH64" i="10"/>
  <c r="AE64" i="10"/>
  <c r="AD64" i="10"/>
  <c r="AC64" i="10"/>
  <c r="AB64" i="10"/>
  <c r="Y64" i="10"/>
  <c r="X64" i="10"/>
  <c r="W64" i="10"/>
  <c r="V64" i="10"/>
  <c r="R64" i="10"/>
  <c r="Q64" i="10"/>
  <c r="P64" i="10"/>
  <c r="S64" i="10" s="1"/>
  <c r="O64" i="10"/>
  <c r="N64" i="10"/>
  <c r="M64" i="10"/>
  <c r="J64" i="10"/>
  <c r="AK63" i="10"/>
  <c r="AJ63" i="10"/>
  <c r="AM63" i="10" s="1"/>
  <c r="AI63" i="10"/>
  <c r="AH63" i="10"/>
  <c r="AN63" i="10" s="1"/>
  <c r="AE63" i="10"/>
  <c r="AD63" i="10"/>
  <c r="AC63" i="10"/>
  <c r="AB63" i="10"/>
  <c r="AF63" i="10" s="1"/>
  <c r="Y63" i="10"/>
  <c r="X63" i="10"/>
  <c r="AA63" i="10" s="1"/>
  <c r="W63" i="10"/>
  <c r="V63" i="10"/>
  <c r="Z63" i="10" s="1"/>
  <c r="R63" i="10"/>
  <c r="Q63" i="10"/>
  <c r="T63" i="10" s="1"/>
  <c r="P63" i="10"/>
  <c r="O63" i="10"/>
  <c r="N63" i="10"/>
  <c r="M63" i="10"/>
  <c r="J63" i="10"/>
  <c r="AK62" i="10"/>
  <c r="AJ62" i="10"/>
  <c r="AI62" i="10"/>
  <c r="AH62" i="10"/>
  <c r="AE62" i="10"/>
  <c r="AD62" i="10"/>
  <c r="AC62" i="10"/>
  <c r="AB62" i="10"/>
  <c r="Y62" i="10"/>
  <c r="X62" i="10"/>
  <c r="W62" i="10"/>
  <c r="V62" i="10"/>
  <c r="R62" i="10"/>
  <c r="Q62" i="10"/>
  <c r="P62" i="10"/>
  <c r="O62" i="10"/>
  <c r="N62" i="10"/>
  <c r="M62" i="10"/>
  <c r="J62" i="10"/>
  <c r="AK182" i="10"/>
  <c r="AJ182" i="10"/>
  <c r="AI182" i="10"/>
  <c r="AH182" i="10"/>
  <c r="AE182" i="10"/>
  <c r="AD182" i="10"/>
  <c r="AC182" i="10"/>
  <c r="AB182" i="10"/>
  <c r="Y182" i="10"/>
  <c r="X182" i="10"/>
  <c r="W182" i="10"/>
  <c r="V182" i="10"/>
  <c r="R182" i="10"/>
  <c r="Q182" i="10"/>
  <c r="P182" i="10"/>
  <c r="O182" i="10"/>
  <c r="N182" i="10"/>
  <c r="M182" i="10"/>
  <c r="J182" i="10"/>
  <c r="AK181" i="10"/>
  <c r="AJ181" i="10"/>
  <c r="AI181" i="10"/>
  <c r="AO181" i="10" s="1"/>
  <c r="AH181" i="10"/>
  <c r="AE181" i="10"/>
  <c r="AD181" i="10"/>
  <c r="AC181" i="10"/>
  <c r="AB181" i="10"/>
  <c r="Y181" i="10"/>
  <c r="X181" i="10"/>
  <c r="W181" i="10"/>
  <c r="V181" i="10"/>
  <c r="R181" i="10"/>
  <c r="Q181" i="10"/>
  <c r="P181" i="10"/>
  <c r="S181" i="10" s="1"/>
  <c r="O181" i="10"/>
  <c r="N181" i="10"/>
  <c r="M181" i="10"/>
  <c r="J181" i="10"/>
  <c r="AK180" i="10"/>
  <c r="AJ180" i="10"/>
  <c r="AM180" i="10" s="1"/>
  <c r="AI180" i="10"/>
  <c r="AH180" i="10"/>
  <c r="AN180" i="10" s="1"/>
  <c r="AE180" i="10"/>
  <c r="AD180" i="10"/>
  <c r="AC180" i="10"/>
  <c r="AB180" i="10"/>
  <c r="AF180" i="10" s="1"/>
  <c r="Y180" i="10"/>
  <c r="X180" i="10"/>
  <c r="AA180" i="10" s="1"/>
  <c r="W180" i="10"/>
  <c r="V180" i="10"/>
  <c r="Z180" i="10" s="1"/>
  <c r="R180" i="10"/>
  <c r="Q180" i="10"/>
  <c r="T180" i="10" s="1"/>
  <c r="P180" i="10"/>
  <c r="O180" i="10"/>
  <c r="N180" i="10"/>
  <c r="M180" i="10"/>
  <c r="J180" i="10"/>
  <c r="AK179" i="10"/>
  <c r="AJ179" i="10"/>
  <c r="AI179" i="10"/>
  <c r="AH179" i="10"/>
  <c r="AE179" i="10"/>
  <c r="AD179" i="10"/>
  <c r="AC179" i="10"/>
  <c r="AB179" i="10"/>
  <c r="Y179" i="10"/>
  <c r="X179" i="10"/>
  <c r="W179" i="10"/>
  <c r="V179" i="10"/>
  <c r="R179" i="10"/>
  <c r="Q179" i="10"/>
  <c r="P179" i="10"/>
  <c r="O179" i="10"/>
  <c r="N179" i="10"/>
  <c r="M179" i="10"/>
  <c r="J179" i="10"/>
  <c r="AK61" i="10"/>
  <c r="AJ61" i="10"/>
  <c r="AI61" i="10"/>
  <c r="AH61" i="10"/>
  <c r="AE61" i="10"/>
  <c r="AD61" i="10"/>
  <c r="AC61" i="10"/>
  <c r="AB61" i="10"/>
  <c r="Y61" i="10"/>
  <c r="X61" i="10"/>
  <c r="W61" i="10"/>
  <c r="V61" i="10"/>
  <c r="R61" i="10"/>
  <c r="Q61" i="10"/>
  <c r="P61" i="10"/>
  <c r="O61" i="10"/>
  <c r="N61" i="10"/>
  <c r="M61" i="10"/>
  <c r="J61" i="10"/>
  <c r="AK178" i="10"/>
  <c r="AJ178" i="10"/>
  <c r="AI178" i="10"/>
  <c r="AO178" i="10" s="1"/>
  <c r="AH178" i="10"/>
  <c r="AE178" i="10"/>
  <c r="AD178" i="10"/>
  <c r="AC178" i="10"/>
  <c r="AB178" i="10"/>
  <c r="Y178" i="10"/>
  <c r="X178" i="10"/>
  <c r="W178" i="10"/>
  <c r="V178" i="10"/>
  <c r="R178" i="10"/>
  <c r="Q178" i="10"/>
  <c r="P178" i="10"/>
  <c r="S178" i="10" s="1"/>
  <c r="O178" i="10"/>
  <c r="N178" i="10"/>
  <c r="M178" i="10"/>
  <c r="J178" i="10"/>
  <c r="AK177" i="10"/>
  <c r="AJ177" i="10"/>
  <c r="AM177" i="10" s="1"/>
  <c r="AI177" i="10"/>
  <c r="AH177" i="10"/>
  <c r="AN177" i="10" s="1"/>
  <c r="AE177" i="10"/>
  <c r="AD177" i="10"/>
  <c r="AC177" i="10"/>
  <c r="AB177" i="10"/>
  <c r="AF177" i="10" s="1"/>
  <c r="Y177" i="10"/>
  <c r="X177" i="10"/>
  <c r="AA177" i="10" s="1"/>
  <c r="W177" i="10"/>
  <c r="V177" i="10"/>
  <c r="Z177" i="10" s="1"/>
  <c r="R177" i="10"/>
  <c r="Q177" i="10"/>
  <c r="T177" i="10" s="1"/>
  <c r="P177" i="10"/>
  <c r="O177" i="10"/>
  <c r="N177" i="10"/>
  <c r="M177" i="10"/>
  <c r="J177" i="10"/>
  <c r="AM60" i="10"/>
  <c r="AK60" i="10"/>
  <c r="AJ60" i="10"/>
  <c r="AI60" i="10"/>
  <c r="AH60" i="10"/>
  <c r="AE60" i="10"/>
  <c r="AD60" i="10"/>
  <c r="AC60" i="10"/>
  <c r="AB60" i="10"/>
  <c r="Y60" i="10"/>
  <c r="X60" i="10"/>
  <c r="W60" i="10"/>
  <c r="V60" i="10"/>
  <c r="R60" i="10"/>
  <c r="Q60" i="10"/>
  <c r="T60" i="10" s="1"/>
  <c r="P60" i="10"/>
  <c r="O60" i="10"/>
  <c r="N60" i="10"/>
  <c r="M60" i="10"/>
  <c r="J60" i="10"/>
  <c r="AK59" i="10"/>
  <c r="AJ59" i="10"/>
  <c r="AI59" i="10"/>
  <c r="AH59" i="10"/>
  <c r="AE59" i="10"/>
  <c r="AD59" i="10"/>
  <c r="AC59" i="10"/>
  <c r="AB59" i="10"/>
  <c r="Y59" i="10"/>
  <c r="X59" i="10"/>
  <c r="W59" i="10"/>
  <c r="V59" i="10"/>
  <c r="R59" i="10"/>
  <c r="Q59" i="10"/>
  <c r="P59" i="10"/>
  <c r="O59" i="10"/>
  <c r="N59" i="10"/>
  <c r="M59" i="10"/>
  <c r="J59" i="10"/>
  <c r="AK176" i="10"/>
  <c r="AJ176" i="10"/>
  <c r="AI176" i="10"/>
  <c r="AH176" i="10"/>
  <c r="AE176" i="10"/>
  <c r="AD176" i="10"/>
  <c r="AC176" i="10"/>
  <c r="AB176" i="10"/>
  <c r="Y176" i="10"/>
  <c r="X176" i="10"/>
  <c r="W176" i="10"/>
  <c r="V176" i="10"/>
  <c r="R176" i="10"/>
  <c r="Q176" i="10"/>
  <c r="P176" i="10"/>
  <c r="O176" i="10"/>
  <c r="N176" i="10"/>
  <c r="M176" i="10"/>
  <c r="J176" i="10"/>
  <c r="AK58" i="10"/>
  <c r="AJ58" i="10"/>
  <c r="AM58" i="10" s="1"/>
  <c r="AI58" i="10"/>
  <c r="AH58" i="10"/>
  <c r="AE58" i="10"/>
  <c r="AD58" i="10"/>
  <c r="AC58" i="10"/>
  <c r="AB58" i="10"/>
  <c r="Y58" i="10"/>
  <c r="X58" i="10"/>
  <c r="AA58" i="10" s="1"/>
  <c r="W58" i="10"/>
  <c r="V58" i="10"/>
  <c r="R58" i="10"/>
  <c r="Q58" i="10"/>
  <c r="T58" i="10" s="1"/>
  <c r="P58" i="10"/>
  <c r="O58" i="10"/>
  <c r="N58" i="10"/>
  <c r="M58" i="10"/>
  <c r="J58" i="10"/>
  <c r="AK57" i="10"/>
  <c r="AM57" i="10" s="1"/>
  <c r="AJ57" i="10"/>
  <c r="AI57" i="10"/>
  <c r="AH57" i="10"/>
  <c r="AE57" i="10"/>
  <c r="AD57" i="10"/>
  <c r="AC57" i="10"/>
  <c r="AB57" i="10"/>
  <c r="Y57" i="10"/>
  <c r="X57" i="10"/>
  <c r="W57" i="10"/>
  <c r="V57" i="10"/>
  <c r="R57" i="10"/>
  <c r="Q57" i="10"/>
  <c r="T57" i="10" s="1"/>
  <c r="P57" i="10"/>
  <c r="O57" i="10"/>
  <c r="N57" i="10"/>
  <c r="M57" i="10"/>
  <c r="J57" i="10"/>
  <c r="AK56" i="10"/>
  <c r="AJ56" i="10"/>
  <c r="AI56" i="10"/>
  <c r="AH56" i="10"/>
  <c r="AE56" i="10"/>
  <c r="AD56" i="10"/>
  <c r="AC56" i="10"/>
  <c r="AB56" i="10"/>
  <c r="Y56" i="10"/>
  <c r="X56" i="10"/>
  <c r="W56" i="10"/>
  <c r="V56" i="10"/>
  <c r="R56" i="10"/>
  <c r="Q56" i="10"/>
  <c r="P56" i="10"/>
  <c r="O56" i="10"/>
  <c r="N56" i="10"/>
  <c r="M56" i="10"/>
  <c r="J56" i="10"/>
  <c r="AK175" i="10"/>
  <c r="AJ175" i="10"/>
  <c r="AI175" i="10"/>
  <c r="AO175" i="10" s="1"/>
  <c r="AH175" i="10"/>
  <c r="AE175" i="10"/>
  <c r="AG175" i="10" s="1"/>
  <c r="AD175" i="10"/>
  <c r="AC175" i="10"/>
  <c r="AB175" i="10"/>
  <c r="Y175" i="10"/>
  <c r="X175" i="10"/>
  <c r="W175" i="10"/>
  <c r="V175" i="10"/>
  <c r="R175" i="10"/>
  <c r="Q175" i="10"/>
  <c r="P175" i="10"/>
  <c r="O175" i="10"/>
  <c r="N175" i="10"/>
  <c r="M175" i="10"/>
  <c r="J175" i="10"/>
  <c r="AK174" i="10"/>
  <c r="AJ174" i="10"/>
  <c r="AM174" i="10" s="1"/>
  <c r="AI174" i="10"/>
  <c r="AH174" i="10"/>
  <c r="AE174" i="10"/>
  <c r="AD174" i="10"/>
  <c r="AC174" i="10"/>
  <c r="AB174" i="10"/>
  <c r="AF174" i="10" s="1"/>
  <c r="Y174" i="10"/>
  <c r="X174" i="10"/>
  <c r="AA174" i="10" s="1"/>
  <c r="W174" i="10"/>
  <c r="V174" i="10"/>
  <c r="Z174" i="10" s="1"/>
  <c r="R174" i="10"/>
  <c r="Q174" i="10"/>
  <c r="T174" i="10" s="1"/>
  <c r="P174" i="10"/>
  <c r="O174" i="10"/>
  <c r="N174" i="10"/>
  <c r="M174" i="10"/>
  <c r="J174" i="10"/>
  <c r="AK173" i="10"/>
  <c r="AJ173" i="10"/>
  <c r="AM173" i="10" s="1"/>
  <c r="AI173" i="10"/>
  <c r="AH173" i="10"/>
  <c r="AE173" i="10"/>
  <c r="AD173" i="10"/>
  <c r="AC173" i="10"/>
  <c r="AB173" i="10"/>
  <c r="Y173" i="10"/>
  <c r="X173" i="10"/>
  <c r="W173" i="10"/>
  <c r="V173" i="10"/>
  <c r="R173" i="10"/>
  <c r="Q173" i="10"/>
  <c r="T173" i="10" s="1"/>
  <c r="P173" i="10"/>
  <c r="O173" i="10"/>
  <c r="N173" i="10"/>
  <c r="M173" i="10"/>
  <c r="J173" i="10"/>
  <c r="AK172" i="10"/>
  <c r="AJ172" i="10"/>
  <c r="AI172" i="10"/>
  <c r="AH172" i="10"/>
  <c r="AE172" i="10"/>
  <c r="AD172" i="10"/>
  <c r="AC172" i="10"/>
  <c r="AB172" i="10"/>
  <c r="Y172" i="10"/>
  <c r="X172" i="10"/>
  <c r="W172" i="10"/>
  <c r="V172" i="10"/>
  <c r="R172" i="10"/>
  <c r="Q172" i="10"/>
  <c r="T172" i="10" s="1"/>
  <c r="P172" i="10"/>
  <c r="O172" i="10"/>
  <c r="N172" i="10"/>
  <c r="M172" i="10"/>
  <c r="J172" i="10"/>
  <c r="AK171" i="10"/>
  <c r="AJ171" i="10"/>
  <c r="AI171" i="10"/>
  <c r="AO171" i="10" s="1"/>
  <c r="AH171" i="10"/>
  <c r="AE171" i="10"/>
  <c r="AG171" i="10" s="1"/>
  <c r="AD171" i="10"/>
  <c r="AC171" i="10"/>
  <c r="AB171" i="10"/>
  <c r="Y171" i="10"/>
  <c r="X171" i="10"/>
  <c r="W171" i="10"/>
  <c r="V171" i="10"/>
  <c r="R171" i="10"/>
  <c r="Q171" i="10"/>
  <c r="P171" i="10"/>
  <c r="O171" i="10"/>
  <c r="N171" i="10"/>
  <c r="M171" i="10"/>
  <c r="J171" i="10"/>
  <c r="AK55" i="10"/>
  <c r="AJ55" i="10"/>
  <c r="AM55" i="10" s="1"/>
  <c r="AI55" i="10"/>
  <c r="AH55" i="10"/>
  <c r="AE55" i="10"/>
  <c r="AD55" i="10"/>
  <c r="AC55" i="10"/>
  <c r="AB55" i="10"/>
  <c r="AF55" i="10" s="1"/>
  <c r="Y55" i="10"/>
  <c r="X55" i="10"/>
  <c r="AA55" i="10" s="1"/>
  <c r="W55" i="10"/>
  <c r="V55" i="10"/>
  <c r="Z55" i="10" s="1"/>
  <c r="R55" i="10"/>
  <c r="Q55" i="10"/>
  <c r="T55" i="10" s="1"/>
  <c r="P55" i="10"/>
  <c r="O55" i="10"/>
  <c r="N55" i="10"/>
  <c r="M55" i="10"/>
  <c r="J55" i="10"/>
  <c r="AK170" i="10"/>
  <c r="AJ170" i="10"/>
  <c r="AM170" i="10" s="1"/>
  <c r="AI170" i="10"/>
  <c r="AH170" i="10"/>
  <c r="AE170" i="10"/>
  <c r="AD170" i="10"/>
  <c r="AC170" i="10"/>
  <c r="AB170" i="10"/>
  <c r="Y170" i="10"/>
  <c r="X170" i="10"/>
  <c r="W170" i="10"/>
  <c r="V170" i="10"/>
  <c r="R170" i="10"/>
  <c r="Q170" i="10"/>
  <c r="T170" i="10" s="1"/>
  <c r="P170" i="10"/>
  <c r="O170" i="10"/>
  <c r="N170" i="10"/>
  <c r="M170" i="10"/>
  <c r="J170" i="10"/>
  <c r="AK54" i="10"/>
  <c r="AJ54" i="10"/>
  <c r="AI54" i="10"/>
  <c r="AH54" i="10"/>
  <c r="AE54" i="10"/>
  <c r="AD54" i="10"/>
  <c r="AC54" i="10"/>
  <c r="AB54" i="10"/>
  <c r="Y54" i="10"/>
  <c r="X54" i="10"/>
  <c r="W54" i="10"/>
  <c r="V54" i="10"/>
  <c r="R54" i="10"/>
  <c r="Q54" i="10"/>
  <c r="P54" i="10"/>
  <c r="O54" i="10"/>
  <c r="N54" i="10"/>
  <c r="M54" i="10"/>
  <c r="J54" i="10"/>
  <c r="AK53" i="10"/>
  <c r="AJ53" i="10"/>
  <c r="AI53" i="10"/>
  <c r="AO53" i="10" s="1"/>
  <c r="AH53" i="10"/>
  <c r="AE53" i="10"/>
  <c r="AG53" i="10" s="1"/>
  <c r="AD53" i="10"/>
  <c r="AC53" i="10"/>
  <c r="AB53" i="10"/>
  <c r="Y53" i="10"/>
  <c r="X53" i="10"/>
  <c r="W53" i="10"/>
  <c r="V53" i="10"/>
  <c r="R53" i="10"/>
  <c r="Q53" i="10"/>
  <c r="P53" i="10"/>
  <c r="O53" i="10"/>
  <c r="N53" i="10"/>
  <c r="M53" i="10"/>
  <c r="J53" i="10"/>
  <c r="AK169" i="10"/>
  <c r="AJ169" i="10"/>
  <c r="AI169" i="10"/>
  <c r="AH169" i="10"/>
  <c r="AE169" i="10"/>
  <c r="AD169" i="10"/>
  <c r="AC169" i="10"/>
  <c r="AB169" i="10"/>
  <c r="Y169" i="10"/>
  <c r="X169" i="10"/>
  <c r="AA169" i="10" s="1"/>
  <c r="W169" i="10"/>
  <c r="V169" i="10"/>
  <c r="R169" i="10"/>
  <c r="Q169" i="10"/>
  <c r="T169" i="10" s="1"/>
  <c r="P169" i="10"/>
  <c r="O169" i="10"/>
  <c r="N169" i="10"/>
  <c r="M169" i="10"/>
  <c r="J169" i="10"/>
  <c r="AK52" i="10"/>
  <c r="AJ52" i="10"/>
  <c r="AI52" i="10"/>
  <c r="AH52" i="10"/>
  <c r="AE52" i="10"/>
  <c r="AD52" i="10"/>
  <c r="AC52" i="10"/>
  <c r="AB52" i="10"/>
  <c r="Y52" i="10"/>
  <c r="X52" i="10"/>
  <c r="W52" i="10"/>
  <c r="V52" i="10"/>
  <c r="R52" i="10"/>
  <c r="Q52" i="10"/>
  <c r="P52" i="10"/>
  <c r="O52" i="10"/>
  <c r="N52" i="10"/>
  <c r="M52" i="10"/>
  <c r="J52" i="10"/>
  <c r="AK168" i="10"/>
  <c r="AJ168" i="10"/>
  <c r="AI168" i="10"/>
  <c r="AH168" i="10"/>
  <c r="AL168" i="10" s="1"/>
  <c r="AE168" i="10"/>
  <c r="AD168" i="10"/>
  <c r="AC168" i="10"/>
  <c r="AB168" i="10"/>
  <c r="Y168" i="10"/>
  <c r="X168" i="10"/>
  <c r="W168" i="10"/>
  <c r="V168" i="10"/>
  <c r="R168" i="10"/>
  <c r="Q168" i="10"/>
  <c r="P168" i="10"/>
  <c r="O168" i="10"/>
  <c r="N168" i="10"/>
  <c r="M168" i="10"/>
  <c r="J168" i="10"/>
  <c r="AK51" i="10"/>
  <c r="AM51" i="10" s="1"/>
  <c r="AJ51" i="10"/>
  <c r="AI51" i="10"/>
  <c r="AH51" i="10"/>
  <c r="AE51" i="10"/>
  <c r="AD51" i="10"/>
  <c r="AC51" i="10"/>
  <c r="AB51" i="10"/>
  <c r="Y51" i="10"/>
  <c r="X51" i="10"/>
  <c r="W51" i="10"/>
  <c r="V51" i="10"/>
  <c r="Z51" i="10" s="1"/>
  <c r="R51" i="10"/>
  <c r="Q51" i="10"/>
  <c r="P51" i="10"/>
  <c r="O51" i="10"/>
  <c r="N51" i="10"/>
  <c r="M51" i="10"/>
  <c r="J51" i="10"/>
  <c r="AK50" i="10"/>
  <c r="AJ50" i="10"/>
  <c r="AM50" i="10" s="1"/>
  <c r="AI50" i="10"/>
  <c r="AH50" i="10"/>
  <c r="AE50" i="10"/>
  <c r="AD50" i="10"/>
  <c r="AC50" i="10"/>
  <c r="AB50" i="10"/>
  <c r="Y50" i="10"/>
  <c r="X50" i="10"/>
  <c r="W50" i="10"/>
  <c r="V50" i="10"/>
  <c r="R50" i="10"/>
  <c r="Q50" i="10"/>
  <c r="T50" i="10" s="1"/>
  <c r="P50" i="10"/>
  <c r="O50" i="10"/>
  <c r="N50" i="10"/>
  <c r="M50" i="10"/>
  <c r="J50" i="10"/>
  <c r="AK49" i="10"/>
  <c r="AJ49" i="10"/>
  <c r="AI49" i="10"/>
  <c r="AH49" i="10"/>
  <c r="AE49" i="10"/>
  <c r="AD49" i="10"/>
  <c r="AC49" i="10"/>
  <c r="AB49" i="10"/>
  <c r="Y49" i="10"/>
  <c r="X49" i="10"/>
  <c r="W49" i="10"/>
  <c r="V49" i="10"/>
  <c r="R49" i="10"/>
  <c r="Q49" i="10"/>
  <c r="P49" i="10"/>
  <c r="S49" i="10" s="1"/>
  <c r="O49" i="10"/>
  <c r="N49" i="10"/>
  <c r="M49" i="10"/>
  <c r="J49" i="10"/>
  <c r="AK48" i="10"/>
  <c r="AJ48" i="10"/>
  <c r="AI48" i="10"/>
  <c r="AH48" i="10"/>
  <c r="AE48" i="10"/>
  <c r="AD48" i="10"/>
  <c r="AC48" i="10"/>
  <c r="AB48" i="10"/>
  <c r="Y48" i="10"/>
  <c r="X48" i="10"/>
  <c r="W48" i="10"/>
  <c r="V48" i="10"/>
  <c r="R48" i="10"/>
  <c r="Q48" i="10"/>
  <c r="P48" i="10"/>
  <c r="O48" i="10"/>
  <c r="N48" i="10"/>
  <c r="M48" i="10"/>
  <c r="J48" i="10"/>
  <c r="AK167" i="10"/>
  <c r="AJ167" i="10"/>
  <c r="AI167" i="10"/>
  <c r="AH167" i="10"/>
  <c r="AE167" i="10"/>
  <c r="AD167" i="10"/>
  <c r="AC167" i="10"/>
  <c r="AB167" i="10"/>
  <c r="Y167" i="10"/>
  <c r="X167" i="10"/>
  <c r="W167" i="10"/>
  <c r="V167" i="10"/>
  <c r="R167" i="10"/>
  <c r="Q167" i="10"/>
  <c r="P167" i="10"/>
  <c r="O167" i="10"/>
  <c r="N167" i="10"/>
  <c r="M167" i="10"/>
  <c r="J167" i="10"/>
  <c r="AK47" i="10"/>
  <c r="AJ47" i="10"/>
  <c r="AM47" i="10" s="1"/>
  <c r="AI47" i="10"/>
  <c r="AH47" i="10"/>
  <c r="AE47" i="10"/>
  <c r="AD47" i="10"/>
  <c r="AC47" i="10"/>
  <c r="AB47" i="10"/>
  <c r="Y47" i="10"/>
  <c r="X47" i="10"/>
  <c r="W47" i="10"/>
  <c r="V47" i="10"/>
  <c r="R47" i="10"/>
  <c r="Q47" i="10"/>
  <c r="T47" i="10" s="1"/>
  <c r="P47" i="10"/>
  <c r="O47" i="10"/>
  <c r="N47" i="10"/>
  <c r="M47" i="10"/>
  <c r="J47" i="10"/>
  <c r="AK46" i="10"/>
  <c r="AJ46" i="10"/>
  <c r="AI46" i="10"/>
  <c r="AO46" i="10" s="1"/>
  <c r="AH46" i="10"/>
  <c r="AE46" i="10"/>
  <c r="AD46" i="10"/>
  <c r="AC46" i="10"/>
  <c r="AB46" i="10"/>
  <c r="Y46" i="10"/>
  <c r="X46" i="10"/>
  <c r="AA46" i="10" s="1"/>
  <c r="W46" i="10"/>
  <c r="V46" i="10"/>
  <c r="R46" i="10"/>
  <c r="Q46" i="10"/>
  <c r="T46" i="10" s="1"/>
  <c r="P46" i="10"/>
  <c r="S46" i="10" s="1"/>
  <c r="O46" i="10"/>
  <c r="N46" i="10"/>
  <c r="M46" i="10"/>
  <c r="J46" i="10"/>
  <c r="AK45" i="10"/>
  <c r="AJ45" i="10"/>
  <c r="AI45" i="10"/>
  <c r="AH45" i="10"/>
  <c r="AN45" i="10" s="1"/>
  <c r="AE45" i="10"/>
  <c r="AD45" i="10"/>
  <c r="AC45" i="10"/>
  <c r="AB45" i="10"/>
  <c r="AF45" i="10" s="1"/>
  <c r="Y45" i="10"/>
  <c r="X45" i="10"/>
  <c r="W45" i="10"/>
  <c r="V45" i="10"/>
  <c r="Z45" i="10" s="1"/>
  <c r="R45" i="10"/>
  <c r="Q45" i="10"/>
  <c r="P45" i="10"/>
  <c r="O45" i="10"/>
  <c r="N45" i="10"/>
  <c r="M45" i="10"/>
  <c r="J45" i="10"/>
  <c r="AK166" i="10"/>
  <c r="AM166" i="10" s="1"/>
  <c r="AJ166" i="10"/>
  <c r="AI166" i="10"/>
  <c r="AH166" i="10"/>
  <c r="AE166" i="10"/>
  <c r="AD166" i="10"/>
  <c r="AC166" i="10"/>
  <c r="AB166" i="10"/>
  <c r="Y166" i="10"/>
  <c r="AA166" i="10" s="1"/>
  <c r="X166" i="10"/>
  <c r="W166" i="10"/>
  <c r="V166" i="10"/>
  <c r="R166" i="10"/>
  <c r="Q166" i="10"/>
  <c r="P166" i="10"/>
  <c r="O166" i="10"/>
  <c r="N166" i="10"/>
  <c r="M166" i="10"/>
  <c r="J166" i="10"/>
  <c r="AK44" i="10"/>
  <c r="AJ44" i="10"/>
  <c r="AM44" i="10" s="1"/>
  <c r="AI44" i="10"/>
  <c r="AH44" i="10"/>
  <c r="AE44" i="10"/>
  <c r="AD44" i="10"/>
  <c r="AC44" i="10"/>
  <c r="AB44" i="10"/>
  <c r="Y44" i="10"/>
  <c r="X44" i="10"/>
  <c r="W44" i="10"/>
  <c r="V44" i="10"/>
  <c r="R44" i="10"/>
  <c r="Q44" i="10"/>
  <c r="T44" i="10" s="1"/>
  <c r="P44" i="10"/>
  <c r="O44" i="10"/>
  <c r="N44" i="10"/>
  <c r="M44" i="10"/>
  <c r="J44" i="10"/>
  <c r="AK165" i="10"/>
  <c r="AJ165" i="10"/>
  <c r="AI165" i="10"/>
  <c r="AH165" i="10"/>
  <c r="AE165" i="10"/>
  <c r="AD165" i="10"/>
  <c r="AC165" i="10"/>
  <c r="AF165" i="10" s="1"/>
  <c r="AB165" i="10"/>
  <c r="Y165" i="10"/>
  <c r="X165" i="10"/>
  <c r="W165" i="10"/>
  <c r="V165" i="10"/>
  <c r="R165" i="10"/>
  <c r="Q165" i="10"/>
  <c r="T165" i="10" s="1"/>
  <c r="P165" i="10"/>
  <c r="S165" i="10" s="1"/>
  <c r="O165" i="10"/>
  <c r="N165" i="10"/>
  <c r="M165" i="10"/>
  <c r="J165" i="10"/>
  <c r="AK43" i="10"/>
  <c r="AJ43" i="10"/>
  <c r="AI43" i="10"/>
  <c r="AH43" i="10"/>
  <c r="AN43" i="10" s="1"/>
  <c r="AE43" i="10"/>
  <c r="AD43" i="10"/>
  <c r="AC43" i="10"/>
  <c r="AB43" i="10"/>
  <c r="Y43" i="10"/>
  <c r="X43" i="10"/>
  <c r="W43" i="10"/>
  <c r="V43" i="10"/>
  <c r="R43" i="10"/>
  <c r="Q43" i="10"/>
  <c r="P43" i="10"/>
  <c r="O43" i="10"/>
  <c r="N43" i="10"/>
  <c r="M43" i="10"/>
  <c r="J43" i="10"/>
  <c r="AK42" i="10"/>
  <c r="AM42" i="10" s="1"/>
  <c r="AJ42" i="10"/>
  <c r="AI42" i="10"/>
  <c r="AH42" i="10"/>
  <c r="AE42" i="10"/>
  <c r="AG42" i="10" s="1"/>
  <c r="AD42" i="10"/>
  <c r="AC42" i="10"/>
  <c r="AB42" i="10"/>
  <c r="Y42" i="10"/>
  <c r="X42" i="10"/>
  <c r="W42" i="10"/>
  <c r="V42" i="10"/>
  <c r="Z42" i="10" s="1"/>
  <c r="R42" i="10"/>
  <c r="Q42" i="10"/>
  <c r="P42" i="10"/>
  <c r="O42" i="10"/>
  <c r="N42" i="10"/>
  <c r="U42" i="10" s="1"/>
  <c r="M42" i="10"/>
  <c r="J42" i="10"/>
  <c r="AK41" i="10"/>
  <c r="AJ41" i="10"/>
  <c r="AI41" i="10"/>
  <c r="AH41" i="10"/>
  <c r="AE41" i="10"/>
  <c r="AD41" i="10"/>
  <c r="AC41" i="10"/>
  <c r="AB41" i="10"/>
  <c r="Y41" i="10"/>
  <c r="X41" i="10"/>
  <c r="W41" i="10"/>
  <c r="V41" i="10"/>
  <c r="R41" i="10"/>
  <c r="Q41" i="10"/>
  <c r="P41" i="10"/>
  <c r="O41" i="10"/>
  <c r="N41" i="10"/>
  <c r="M41" i="10"/>
  <c r="J41" i="10"/>
  <c r="AK40" i="10"/>
  <c r="AJ40" i="10"/>
  <c r="AI40" i="10"/>
  <c r="AH40" i="10"/>
  <c r="AE40" i="10"/>
  <c r="AD40" i="10"/>
  <c r="AC40" i="10"/>
  <c r="AB40" i="10"/>
  <c r="Y40" i="10"/>
  <c r="X40" i="10"/>
  <c r="W40" i="10"/>
  <c r="V40" i="10"/>
  <c r="R40" i="10"/>
  <c r="Q40" i="10"/>
  <c r="P40" i="10"/>
  <c r="O40" i="10"/>
  <c r="N40" i="10"/>
  <c r="M40" i="10"/>
  <c r="J40" i="10"/>
  <c r="AK164" i="10"/>
  <c r="AJ164" i="10"/>
  <c r="AI164" i="10"/>
  <c r="AH164" i="10"/>
  <c r="AE164" i="10"/>
  <c r="AD164" i="10"/>
  <c r="AC164" i="10"/>
  <c r="AB164" i="10"/>
  <c r="Y164" i="10"/>
  <c r="X164" i="10"/>
  <c r="W164" i="10"/>
  <c r="V164" i="10"/>
  <c r="R164" i="10"/>
  <c r="Q164" i="10"/>
  <c r="P164" i="10"/>
  <c r="O164" i="10"/>
  <c r="N164" i="10"/>
  <c r="M164" i="10"/>
  <c r="J164" i="10"/>
  <c r="AK39" i="10"/>
  <c r="AJ39" i="10"/>
  <c r="AI39" i="10"/>
  <c r="AO39" i="10" s="1"/>
  <c r="AH39" i="10"/>
  <c r="AE39" i="10"/>
  <c r="AG39" i="10" s="1"/>
  <c r="AD39" i="10"/>
  <c r="AC39" i="10"/>
  <c r="AB39" i="10"/>
  <c r="Y39" i="10"/>
  <c r="X39" i="10"/>
  <c r="W39" i="10"/>
  <c r="V39" i="10"/>
  <c r="R39" i="10"/>
  <c r="Q39" i="10"/>
  <c r="P39" i="10"/>
  <c r="O39" i="10"/>
  <c r="N39" i="10"/>
  <c r="M39" i="10"/>
  <c r="J39" i="10"/>
  <c r="AK163" i="10"/>
  <c r="AJ163" i="10"/>
  <c r="AI163" i="10"/>
  <c r="AH163" i="10"/>
  <c r="AE163" i="10"/>
  <c r="AD163" i="10"/>
  <c r="AC163" i="10"/>
  <c r="AB163" i="10"/>
  <c r="Y163" i="10"/>
  <c r="X163" i="10"/>
  <c r="W163" i="10"/>
  <c r="V163" i="10"/>
  <c r="R163" i="10"/>
  <c r="Q163" i="10"/>
  <c r="P163" i="10"/>
  <c r="O163" i="10"/>
  <c r="N163" i="10"/>
  <c r="M163" i="10"/>
  <c r="J163" i="10"/>
  <c r="AK38" i="10"/>
  <c r="AJ38" i="10"/>
  <c r="AI38" i="10"/>
  <c r="AH38" i="10"/>
  <c r="AE38" i="10"/>
  <c r="AD38" i="10"/>
  <c r="AC38" i="10"/>
  <c r="AB38" i="10"/>
  <c r="Y38" i="10"/>
  <c r="X38" i="10"/>
  <c r="W38" i="10"/>
  <c r="V38" i="10"/>
  <c r="R38" i="10"/>
  <c r="Q38" i="10"/>
  <c r="P38" i="10"/>
  <c r="O38" i="10"/>
  <c r="N38" i="10"/>
  <c r="M38" i="10"/>
  <c r="J38" i="10"/>
  <c r="AK37" i="10"/>
  <c r="AJ37" i="10"/>
  <c r="AI37" i="10"/>
  <c r="AH37" i="10"/>
  <c r="AE37" i="10"/>
  <c r="AD37" i="10"/>
  <c r="AC37" i="10"/>
  <c r="AB37" i="10"/>
  <c r="Y37" i="10"/>
  <c r="X37" i="10"/>
  <c r="W37" i="10"/>
  <c r="V37" i="10"/>
  <c r="R37" i="10"/>
  <c r="Q37" i="10"/>
  <c r="P37" i="10"/>
  <c r="O37" i="10"/>
  <c r="N37" i="10"/>
  <c r="M37" i="10"/>
  <c r="J37" i="10"/>
  <c r="AK162" i="10"/>
  <c r="AJ162" i="10"/>
  <c r="AI162" i="10"/>
  <c r="AO162" i="10" s="1"/>
  <c r="AH162" i="10"/>
  <c r="AE162" i="10"/>
  <c r="AD162" i="10"/>
  <c r="AC162" i="10"/>
  <c r="AB162" i="10"/>
  <c r="Y162" i="10"/>
  <c r="X162" i="10"/>
  <c r="W162" i="10"/>
  <c r="V162" i="10"/>
  <c r="R162" i="10"/>
  <c r="Q162" i="10"/>
  <c r="P162" i="10"/>
  <c r="O162" i="10"/>
  <c r="N162" i="10"/>
  <c r="M162" i="10"/>
  <c r="J162" i="10"/>
  <c r="AK36" i="10"/>
  <c r="AJ36" i="10"/>
  <c r="AI36" i="10"/>
  <c r="AH36" i="10"/>
  <c r="AE36" i="10"/>
  <c r="AD36" i="10"/>
  <c r="AC36" i="10"/>
  <c r="AB36" i="10"/>
  <c r="AF36" i="10" s="1"/>
  <c r="Y36" i="10"/>
  <c r="X36" i="10"/>
  <c r="W36" i="10"/>
  <c r="V36" i="10"/>
  <c r="Z36" i="10" s="1"/>
  <c r="R36" i="10"/>
  <c r="Q36" i="10"/>
  <c r="P36" i="10"/>
  <c r="O36" i="10"/>
  <c r="N36" i="10"/>
  <c r="M36" i="10"/>
  <c r="J36" i="10"/>
  <c r="AK161" i="10"/>
  <c r="AN161" i="10" s="1"/>
  <c r="AJ161" i="10"/>
  <c r="AI161" i="10"/>
  <c r="AH161" i="10"/>
  <c r="AE161" i="10"/>
  <c r="AD161" i="10"/>
  <c r="AC161" i="10"/>
  <c r="AB161" i="10"/>
  <c r="Y161" i="10"/>
  <c r="X161" i="10"/>
  <c r="W161" i="10"/>
  <c r="V161" i="10"/>
  <c r="R161" i="10"/>
  <c r="Q161" i="10"/>
  <c r="P161" i="10"/>
  <c r="O161" i="10"/>
  <c r="N161" i="10"/>
  <c r="M161" i="10"/>
  <c r="J161" i="10"/>
  <c r="AK35" i="10"/>
  <c r="AJ35" i="10"/>
  <c r="AI35" i="10"/>
  <c r="AH35" i="10"/>
  <c r="AE35" i="10"/>
  <c r="AD35" i="10"/>
  <c r="AC35" i="10"/>
  <c r="AB35" i="10"/>
  <c r="Y35" i="10"/>
  <c r="X35" i="10"/>
  <c r="W35" i="10"/>
  <c r="V35" i="10"/>
  <c r="R35" i="10"/>
  <c r="Q35" i="10"/>
  <c r="P35" i="10"/>
  <c r="O35" i="10"/>
  <c r="N35" i="10"/>
  <c r="M35" i="10"/>
  <c r="J35" i="10"/>
  <c r="AK34" i="10"/>
  <c r="AJ34" i="10"/>
  <c r="AI34" i="10"/>
  <c r="AH34" i="10"/>
  <c r="AE34" i="10"/>
  <c r="AG34" i="10" s="1"/>
  <c r="AD34" i="10"/>
  <c r="AC34" i="10"/>
  <c r="AB34" i="10"/>
  <c r="Y34" i="10"/>
  <c r="X34" i="10"/>
  <c r="W34" i="10"/>
  <c r="V34" i="10"/>
  <c r="R34" i="10"/>
  <c r="Q34" i="10"/>
  <c r="P34" i="10"/>
  <c r="O34" i="10"/>
  <c r="N34" i="10"/>
  <c r="M34" i="10"/>
  <c r="J34" i="10"/>
  <c r="AK160" i="10"/>
  <c r="AJ160" i="10"/>
  <c r="AI160" i="10"/>
  <c r="AH160" i="10"/>
  <c r="AE160" i="10"/>
  <c r="AD160" i="10"/>
  <c r="AC160" i="10"/>
  <c r="AB160" i="10"/>
  <c r="Y160" i="10"/>
  <c r="X160" i="10"/>
  <c r="W160" i="10"/>
  <c r="V160" i="10"/>
  <c r="R160" i="10"/>
  <c r="Q160" i="10"/>
  <c r="P160" i="10"/>
  <c r="O160" i="10"/>
  <c r="N160" i="10"/>
  <c r="M160" i="10"/>
  <c r="J160" i="10"/>
  <c r="AK159" i="10"/>
  <c r="AJ159" i="10"/>
  <c r="AI159" i="10"/>
  <c r="AH159" i="10"/>
  <c r="AE159" i="10"/>
  <c r="AD159" i="10"/>
  <c r="AC159" i="10"/>
  <c r="AB159" i="10"/>
  <c r="Y159" i="10"/>
  <c r="X159" i="10"/>
  <c r="W159" i="10"/>
  <c r="V159" i="10"/>
  <c r="R159" i="10"/>
  <c r="Q159" i="10"/>
  <c r="P159" i="10"/>
  <c r="O159" i="10"/>
  <c r="N159" i="10"/>
  <c r="M159" i="10"/>
  <c r="J159" i="10"/>
  <c r="AK33" i="10"/>
  <c r="AJ33" i="10"/>
  <c r="AI33" i="10"/>
  <c r="AH33" i="10"/>
  <c r="AL33" i="10" s="1"/>
  <c r="AE33" i="10"/>
  <c r="AD33" i="10"/>
  <c r="AC33" i="10"/>
  <c r="AB33" i="10"/>
  <c r="Y33" i="10"/>
  <c r="X33" i="10"/>
  <c r="W33" i="10"/>
  <c r="V33" i="10"/>
  <c r="R33" i="10"/>
  <c r="Q33" i="10"/>
  <c r="P33" i="10"/>
  <c r="O33" i="10"/>
  <c r="N33" i="10"/>
  <c r="M33" i="10"/>
  <c r="J33" i="10"/>
  <c r="AK32" i="10"/>
  <c r="AJ32" i="10"/>
  <c r="AI32" i="10"/>
  <c r="AH32" i="10"/>
  <c r="AE32" i="10"/>
  <c r="AD32" i="10"/>
  <c r="AC32" i="10"/>
  <c r="AB32" i="10"/>
  <c r="Y32" i="10"/>
  <c r="X32" i="10"/>
  <c r="W32" i="10"/>
  <c r="V32" i="10"/>
  <c r="R32" i="10"/>
  <c r="Q32" i="10"/>
  <c r="P32" i="10"/>
  <c r="O32" i="10"/>
  <c r="N32" i="10"/>
  <c r="M32" i="10"/>
  <c r="J32" i="10"/>
  <c r="AK31" i="10"/>
  <c r="AJ31" i="10"/>
  <c r="AM31" i="10" s="1"/>
  <c r="AI31" i="10"/>
  <c r="AH31" i="10"/>
  <c r="AE31" i="10"/>
  <c r="AD31" i="10"/>
  <c r="AC31" i="10"/>
  <c r="AB31" i="10"/>
  <c r="Y31" i="10"/>
  <c r="X31" i="10"/>
  <c r="AA31" i="10" s="1"/>
  <c r="W31" i="10"/>
  <c r="V31" i="10"/>
  <c r="R31" i="10"/>
  <c r="Q31" i="10"/>
  <c r="T31" i="10" s="1"/>
  <c r="P31" i="10"/>
  <c r="O31" i="10"/>
  <c r="N31" i="10"/>
  <c r="M31" i="10"/>
  <c r="J31" i="10"/>
  <c r="AK30" i="10"/>
  <c r="AJ30" i="10"/>
  <c r="AI30" i="10"/>
  <c r="AH30" i="10"/>
  <c r="AE30" i="10"/>
  <c r="AD30" i="10"/>
  <c r="AC30" i="10"/>
  <c r="AB30" i="10"/>
  <c r="Y30" i="10"/>
  <c r="X30" i="10"/>
  <c r="W30" i="10"/>
  <c r="V30" i="10"/>
  <c r="R30" i="10"/>
  <c r="Q30" i="10"/>
  <c r="P30" i="10"/>
  <c r="O30" i="10"/>
  <c r="N30" i="10"/>
  <c r="M30" i="10"/>
  <c r="J30" i="10"/>
  <c r="AK158" i="10"/>
  <c r="AJ158" i="10"/>
  <c r="AI158" i="10"/>
  <c r="AH158" i="10"/>
  <c r="AE158" i="10"/>
  <c r="AD158" i="10"/>
  <c r="AC158" i="10"/>
  <c r="AB158" i="10"/>
  <c r="Y158" i="10"/>
  <c r="X158" i="10"/>
  <c r="W158" i="10"/>
  <c r="V158" i="10"/>
  <c r="R158" i="10"/>
  <c r="Q158" i="10"/>
  <c r="P158" i="10"/>
  <c r="O158" i="10"/>
  <c r="N158" i="10"/>
  <c r="M158" i="10"/>
  <c r="J158" i="10"/>
  <c r="AK29" i="10"/>
  <c r="AJ29" i="10"/>
  <c r="AI29" i="10"/>
  <c r="AH29" i="10"/>
  <c r="AE29" i="10"/>
  <c r="AD29" i="10"/>
  <c r="AC29" i="10"/>
  <c r="AB29" i="10"/>
  <c r="Y29" i="10"/>
  <c r="X29" i="10"/>
  <c r="W29" i="10"/>
  <c r="V29" i="10"/>
  <c r="R29" i="10"/>
  <c r="Q29" i="10"/>
  <c r="P29" i="10"/>
  <c r="O29" i="10"/>
  <c r="N29" i="10"/>
  <c r="M29" i="10"/>
  <c r="J29" i="10"/>
  <c r="AK28" i="10"/>
  <c r="AJ28" i="10"/>
  <c r="AM28" i="10" s="1"/>
  <c r="AI28" i="10"/>
  <c r="AH28" i="10"/>
  <c r="AE28" i="10"/>
  <c r="AD28" i="10"/>
  <c r="AC28" i="10"/>
  <c r="AB28" i="10"/>
  <c r="Y28" i="10"/>
  <c r="X28" i="10"/>
  <c r="AA28" i="10" s="1"/>
  <c r="W28" i="10"/>
  <c r="V28" i="10"/>
  <c r="R28" i="10"/>
  <c r="Q28" i="10"/>
  <c r="T28" i="10" s="1"/>
  <c r="P28" i="10"/>
  <c r="O28" i="10"/>
  <c r="N28" i="10"/>
  <c r="M28" i="10"/>
  <c r="J28" i="10"/>
  <c r="AK27" i="10"/>
  <c r="AJ27" i="10"/>
  <c r="AI27" i="10"/>
  <c r="AH27" i="10"/>
  <c r="AE27" i="10"/>
  <c r="AD27" i="10"/>
  <c r="AC27" i="10"/>
  <c r="AB27" i="10"/>
  <c r="Y27" i="10"/>
  <c r="X27" i="10"/>
  <c r="W27" i="10"/>
  <c r="V27" i="10"/>
  <c r="R27" i="10"/>
  <c r="Q27" i="10"/>
  <c r="P27" i="10"/>
  <c r="O27" i="10"/>
  <c r="N27" i="10"/>
  <c r="M27" i="10"/>
  <c r="J27" i="10"/>
  <c r="AK157" i="10"/>
  <c r="AJ157" i="10"/>
  <c r="AI157" i="10"/>
  <c r="AH157" i="10"/>
  <c r="AE157" i="10"/>
  <c r="AD157" i="10"/>
  <c r="AC157" i="10"/>
  <c r="AB157" i="10"/>
  <c r="Y157" i="10"/>
  <c r="X157" i="10"/>
  <c r="W157" i="10"/>
  <c r="V157" i="10"/>
  <c r="R157" i="10"/>
  <c r="Q157" i="10"/>
  <c r="P157" i="10"/>
  <c r="O157" i="10"/>
  <c r="N157" i="10"/>
  <c r="M157" i="10"/>
  <c r="J157" i="10"/>
  <c r="AK26" i="10"/>
  <c r="AJ26" i="10"/>
  <c r="AI26" i="10"/>
  <c r="AH26" i="10"/>
  <c r="AE26" i="10"/>
  <c r="AD26" i="10"/>
  <c r="AC26" i="10"/>
  <c r="AB26" i="10"/>
  <c r="Y26" i="10"/>
  <c r="X26" i="10"/>
  <c r="W26" i="10"/>
  <c r="V26" i="10"/>
  <c r="R26" i="10"/>
  <c r="Q26" i="10"/>
  <c r="P26" i="10"/>
  <c r="O26" i="10"/>
  <c r="N26" i="10"/>
  <c r="M26" i="10"/>
  <c r="J26" i="10"/>
  <c r="AK25" i="10"/>
  <c r="AJ25" i="10"/>
  <c r="AM25" i="10" s="1"/>
  <c r="AI25" i="10"/>
  <c r="AH25" i="10"/>
  <c r="AE25" i="10"/>
  <c r="AD25" i="10"/>
  <c r="AC25" i="10"/>
  <c r="AB25" i="10"/>
  <c r="Y25" i="10"/>
  <c r="X25" i="10"/>
  <c r="AA25" i="10" s="1"/>
  <c r="W25" i="10"/>
  <c r="V25" i="10"/>
  <c r="R25" i="10"/>
  <c r="Q25" i="10"/>
  <c r="T25" i="10" s="1"/>
  <c r="P25" i="10"/>
  <c r="S25" i="10" s="1"/>
  <c r="O25" i="10"/>
  <c r="N25" i="10"/>
  <c r="M25" i="10"/>
  <c r="J25" i="10"/>
  <c r="AK24" i="10"/>
  <c r="AM24" i="10" s="1"/>
  <c r="AJ24" i="10"/>
  <c r="AI24" i="10"/>
  <c r="AH24" i="10"/>
  <c r="AE24" i="10"/>
  <c r="AD24" i="10"/>
  <c r="AC24" i="10"/>
  <c r="AB24" i="10"/>
  <c r="Y24" i="10"/>
  <c r="X24" i="10"/>
  <c r="W24" i="10"/>
  <c r="V24" i="10"/>
  <c r="R24" i="10"/>
  <c r="Q24" i="10"/>
  <c r="P24" i="10"/>
  <c r="S24" i="10" s="1"/>
  <c r="O24" i="10"/>
  <c r="N24" i="10"/>
  <c r="M24" i="10"/>
  <c r="J24" i="10"/>
  <c r="AK156" i="10"/>
  <c r="AJ156" i="10"/>
  <c r="AI156" i="10"/>
  <c r="AH156" i="10"/>
  <c r="AE156" i="10"/>
  <c r="AD156" i="10"/>
  <c r="AC156" i="10"/>
  <c r="AB156" i="10"/>
  <c r="Y156" i="10"/>
  <c r="X156" i="10"/>
  <c r="W156" i="10"/>
  <c r="V156" i="10"/>
  <c r="R156" i="10"/>
  <c r="Q156" i="10"/>
  <c r="P156" i="10"/>
  <c r="O156" i="10"/>
  <c r="N156" i="10"/>
  <c r="M156" i="10"/>
  <c r="J156" i="10"/>
  <c r="AK23" i="10"/>
  <c r="AJ23" i="10"/>
  <c r="AI23" i="10"/>
  <c r="AH23" i="10"/>
  <c r="AE23" i="10"/>
  <c r="AG23" i="10" s="1"/>
  <c r="AD23" i="10"/>
  <c r="AC23" i="10"/>
  <c r="AB23" i="10"/>
  <c r="Y23" i="10"/>
  <c r="X23" i="10"/>
  <c r="W23" i="10"/>
  <c r="V23" i="10"/>
  <c r="R23" i="10"/>
  <c r="Q23" i="10"/>
  <c r="P23" i="10"/>
  <c r="O23" i="10"/>
  <c r="N23" i="10"/>
  <c r="M23" i="10"/>
  <c r="J23" i="10"/>
  <c r="AK22" i="10"/>
  <c r="AJ22" i="10"/>
  <c r="AI22" i="10"/>
  <c r="AH22" i="10"/>
  <c r="AE22" i="10"/>
  <c r="AD22" i="10"/>
  <c r="AC22" i="10"/>
  <c r="AB22" i="10"/>
  <c r="Y22" i="10"/>
  <c r="X22" i="10"/>
  <c r="W22" i="10"/>
  <c r="V22" i="10"/>
  <c r="R22" i="10"/>
  <c r="Q22" i="10"/>
  <c r="T22" i="10" s="1"/>
  <c r="P22" i="10"/>
  <c r="O22" i="10"/>
  <c r="N22" i="10"/>
  <c r="M22" i="10"/>
  <c r="J22" i="10"/>
  <c r="AK21" i="10"/>
  <c r="AM21" i="10" s="1"/>
  <c r="AJ21" i="10"/>
  <c r="AI21" i="10"/>
  <c r="AH21" i="10"/>
  <c r="AE21" i="10"/>
  <c r="AD21" i="10"/>
  <c r="AC21" i="10"/>
  <c r="AB21" i="10"/>
  <c r="Y21" i="10"/>
  <c r="X21" i="10"/>
  <c r="W21" i="10"/>
  <c r="Z21" i="10" s="1"/>
  <c r="V21" i="10"/>
  <c r="R21" i="10"/>
  <c r="Q21" i="10"/>
  <c r="P21" i="10"/>
  <c r="S21" i="10" s="1"/>
  <c r="O21" i="10"/>
  <c r="N21" i="10"/>
  <c r="M21" i="10"/>
  <c r="J21" i="10"/>
  <c r="AK155" i="10"/>
  <c r="AJ155" i="10"/>
  <c r="AI155" i="10"/>
  <c r="AH155" i="10"/>
  <c r="AE155" i="10"/>
  <c r="AD155" i="10"/>
  <c r="AG155" i="10" s="1"/>
  <c r="AC155" i="10"/>
  <c r="AB155" i="10"/>
  <c r="Y155" i="10"/>
  <c r="X155" i="10"/>
  <c r="W155" i="10"/>
  <c r="V155" i="10"/>
  <c r="R155" i="10"/>
  <c r="Q155" i="10"/>
  <c r="T155" i="10" s="1"/>
  <c r="P155" i="10"/>
  <c r="O155" i="10"/>
  <c r="N155" i="10"/>
  <c r="M155" i="10"/>
  <c r="J155" i="10"/>
  <c r="AK20" i="10"/>
  <c r="AJ20" i="10"/>
  <c r="AI20" i="10"/>
  <c r="AO20" i="10" s="1"/>
  <c r="AH20" i="10"/>
  <c r="AE20" i="10"/>
  <c r="AD20" i="10"/>
  <c r="AC20" i="10"/>
  <c r="AB20" i="10"/>
  <c r="Y20" i="10"/>
  <c r="X20" i="10"/>
  <c r="W20" i="10"/>
  <c r="V20" i="10"/>
  <c r="R20" i="10"/>
  <c r="Q20" i="10"/>
  <c r="P20" i="10"/>
  <c r="O20" i="10"/>
  <c r="N20" i="10"/>
  <c r="M20" i="10"/>
  <c r="J20" i="10"/>
  <c r="AK154" i="10"/>
  <c r="AJ154" i="10"/>
  <c r="AI154" i="10"/>
  <c r="AH154" i="10"/>
  <c r="AE154" i="10"/>
  <c r="AD154" i="10"/>
  <c r="AC154" i="10"/>
  <c r="AB154" i="10"/>
  <c r="AF154" i="10" s="1"/>
  <c r="Y154" i="10"/>
  <c r="X154" i="10"/>
  <c r="W154" i="10"/>
  <c r="V154" i="10"/>
  <c r="Z154" i="10" s="1"/>
  <c r="R154" i="10"/>
  <c r="Q154" i="10"/>
  <c r="P154" i="10"/>
  <c r="O154" i="10"/>
  <c r="N154" i="10"/>
  <c r="M154" i="10"/>
  <c r="J154" i="10"/>
  <c r="AK19" i="10"/>
  <c r="AM19" i="10" s="1"/>
  <c r="AJ19" i="10"/>
  <c r="AI19" i="10"/>
  <c r="AH19" i="10"/>
  <c r="AL19" i="10" s="1"/>
  <c r="AE19" i="10"/>
  <c r="AD19" i="10"/>
  <c r="AC19" i="10"/>
  <c r="AB19" i="10"/>
  <c r="Y19" i="10"/>
  <c r="AA19" i="10" s="1"/>
  <c r="X19" i="10"/>
  <c r="W19" i="10"/>
  <c r="V19" i="10"/>
  <c r="R19" i="10"/>
  <c r="Q19" i="10"/>
  <c r="P19" i="10"/>
  <c r="O19" i="10"/>
  <c r="N19" i="10"/>
  <c r="M19" i="10"/>
  <c r="J19" i="10"/>
  <c r="AK153" i="10"/>
  <c r="AJ153" i="10"/>
  <c r="AI153" i="10"/>
  <c r="AH153" i="10"/>
  <c r="AE153" i="10"/>
  <c r="AD153" i="10"/>
  <c r="AC153" i="10"/>
  <c r="AB153" i="10"/>
  <c r="Y153" i="10"/>
  <c r="X153" i="10"/>
  <c r="W153" i="10"/>
  <c r="V153" i="10"/>
  <c r="R153" i="10"/>
  <c r="Q153" i="10"/>
  <c r="P153" i="10"/>
  <c r="O153" i="10"/>
  <c r="N153" i="10"/>
  <c r="M153" i="10"/>
  <c r="J153" i="10"/>
  <c r="AK152" i="10"/>
  <c r="AJ152" i="10"/>
  <c r="AI152" i="10"/>
  <c r="AO152" i="10" s="1"/>
  <c r="AH152" i="10"/>
  <c r="AE152" i="10"/>
  <c r="AD152" i="10"/>
  <c r="AC152" i="10"/>
  <c r="AB152" i="10"/>
  <c r="Y152" i="10"/>
  <c r="X152" i="10"/>
  <c r="W152" i="10"/>
  <c r="V152" i="10"/>
  <c r="R152" i="10"/>
  <c r="Q152" i="10"/>
  <c r="P152" i="10"/>
  <c r="O152" i="10"/>
  <c r="N152" i="10"/>
  <c r="M152" i="10"/>
  <c r="J152" i="10"/>
  <c r="AK18" i="10"/>
  <c r="AJ18" i="10"/>
  <c r="AI18" i="10"/>
  <c r="AH18" i="10"/>
  <c r="AE18" i="10"/>
  <c r="AD18" i="10"/>
  <c r="AC18" i="10"/>
  <c r="AB18" i="10"/>
  <c r="Y18" i="10"/>
  <c r="X18" i="10"/>
  <c r="W18" i="10"/>
  <c r="V18" i="10"/>
  <c r="R18" i="10"/>
  <c r="Q18" i="10"/>
  <c r="P18" i="10"/>
  <c r="O18" i="10"/>
  <c r="N18" i="10"/>
  <c r="M18" i="10"/>
  <c r="J18" i="10"/>
  <c r="AK17" i="10"/>
  <c r="AM17" i="10" s="1"/>
  <c r="AJ17" i="10"/>
  <c r="AI17" i="10"/>
  <c r="AH17" i="10"/>
  <c r="AE17" i="10"/>
  <c r="AD17" i="10"/>
  <c r="AC17" i="10"/>
  <c r="AB17" i="10"/>
  <c r="Y17" i="10"/>
  <c r="X17" i="10"/>
  <c r="W17" i="10"/>
  <c r="V17" i="10"/>
  <c r="R17" i="10"/>
  <c r="Q17" i="10"/>
  <c r="P17" i="10"/>
  <c r="O17" i="10"/>
  <c r="N17" i="10"/>
  <c r="M17" i="10"/>
  <c r="J17" i="10"/>
  <c r="AK16" i="10"/>
  <c r="AJ16" i="10"/>
  <c r="AI16" i="10"/>
  <c r="AH16" i="10"/>
  <c r="AE16" i="10"/>
  <c r="AD16" i="10"/>
  <c r="AC16" i="10"/>
  <c r="AB16" i="10"/>
  <c r="Y16" i="10"/>
  <c r="X16" i="10"/>
  <c r="W16" i="10"/>
  <c r="V16" i="10"/>
  <c r="R16" i="10"/>
  <c r="Q16" i="10"/>
  <c r="P16" i="10"/>
  <c r="O16" i="10"/>
  <c r="N16" i="10"/>
  <c r="M16" i="10"/>
  <c r="J16" i="10"/>
  <c r="AK151" i="10"/>
  <c r="AJ151" i="10"/>
  <c r="AI151" i="10"/>
  <c r="AO151" i="10" s="1"/>
  <c r="AH151" i="10"/>
  <c r="AE151" i="10"/>
  <c r="AD151" i="10"/>
  <c r="AC151" i="10"/>
  <c r="AB151" i="10"/>
  <c r="Y151" i="10"/>
  <c r="X151" i="10"/>
  <c r="W151" i="10"/>
  <c r="V151" i="10"/>
  <c r="R151" i="10"/>
  <c r="Q151" i="10"/>
  <c r="P151" i="10"/>
  <c r="O151" i="10"/>
  <c r="N151" i="10"/>
  <c r="M151" i="10"/>
  <c r="J151" i="10"/>
  <c r="AK15" i="10"/>
  <c r="AJ15" i="10"/>
  <c r="AI15" i="10"/>
  <c r="AH15" i="10"/>
  <c r="AE15" i="10"/>
  <c r="AD15" i="10"/>
  <c r="AC15" i="10"/>
  <c r="AB15" i="10"/>
  <c r="AF15" i="10" s="1"/>
  <c r="Y15" i="10"/>
  <c r="X15" i="10"/>
  <c r="W15" i="10"/>
  <c r="V15" i="10"/>
  <c r="Z15" i="10" s="1"/>
  <c r="R15" i="10"/>
  <c r="Q15" i="10"/>
  <c r="P15" i="10"/>
  <c r="O15" i="10"/>
  <c r="N15" i="10"/>
  <c r="M15" i="10"/>
  <c r="J15" i="10"/>
  <c r="AK14" i="10"/>
  <c r="AN14" i="10" s="1"/>
  <c r="AJ14" i="10"/>
  <c r="AI14" i="10"/>
  <c r="AH14" i="10"/>
  <c r="AL14" i="10" s="1"/>
  <c r="AE14" i="10"/>
  <c r="AD14" i="10"/>
  <c r="AC14" i="10"/>
  <c r="AB14" i="10"/>
  <c r="Y14" i="10"/>
  <c r="AA14" i="10" s="1"/>
  <c r="X14" i="10"/>
  <c r="W14" i="10"/>
  <c r="V14" i="10"/>
  <c r="R14" i="10"/>
  <c r="Q14" i="10"/>
  <c r="P14" i="10"/>
  <c r="O14" i="10"/>
  <c r="N14" i="10"/>
  <c r="M14" i="10"/>
  <c r="J14" i="10"/>
  <c r="AK150" i="10"/>
  <c r="AJ150" i="10"/>
  <c r="AO150" i="10" s="1"/>
  <c r="AI150" i="10"/>
  <c r="AH150" i="10"/>
  <c r="AE150" i="10"/>
  <c r="AD150" i="10"/>
  <c r="AC150" i="10"/>
  <c r="AB150" i="10"/>
  <c r="Y150" i="10"/>
  <c r="X150" i="10"/>
  <c r="W150" i="10"/>
  <c r="V150" i="10"/>
  <c r="R150" i="10"/>
  <c r="Q150" i="10"/>
  <c r="P150" i="10"/>
  <c r="O150" i="10"/>
  <c r="N150" i="10"/>
  <c r="M150" i="10"/>
  <c r="J150" i="10"/>
  <c r="AK13" i="10"/>
  <c r="AJ13" i="10"/>
  <c r="AI13" i="10"/>
  <c r="AH13" i="10"/>
  <c r="AE13" i="10"/>
  <c r="AD13" i="10"/>
  <c r="AG13" i="10" s="1"/>
  <c r="AC13" i="10"/>
  <c r="AB13" i="10"/>
  <c r="Y13" i="10"/>
  <c r="X13" i="10"/>
  <c r="W13" i="10"/>
  <c r="V13" i="10"/>
  <c r="R13" i="10"/>
  <c r="Q13" i="10"/>
  <c r="T13" i="10" s="1"/>
  <c r="P13" i="10"/>
  <c r="S13" i="10" s="1"/>
  <c r="O13" i="10"/>
  <c r="N13" i="10"/>
  <c r="M13" i="10"/>
  <c r="J13" i="10"/>
  <c r="AK149" i="10"/>
  <c r="AJ149" i="10"/>
  <c r="AI149" i="10"/>
  <c r="AH149" i="10"/>
  <c r="AE149" i="10"/>
  <c r="AD149" i="10"/>
  <c r="AC149" i="10"/>
  <c r="AB149" i="10"/>
  <c r="Y149" i="10"/>
  <c r="X149" i="10"/>
  <c r="W149" i="10"/>
  <c r="V149" i="10"/>
  <c r="R149" i="10"/>
  <c r="Q149" i="10"/>
  <c r="P149" i="10"/>
  <c r="O149" i="10"/>
  <c r="N149" i="10"/>
  <c r="M149" i="10"/>
  <c r="J149" i="10"/>
  <c r="AK12" i="10"/>
  <c r="AJ12" i="10"/>
  <c r="AI12" i="10"/>
  <c r="AH12" i="10"/>
  <c r="AE12" i="10"/>
  <c r="AD12" i="10"/>
  <c r="AC12" i="10"/>
  <c r="AB12" i="10"/>
  <c r="Y12" i="10"/>
  <c r="AA12" i="10" s="1"/>
  <c r="X12" i="10"/>
  <c r="W12" i="10"/>
  <c r="V12" i="10"/>
  <c r="R12" i="10"/>
  <c r="Q12" i="10"/>
  <c r="P12" i="10"/>
  <c r="O12" i="10"/>
  <c r="N12" i="10"/>
  <c r="M12" i="10"/>
  <c r="J12" i="10"/>
  <c r="AK11" i="10"/>
  <c r="AJ11" i="10"/>
  <c r="AI11" i="10"/>
  <c r="AH11" i="10"/>
  <c r="AE11" i="10"/>
  <c r="AD11" i="10"/>
  <c r="AC11" i="10"/>
  <c r="AB11" i="10"/>
  <c r="Y11" i="10"/>
  <c r="X11" i="10"/>
  <c r="W11" i="10"/>
  <c r="V11" i="10"/>
  <c r="R11" i="10"/>
  <c r="Q11" i="10"/>
  <c r="T11" i="10" s="1"/>
  <c r="P11" i="10"/>
  <c r="O11" i="10"/>
  <c r="N11" i="10"/>
  <c r="M11" i="10"/>
  <c r="J11" i="10"/>
  <c r="AK10" i="10"/>
  <c r="AJ10" i="10"/>
  <c r="AI10" i="10"/>
  <c r="AO10" i="10" s="1"/>
  <c r="AH10" i="10"/>
  <c r="AE10" i="10"/>
  <c r="AD10" i="10"/>
  <c r="AC10" i="10"/>
  <c r="AB10" i="10"/>
  <c r="Y10" i="10"/>
  <c r="X10" i="10"/>
  <c r="W10" i="10"/>
  <c r="V10" i="10"/>
  <c r="R10" i="10"/>
  <c r="Q10" i="10"/>
  <c r="T10" i="10" s="1"/>
  <c r="P10" i="10"/>
  <c r="S10" i="10" s="1"/>
  <c r="O10" i="10"/>
  <c r="N10" i="10"/>
  <c r="M10" i="10"/>
  <c r="J10" i="10"/>
  <c r="AK9" i="10"/>
  <c r="AJ9" i="10"/>
  <c r="AI9" i="10"/>
  <c r="AH9" i="10"/>
  <c r="AN9" i="10" s="1"/>
  <c r="AE9" i="10"/>
  <c r="AD9" i="10"/>
  <c r="AC9" i="10"/>
  <c r="AB9" i="10"/>
  <c r="Y9" i="10"/>
  <c r="X9" i="10"/>
  <c r="W9" i="10"/>
  <c r="V9" i="10"/>
  <c r="R9" i="10"/>
  <c r="Q9" i="10"/>
  <c r="T9" i="10" s="1"/>
  <c r="P9" i="10"/>
  <c r="O9" i="10"/>
  <c r="N9" i="10"/>
  <c r="M9" i="10"/>
  <c r="J9" i="10"/>
  <c r="AK8" i="10"/>
  <c r="AJ8" i="10"/>
  <c r="AI8" i="10"/>
  <c r="AH8" i="10"/>
  <c r="AE8" i="10"/>
  <c r="AG8" i="10" s="1"/>
  <c r="AD8" i="10"/>
  <c r="AC8" i="10"/>
  <c r="AB8" i="10"/>
  <c r="Y8" i="10"/>
  <c r="X8" i="10"/>
  <c r="W8" i="10"/>
  <c r="V8" i="10"/>
  <c r="R8" i="10"/>
  <c r="Q8" i="10"/>
  <c r="P8" i="10"/>
  <c r="O8" i="10"/>
  <c r="N8" i="10"/>
  <c r="M8" i="10"/>
  <c r="J8" i="10"/>
  <c r="AK7" i="10"/>
  <c r="AJ7" i="10"/>
  <c r="AO7" i="10" s="1"/>
  <c r="AI7" i="10"/>
  <c r="AH7" i="10"/>
  <c r="AE7" i="10"/>
  <c r="AD7" i="10"/>
  <c r="AC7" i="10"/>
  <c r="AB7" i="10"/>
  <c r="Y7" i="10"/>
  <c r="X7" i="10"/>
  <c r="W7" i="10"/>
  <c r="V7" i="10"/>
  <c r="R7" i="10"/>
  <c r="Q7" i="10"/>
  <c r="P7" i="10"/>
  <c r="O7" i="10"/>
  <c r="N7" i="10"/>
  <c r="M7" i="10"/>
  <c r="J7" i="10"/>
  <c r="AK6" i="10"/>
  <c r="AJ6" i="10"/>
  <c r="AI6" i="10"/>
  <c r="AH6" i="10"/>
  <c r="AE6" i="10"/>
  <c r="AD6" i="10"/>
  <c r="AG6" i="10" s="1"/>
  <c r="AC6" i="10"/>
  <c r="AF6" i="10" s="1"/>
  <c r="AB6" i="10"/>
  <c r="Y6" i="10"/>
  <c r="X6" i="10"/>
  <c r="W6" i="10"/>
  <c r="V6" i="10"/>
  <c r="R6" i="10"/>
  <c r="Q6" i="10"/>
  <c r="T6" i="10" s="1"/>
  <c r="P6" i="10"/>
  <c r="S6" i="10" s="1"/>
  <c r="O6" i="10"/>
  <c r="N6" i="10"/>
  <c r="M6" i="10"/>
  <c r="J6" i="10"/>
  <c r="AK5" i="10"/>
  <c r="AJ5" i="10"/>
  <c r="AM5" i="10" s="1"/>
  <c r="AI5" i="10"/>
  <c r="AH5" i="10"/>
  <c r="AE5" i="10"/>
  <c r="AD5" i="10"/>
  <c r="AC5" i="10"/>
  <c r="AB5" i="10"/>
  <c r="Y5" i="10"/>
  <c r="X5" i="10"/>
  <c r="AA5" i="10" s="1"/>
  <c r="W5" i="10"/>
  <c r="V5" i="10"/>
  <c r="R5" i="10"/>
  <c r="Q5" i="10"/>
  <c r="T5" i="10" s="1"/>
  <c r="P5" i="10"/>
  <c r="O5" i="10"/>
  <c r="N5" i="10"/>
  <c r="M5" i="10"/>
  <c r="J5" i="10"/>
  <c r="AK4" i="10"/>
  <c r="AJ4" i="10"/>
  <c r="AI4" i="10"/>
  <c r="AO4" i="10" s="1"/>
  <c r="AH4" i="10"/>
  <c r="AE4" i="10"/>
  <c r="AD4" i="10"/>
  <c r="AC4" i="10"/>
  <c r="AB4" i="10"/>
  <c r="Y4" i="10"/>
  <c r="X4" i="10"/>
  <c r="W4" i="10"/>
  <c r="V4" i="10"/>
  <c r="R4" i="10"/>
  <c r="Q4" i="10"/>
  <c r="P4" i="10"/>
  <c r="O4" i="10"/>
  <c r="N4" i="10"/>
  <c r="M4" i="10"/>
  <c r="J4" i="10"/>
  <c r="AK148" i="10"/>
  <c r="AJ148" i="10"/>
  <c r="AI148" i="10"/>
  <c r="AH148" i="10"/>
  <c r="AL148" i="10" s="1"/>
  <c r="AE148" i="10"/>
  <c r="AD148" i="10"/>
  <c r="AC148" i="10"/>
  <c r="AB148" i="10"/>
  <c r="Y148" i="10"/>
  <c r="X148" i="10"/>
  <c r="W148" i="10"/>
  <c r="V148" i="10"/>
  <c r="R148" i="10"/>
  <c r="Q148" i="10"/>
  <c r="P148" i="10"/>
  <c r="O148" i="10"/>
  <c r="N148" i="10"/>
  <c r="M148" i="10"/>
  <c r="J148" i="10"/>
  <c r="AK3" i="10"/>
  <c r="AJ3" i="10"/>
  <c r="AI3" i="10"/>
  <c r="AH3" i="10"/>
  <c r="AE3" i="10"/>
  <c r="AD3" i="10"/>
  <c r="AC3" i="10"/>
  <c r="AB3" i="10"/>
  <c r="Y3" i="10"/>
  <c r="X3" i="10"/>
  <c r="W3" i="10"/>
  <c r="V3" i="10"/>
  <c r="R3" i="10"/>
  <c r="Q3" i="10"/>
  <c r="P3" i="10"/>
  <c r="O3" i="10"/>
  <c r="N3" i="10"/>
  <c r="M3" i="10"/>
  <c r="J3" i="10"/>
  <c r="AK2" i="10"/>
  <c r="AJ2" i="10"/>
  <c r="AI2" i="10"/>
  <c r="AO2" i="10" s="1"/>
  <c r="AH2" i="10"/>
  <c r="AE2" i="10"/>
  <c r="AD2" i="10"/>
  <c r="AC2" i="10"/>
  <c r="AB2" i="10"/>
  <c r="Y2" i="10"/>
  <c r="X2" i="10"/>
  <c r="W2" i="10"/>
  <c r="V2" i="10"/>
  <c r="R2" i="10"/>
  <c r="Q2" i="10"/>
  <c r="P2" i="10"/>
  <c r="O2" i="10"/>
  <c r="N2" i="10"/>
  <c r="M2" i="10"/>
  <c r="J2" i="10"/>
  <c r="AG194" i="10" l="1"/>
  <c r="AF129" i="10"/>
  <c r="AM131" i="10"/>
  <c r="AM210" i="10"/>
  <c r="S211" i="10"/>
  <c r="AA141" i="10"/>
  <c r="AM141" i="10"/>
  <c r="S144" i="10"/>
  <c r="S147" i="10"/>
  <c r="Z147" i="10"/>
  <c r="Z5" i="10"/>
  <c r="AO90" i="10"/>
  <c r="AN114" i="10"/>
  <c r="S129" i="10"/>
  <c r="AG10" i="10"/>
  <c r="AG176" i="10"/>
  <c r="AA65" i="10"/>
  <c r="AG65" i="10"/>
  <c r="AM65" i="10"/>
  <c r="S67" i="10"/>
  <c r="Z67" i="10"/>
  <c r="S70" i="10"/>
  <c r="AM72" i="10"/>
  <c r="AA185" i="10"/>
  <c r="AM185" i="10"/>
  <c r="S80" i="10"/>
  <c r="Z80" i="10"/>
  <c r="U191" i="10"/>
  <c r="AM191" i="10"/>
  <c r="AN4" i="10"/>
  <c r="S5" i="10"/>
  <c r="AO87" i="10"/>
  <c r="AN88" i="10"/>
  <c r="S126" i="10"/>
  <c r="AG152" i="10"/>
  <c r="S11" i="10"/>
  <c r="AN151" i="10"/>
  <c r="AN20" i="10"/>
  <c r="S155" i="10"/>
  <c r="U21" i="10"/>
  <c r="T21" i="10"/>
  <c r="T24" i="10"/>
  <c r="AN162" i="10"/>
  <c r="AA41" i="10"/>
  <c r="AA86" i="10"/>
  <c r="S22" i="10"/>
  <c r="AN25" i="10"/>
  <c r="S26" i="10"/>
  <c r="AO157" i="10"/>
  <c r="AO158" i="10"/>
  <c r="AO33" i="10"/>
  <c r="AA159" i="10"/>
  <c r="AO35" i="10"/>
  <c r="AA161" i="10"/>
  <c r="AM38" i="10"/>
  <c r="AO164" i="10"/>
  <c r="AG40" i="10"/>
  <c r="AA52" i="10"/>
  <c r="S53" i="10"/>
  <c r="AN55" i="10"/>
  <c r="S171" i="10"/>
  <c r="AN174" i="10"/>
  <c r="S175" i="10"/>
  <c r="AG178" i="10"/>
  <c r="AG181" i="10"/>
  <c r="AG64" i="10"/>
  <c r="AM64" i="10"/>
  <c r="AM74" i="10"/>
  <c r="AA76" i="10"/>
  <c r="AM76" i="10"/>
  <c r="AM81" i="10"/>
  <c r="AA83" i="10"/>
  <c r="AM83" i="10"/>
  <c r="S84" i="10"/>
  <c r="Z84" i="10"/>
  <c r="U198" i="10"/>
  <c r="AG198" i="10"/>
  <c r="S92" i="10"/>
  <c r="AF92" i="10"/>
  <c r="AN95" i="10"/>
  <c r="S200" i="10"/>
  <c r="S99" i="10"/>
  <c r="Z99" i="10"/>
  <c r="AN202" i="10"/>
  <c r="AG103" i="10"/>
  <c r="AG106" i="10"/>
  <c r="AG109" i="10"/>
  <c r="AN131" i="10"/>
  <c r="AA134" i="10"/>
  <c r="AM134" i="10"/>
  <c r="AO137" i="10"/>
  <c r="S139" i="10"/>
  <c r="AF139" i="10"/>
  <c r="AM140" i="10"/>
  <c r="AA22" i="10"/>
  <c r="AM22" i="10"/>
  <c r="AO24" i="10"/>
  <c r="AO25" i="10"/>
  <c r="T26" i="10"/>
  <c r="S28" i="10"/>
  <c r="S31" i="10"/>
  <c r="AO32" i="10"/>
  <c r="AM33" i="10"/>
  <c r="AL159" i="10"/>
  <c r="AL161" i="10"/>
  <c r="AN165" i="10"/>
  <c r="S44" i="10"/>
  <c r="Z44" i="10"/>
  <c r="U45" i="10"/>
  <c r="S47" i="10"/>
  <c r="AN49" i="10"/>
  <c r="AO51" i="10"/>
  <c r="AA168" i="10"/>
  <c r="AG168" i="10"/>
  <c r="AM168" i="10"/>
  <c r="AL52" i="10"/>
  <c r="S169" i="10"/>
  <c r="AO169" i="10"/>
  <c r="S57" i="10"/>
  <c r="Z58" i="10"/>
  <c r="AF58" i="10"/>
  <c r="AN58" i="10"/>
  <c r="S176" i="10"/>
  <c r="AO176" i="10"/>
  <c r="T179" i="10"/>
  <c r="AM179" i="10"/>
  <c r="T62" i="10"/>
  <c r="AM62" i="10"/>
  <c r="AO65" i="10"/>
  <c r="T66" i="10"/>
  <c r="AN67" i="10"/>
  <c r="AL68" i="10"/>
  <c r="S69" i="10"/>
  <c r="AF69" i="10"/>
  <c r="AO69" i="10"/>
  <c r="T183" i="10"/>
  <c r="AM70" i="10"/>
  <c r="S72" i="10"/>
  <c r="AO72" i="10"/>
  <c r="T73" i="10"/>
  <c r="AG184" i="10"/>
  <c r="AO185" i="10"/>
  <c r="AO78" i="10"/>
  <c r="S189" i="10"/>
  <c r="AF189" i="10"/>
  <c r="AO189" i="10"/>
  <c r="T190" i="10"/>
  <c r="AG190" i="10"/>
  <c r="AM80" i="10"/>
  <c r="AO191" i="10"/>
  <c r="Z86" i="10"/>
  <c r="AM86" i="10"/>
  <c r="T88" i="10"/>
  <c r="AN90" i="10"/>
  <c r="S204" i="10"/>
  <c r="T111" i="10"/>
  <c r="AA111" i="10"/>
  <c r="AM111" i="10"/>
  <c r="AG118" i="10"/>
  <c r="AM118" i="10"/>
  <c r="S119" i="10"/>
  <c r="AA207" i="10"/>
  <c r="AG121" i="10"/>
  <c r="AM121" i="10"/>
  <c r="U122" i="10"/>
  <c r="AG122" i="10"/>
  <c r="AM122" i="10"/>
  <c r="S124" i="10"/>
  <c r="T125" i="10"/>
  <c r="AG133" i="10"/>
  <c r="AF134" i="10"/>
  <c r="T136" i="10"/>
  <c r="AF138" i="10"/>
  <c r="AL138" i="10"/>
  <c r="AO210" i="10"/>
  <c r="T139" i="10"/>
  <c r="AF140" i="10"/>
  <c r="AM2" i="10"/>
  <c r="AM6" i="10"/>
  <c r="S149" i="10"/>
  <c r="U150" i="10"/>
  <c r="AM150" i="10"/>
  <c r="AA17" i="10"/>
  <c r="AM152" i="10"/>
  <c r="U153" i="10"/>
  <c r="AM153" i="10"/>
  <c r="AN154" i="10"/>
  <c r="S20" i="10"/>
  <c r="AN23" i="10"/>
  <c r="S156" i="10"/>
  <c r="S27" i="10"/>
  <c r="Z27" i="10"/>
  <c r="U29" i="10"/>
  <c r="AG29" i="10"/>
  <c r="S30" i="10"/>
  <c r="U32" i="10"/>
  <c r="AG32" i="10"/>
  <c r="AM32" i="10"/>
  <c r="U34" i="10"/>
  <c r="AO34" i="10"/>
  <c r="U35" i="10"/>
  <c r="AA35" i="10"/>
  <c r="AM35" i="10"/>
  <c r="AA38" i="10"/>
  <c r="AM39" i="10"/>
  <c r="U164" i="10"/>
  <c r="AA164" i="10"/>
  <c r="AG41" i="10"/>
  <c r="S43" i="10"/>
  <c r="S45" i="10"/>
  <c r="S48" i="10"/>
  <c r="R218" i="10"/>
  <c r="R217" i="10"/>
  <c r="AG2" i="10"/>
  <c r="AM3" i="10"/>
  <c r="S4" i="10"/>
  <c r="AF4" i="10"/>
  <c r="AN12" i="10"/>
  <c r="O218" i="10"/>
  <c r="O217" i="10"/>
  <c r="AL2" i="10"/>
  <c r="AL3" i="10"/>
  <c r="T4" i="10"/>
  <c r="S7" i="10"/>
  <c r="AA9" i="10"/>
  <c r="AM10" i="10"/>
  <c r="S12" i="10"/>
  <c r="AO12" i="10"/>
  <c r="T149" i="10"/>
  <c r="AM149" i="10"/>
  <c r="Z150" i="10"/>
  <c r="AF150" i="10"/>
  <c r="AL150" i="10"/>
  <c r="U151" i="10"/>
  <c r="AG151" i="10"/>
  <c r="AM151" i="10"/>
  <c r="AM16" i="10"/>
  <c r="AL17" i="10"/>
  <c r="Z18" i="10"/>
  <c r="AF18" i="10"/>
  <c r="AN18" i="10"/>
  <c r="S152" i="10"/>
  <c r="AN152" i="10"/>
  <c r="AP152" i="10" s="1"/>
  <c r="Z153" i="10"/>
  <c r="AF153" i="10"/>
  <c r="AL153" i="10"/>
  <c r="AO19" i="10"/>
  <c r="AO154" i="10"/>
  <c r="T20" i="10"/>
  <c r="AN22" i="10"/>
  <c r="S23" i="10"/>
  <c r="AO23" i="10"/>
  <c r="T156" i="10"/>
  <c r="S157" i="10"/>
  <c r="T27" i="10"/>
  <c r="S158" i="10"/>
  <c r="T30" i="10"/>
  <c r="AM34" i="10"/>
  <c r="Z35" i="10"/>
  <c r="AF35" i="10"/>
  <c r="AL35" i="10"/>
  <c r="U162" i="10"/>
  <c r="AG162" i="10"/>
  <c r="AM162" i="10"/>
  <c r="AM37" i="10"/>
  <c r="AL38" i="10"/>
  <c r="Z163" i="10"/>
  <c r="AF163" i="10"/>
  <c r="AN163" i="10"/>
  <c r="S39" i="10"/>
  <c r="AN39" i="10"/>
  <c r="AP39" i="10" s="1"/>
  <c r="Z164" i="10"/>
  <c r="AF164" i="10"/>
  <c r="AN164" i="10"/>
  <c r="S40" i="10"/>
  <c r="S41" i="10"/>
  <c r="AF41" i="10"/>
  <c r="AL41" i="10"/>
  <c r="AN44" i="10"/>
  <c r="S166" i="10"/>
  <c r="T45" i="10"/>
  <c r="S167" i="10"/>
  <c r="AO167" i="10"/>
  <c r="T48" i="10"/>
  <c r="AG48" i="10"/>
  <c r="AO48" i="10"/>
  <c r="AA49" i="10"/>
  <c r="AM49" i="10"/>
  <c r="AM169" i="10"/>
  <c r="AL54" i="10"/>
  <c r="AO170" i="10"/>
  <c r="AO55" i="10"/>
  <c r="AP55" i="10" s="1"/>
  <c r="T171" i="10"/>
  <c r="AN80" i="10"/>
  <c r="Q218" i="10"/>
  <c r="Q217" i="10"/>
  <c r="P218" i="10"/>
  <c r="P217" i="10"/>
  <c r="T7" i="10"/>
  <c r="AG7" i="10"/>
  <c r="AN8" i="10"/>
  <c r="AF9" i="10"/>
  <c r="T12" i="10"/>
  <c r="AP151" i="10"/>
  <c r="AL16" i="10"/>
  <c r="AO17" i="10"/>
  <c r="AO18" i="10"/>
  <c r="T152" i="10"/>
  <c r="T154" i="10"/>
  <c r="AO21" i="10"/>
  <c r="AO22" i="10"/>
  <c r="T23" i="10"/>
  <c r="AO26" i="10"/>
  <c r="T157" i="10"/>
  <c r="AG157" i="10"/>
  <c r="AN27" i="10"/>
  <c r="AO29" i="10"/>
  <c r="T158" i="10"/>
  <c r="AN30" i="10"/>
  <c r="AN159" i="10"/>
  <c r="Z160" i="10"/>
  <c r="AF160" i="10"/>
  <c r="AP162" i="10"/>
  <c r="AL37" i="10"/>
  <c r="AO38" i="10"/>
  <c r="T166" i="10"/>
  <c r="T167" i="10"/>
  <c r="T53" i="10"/>
  <c r="T54" i="10"/>
  <c r="Z172" i="10"/>
  <c r="AF172" i="10"/>
  <c r="AL172" i="10"/>
  <c r="AO173" i="10"/>
  <c r="AO174" i="10"/>
  <c r="AP174" i="10" s="1"/>
  <c r="T175" i="10"/>
  <c r="T56" i="10"/>
  <c r="AL59" i="10"/>
  <c r="AO60" i="10"/>
  <c r="S177" i="10"/>
  <c r="AO177" i="10"/>
  <c r="AP177" i="10" s="1"/>
  <c r="T178" i="10"/>
  <c r="T61" i="10"/>
  <c r="AL182" i="10"/>
  <c r="AO62" i="10"/>
  <c r="AO63" i="10"/>
  <c r="AP63" i="10" s="1"/>
  <c r="T64" i="10"/>
  <c r="T69" i="10"/>
  <c r="AA69" i="10"/>
  <c r="AF70" i="10"/>
  <c r="AL70" i="10"/>
  <c r="S71" i="10"/>
  <c r="AO71" i="10"/>
  <c r="T72" i="10"/>
  <c r="AF184" i="10"/>
  <c r="AN184" i="10"/>
  <c r="Z74" i="10"/>
  <c r="AF74" i="10"/>
  <c r="AN74" i="10"/>
  <c r="AP74" i="10" s="1"/>
  <c r="Z186" i="10"/>
  <c r="AL186" i="10"/>
  <c r="AA77" i="10"/>
  <c r="AG77" i="10"/>
  <c r="AM77" i="10"/>
  <c r="AG78" i="10"/>
  <c r="AF79" i="10"/>
  <c r="AN79" i="10"/>
  <c r="S188" i="10"/>
  <c r="AO188" i="10"/>
  <c r="T189" i="10"/>
  <c r="AN81" i="10"/>
  <c r="AP81" i="10" s="1"/>
  <c r="Z191" i="10"/>
  <c r="AL192" i="10"/>
  <c r="AO82" i="10"/>
  <c r="T83" i="10"/>
  <c r="S85" i="10"/>
  <c r="AO85" i="10"/>
  <c r="S87" i="10"/>
  <c r="T194" i="10"/>
  <c r="AM88" i="10"/>
  <c r="AF196" i="10"/>
  <c r="AN196" i="10"/>
  <c r="AO91" i="10"/>
  <c r="AP91" i="10" s="1"/>
  <c r="AO197" i="10"/>
  <c r="T199" i="10"/>
  <c r="AG199" i="10"/>
  <c r="AM199" i="10"/>
  <c r="Z92" i="10"/>
  <c r="S93" i="10"/>
  <c r="AO94" i="10"/>
  <c r="AG95" i="10"/>
  <c r="S96" i="10"/>
  <c r="T97" i="10"/>
  <c r="S201" i="10"/>
  <c r="AO201" i="10"/>
  <c r="T100" i="10"/>
  <c r="AG100" i="10"/>
  <c r="S102" i="10"/>
  <c r="T103" i="10"/>
  <c r="S105" i="10"/>
  <c r="T106" i="10"/>
  <c r="S108" i="10"/>
  <c r="S135" i="10"/>
  <c r="AP90" i="10"/>
  <c r="AL56" i="10"/>
  <c r="AO57" i="10"/>
  <c r="AO58" i="10"/>
  <c r="AP58" i="10" s="1"/>
  <c r="T176" i="10"/>
  <c r="T59" i="10"/>
  <c r="AL61" i="10"/>
  <c r="AO179" i="10"/>
  <c r="AO180" i="10"/>
  <c r="AP180" i="10" s="1"/>
  <c r="T181" i="10"/>
  <c r="T182" i="10"/>
  <c r="AN64" i="10"/>
  <c r="AP64" i="10" s="1"/>
  <c r="S66" i="10"/>
  <c r="T67" i="10"/>
  <c r="AM67" i="10"/>
  <c r="AM68" i="10"/>
  <c r="S183" i="10"/>
  <c r="AF183" i="10"/>
  <c r="T70" i="10"/>
  <c r="AO70" i="10"/>
  <c r="AM71" i="10"/>
  <c r="T184" i="10"/>
  <c r="T74" i="10"/>
  <c r="AA74" i="10"/>
  <c r="AO186" i="10"/>
  <c r="AA187" i="10"/>
  <c r="AG187" i="10"/>
  <c r="AM187" i="10"/>
  <c r="AG75" i="10"/>
  <c r="S77" i="10"/>
  <c r="T79" i="10"/>
  <c r="AM188" i="10"/>
  <c r="S190" i="10"/>
  <c r="T80" i="10"/>
  <c r="T81" i="10"/>
  <c r="AG82" i="10"/>
  <c r="AM82" i="10"/>
  <c r="Z83" i="10"/>
  <c r="S193" i="10"/>
  <c r="AO193" i="10"/>
  <c r="T84" i="10"/>
  <c r="AM85" i="10"/>
  <c r="AF194" i="10"/>
  <c r="S88" i="10"/>
  <c r="Z88" i="10"/>
  <c r="AO88" i="10"/>
  <c r="AO89" i="10"/>
  <c r="AP89" i="10" s="1"/>
  <c r="T196" i="10"/>
  <c r="U197" i="10"/>
  <c r="AM197" i="10"/>
  <c r="AL110" i="10"/>
  <c r="AO111" i="10"/>
  <c r="AG112" i="10"/>
  <c r="S114" i="10"/>
  <c r="AO126" i="10"/>
  <c r="S115" i="10"/>
  <c r="S118" i="10"/>
  <c r="S207" i="10"/>
  <c r="U126" i="10"/>
  <c r="AM126" i="10"/>
  <c r="U127" i="10"/>
  <c r="AG127" i="10"/>
  <c r="AN208" i="10"/>
  <c r="S128" i="10"/>
  <c r="Z128" i="10"/>
  <c r="AN132" i="10"/>
  <c r="AN209" i="10"/>
  <c r="AP209" i="10" s="1"/>
  <c r="AM133" i="10"/>
  <c r="AN134" i="10"/>
  <c r="AO136" i="10"/>
  <c r="S210" i="10"/>
  <c r="AG211" i="10"/>
  <c r="AN140" i="10"/>
  <c r="AM145" i="10"/>
  <c r="S212" i="10"/>
  <c r="AL198" i="10"/>
  <c r="AO199" i="10"/>
  <c r="T92" i="10"/>
  <c r="S95" i="10"/>
  <c r="Z95" i="10"/>
  <c r="AO95" i="10"/>
  <c r="T200" i="10"/>
  <c r="S98" i="10"/>
  <c r="Z98" i="10"/>
  <c r="AF98" i="10"/>
  <c r="AA201" i="10"/>
  <c r="AG201" i="10"/>
  <c r="AM201" i="10"/>
  <c r="S202" i="10"/>
  <c r="T101" i="10"/>
  <c r="AA101" i="10"/>
  <c r="AM102" i="10"/>
  <c r="Z103" i="10"/>
  <c r="S104" i="10"/>
  <c r="AA105" i="10"/>
  <c r="Z106" i="10"/>
  <c r="AM106" i="10"/>
  <c r="U204" i="10"/>
  <c r="AG204" i="10"/>
  <c r="AM204" i="10"/>
  <c r="AF108" i="10"/>
  <c r="T109" i="10"/>
  <c r="T110" i="10"/>
  <c r="AA205" i="10"/>
  <c r="AM205" i="10"/>
  <c r="Z112" i="10"/>
  <c r="S113" i="10"/>
  <c r="Z113" i="10"/>
  <c r="T114" i="10"/>
  <c r="AA114" i="10"/>
  <c r="T115" i="10"/>
  <c r="AA115" i="10"/>
  <c r="T116" i="10"/>
  <c r="AA206" i="10"/>
  <c r="AM206" i="10"/>
  <c r="S120" i="10"/>
  <c r="Z120" i="10"/>
  <c r="AO120" i="10"/>
  <c r="T207" i="10"/>
  <c r="T121" i="10"/>
  <c r="AG124" i="10"/>
  <c r="AA125" i="10"/>
  <c r="AM125" i="10"/>
  <c r="Z126" i="10"/>
  <c r="AF127" i="10"/>
  <c r="AL127" i="10"/>
  <c r="S208" i="10"/>
  <c r="T128" i="10"/>
  <c r="S131" i="10"/>
  <c r="Z131" i="10"/>
  <c r="AO131" i="10"/>
  <c r="AP131" i="10" s="1"/>
  <c r="AO132" i="10"/>
  <c r="S209" i="10"/>
  <c r="S133" i="10"/>
  <c r="AL133" i="10"/>
  <c r="AO134" i="10"/>
  <c r="T135" i="10"/>
  <c r="AF137" i="10"/>
  <c r="AL137" i="10"/>
  <c r="S138" i="10"/>
  <c r="T210" i="10"/>
  <c r="AL211" i="10"/>
  <c r="AO140" i="10"/>
  <c r="AP140" i="10" s="1"/>
  <c r="S141" i="10"/>
  <c r="AO141" i="10"/>
  <c r="AA144" i="10"/>
  <c r="AM144" i="10"/>
  <c r="S146" i="10"/>
  <c r="T212" i="10"/>
  <c r="AM147" i="10"/>
  <c r="AL204" i="10"/>
  <c r="AO107" i="10"/>
  <c r="U108" i="10"/>
  <c r="T108" i="10"/>
  <c r="Z205" i="10"/>
  <c r="AO112" i="10"/>
  <c r="T113" i="10"/>
  <c r="Z206" i="10"/>
  <c r="AO119" i="10"/>
  <c r="T120" i="10"/>
  <c r="AO127" i="10"/>
  <c r="T208" i="10"/>
  <c r="AA208" i="10"/>
  <c r="AM208" i="10"/>
  <c r="T131" i="10"/>
  <c r="T132" i="10"/>
  <c r="T209" i="10"/>
  <c r="T133" i="10"/>
  <c r="T138" i="10"/>
  <c r="T140" i="10"/>
  <c r="AF144" i="10"/>
  <c r="AL144" i="10"/>
  <c r="T146" i="10"/>
  <c r="AN153" i="10"/>
  <c r="AN37" i="10"/>
  <c r="AN41" i="10"/>
  <c r="AN195" i="10"/>
  <c r="AN211" i="10"/>
  <c r="U6" i="10"/>
  <c r="U7" i="10"/>
  <c r="S9" i="10"/>
  <c r="Z9" i="10"/>
  <c r="AO11" i="10"/>
  <c r="U13" i="10"/>
  <c r="AM13" i="10"/>
  <c r="AN150" i="10"/>
  <c r="AP150" i="10" s="1"/>
  <c r="AM14" i="10"/>
  <c r="AN15" i="10"/>
  <c r="S151" i="10"/>
  <c r="S16" i="10"/>
  <c r="S17" i="10"/>
  <c r="Z17" i="10"/>
  <c r="S18" i="10"/>
  <c r="AP18" i="10"/>
  <c r="S153" i="10"/>
  <c r="S19" i="10"/>
  <c r="S154" i="10"/>
  <c r="AP154" i="10"/>
  <c r="AO155" i="10"/>
  <c r="U23" i="10"/>
  <c r="AO156" i="10"/>
  <c r="U26" i="10"/>
  <c r="AG26" i="10"/>
  <c r="AM26" i="10"/>
  <c r="AM157" i="10"/>
  <c r="AA27" i="10"/>
  <c r="AM29" i="10"/>
  <c r="U158" i="10"/>
  <c r="AA158" i="10"/>
  <c r="AM158" i="10"/>
  <c r="AA30" i="10"/>
  <c r="AN32" i="10"/>
  <c r="AP32" i="10" s="1"/>
  <c r="AN33" i="10"/>
  <c r="AM159" i="10"/>
  <c r="AN160" i="10"/>
  <c r="S34" i="10"/>
  <c r="AN34" i="10"/>
  <c r="AN35" i="10"/>
  <c r="AP35" i="10" s="1"/>
  <c r="AM161" i="10"/>
  <c r="AN36" i="10"/>
  <c r="S162" i="10"/>
  <c r="S37" i="10"/>
  <c r="S38" i="10"/>
  <c r="Z38" i="10"/>
  <c r="AA47" i="10"/>
  <c r="AN54" i="10"/>
  <c r="AN61" i="10"/>
  <c r="AG66" i="10"/>
  <c r="S195" i="10"/>
  <c r="AA92" i="10"/>
  <c r="AM101" i="10"/>
  <c r="AN182" i="10"/>
  <c r="S2" i="10"/>
  <c r="S3" i="10"/>
  <c r="S148" i="10"/>
  <c r="T2" i="10"/>
  <c r="T3" i="10"/>
  <c r="AG3" i="10"/>
  <c r="AO3" i="10"/>
  <c r="U148" i="10"/>
  <c r="T148" i="10"/>
  <c r="AG148" i="10"/>
  <c r="AO148" i="10"/>
  <c r="AA4" i="10"/>
  <c r="AM4" i="10"/>
  <c r="Z7" i="10"/>
  <c r="AF7" i="10"/>
  <c r="AN7" i="10"/>
  <c r="AP7" i="10" s="1"/>
  <c r="S8" i="10"/>
  <c r="Z8" i="10"/>
  <c r="AF8" i="10"/>
  <c r="AO8" i="10"/>
  <c r="AM9" i="10"/>
  <c r="AA10" i="10"/>
  <c r="U11" i="10"/>
  <c r="AA11" i="10"/>
  <c r="AG12" i="10"/>
  <c r="AM12" i="10"/>
  <c r="AA149" i="10"/>
  <c r="Z13" i="10"/>
  <c r="S150" i="10"/>
  <c r="S14" i="10"/>
  <c r="AO14" i="10"/>
  <c r="AP14" i="10" s="1"/>
  <c r="S15" i="10"/>
  <c r="AO15" i="10"/>
  <c r="T151" i="10"/>
  <c r="T16" i="10"/>
  <c r="AG16" i="10"/>
  <c r="AO16" i="10"/>
  <c r="T17" i="10"/>
  <c r="T18" i="10"/>
  <c r="AA18" i="10"/>
  <c r="AM18" i="10"/>
  <c r="T153" i="10"/>
  <c r="AO153" i="10"/>
  <c r="T19" i="10"/>
  <c r="AA154" i="10"/>
  <c r="AM154" i="10"/>
  <c r="AG20" i="10"/>
  <c r="AM20" i="10"/>
  <c r="AM155" i="10"/>
  <c r="AA21" i="10"/>
  <c r="AN21" i="10"/>
  <c r="AP21" i="10" s="1"/>
  <c r="AM23" i="10"/>
  <c r="AA156" i="10"/>
  <c r="AM156" i="10"/>
  <c r="AA24" i="10"/>
  <c r="AN24" i="10"/>
  <c r="AN26" i="10"/>
  <c r="AP26" i="10" s="1"/>
  <c r="AL157" i="10"/>
  <c r="AN157" i="10"/>
  <c r="AL27" i="10"/>
  <c r="AM27" i="10"/>
  <c r="Z28" i="10"/>
  <c r="AF28" i="10"/>
  <c r="AN28" i="10"/>
  <c r="S29" i="10"/>
  <c r="AN29" i="10"/>
  <c r="AP29" i="10" s="1"/>
  <c r="Z158" i="10"/>
  <c r="AF158" i="10"/>
  <c r="AL158" i="10"/>
  <c r="AN158" i="10"/>
  <c r="AP158" i="10" s="1"/>
  <c r="AL30" i="10"/>
  <c r="AM30" i="10"/>
  <c r="Z31" i="10"/>
  <c r="AF31" i="10"/>
  <c r="AN31" i="10"/>
  <c r="S32" i="10"/>
  <c r="S33" i="10"/>
  <c r="S159" i="10"/>
  <c r="Z159" i="10"/>
  <c r="AO159" i="10"/>
  <c r="S160" i="10"/>
  <c r="AO160" i="10"/>
  <c r="T34" i="10"/>
  <c r="S35" i="10"/>
  <c r="S161" i="10"/>
  <c r="AO161" i="10"/>
  <c r="S36" i="10"/>
  <c r="AO36" i="10"/>
  <c r="T162" i="10"/>
  <c r="T37" i="10"/>
  <c r="AG37" i="10"/>
  <c r="AO37" i="10"/>
  <c r="T38" i="10"/>
  <c r="T163" i="10"/>
  <c r="AA163" i="10"/>
  <c r="AM163" i="10"/>
  <c r="T164" i="10"/>
  <c r="AM41" i="10"/>
  <c r="T42" i="10"/>
  <c r="AF44" i="10"/>
  <c r="AO166" i="10"/>
  <c r="AG46" i="10"/>
  <c r="AF47" i="10"/>
  <c r="AL47" i="10"/>
  <c r="AN47" i="10"/>
  <c r="Z167" i="10"/>
  <c r="T49" i="10"/>
  <c r="AN168" i="10"/>
  <c r="AM52" i="10"/>
  <c r="AN59" i="10"/>
  <c r="AM79" i="10"/>
  <c r="AN3" i="10"/>
  <c r="AN16" i="10"/>
  <c r="AP161" i="10"/>
  <c r="AN172" i="10"/>
  <c r="AL5" i="10"/>
  <c r="AO6" i="10"/>
  <c r="T8" i="10"/>
  <c r="AA8" i="10"/>
  <c r="Z11" i="10"/>
  <c r="AF11" i="10"/>
  <c r="AL11" i="10"/>
  <c r="AF149" i="10"/>
  <c r="AL149" i="10"/>
  <c r="AO13" i="10"/>
  <c r="T150" i="10"/>
  <c r="T14" i="10"/>
  <c r="T15" i="10"/>
  <c r="AA15" i="10"/>
  <c r="AM15" i="10"/>
  <c r="AN17" i="10"/>
  <c r="AP17" i="10" s="1"/>
  <c r="AN19" i="10"/>
  <c r="AP19" i="10" s="1"/>
  <c r="AP20" i="10"/>
  <c r="AL155" i="10"/>
  <c r="AN155" i="10"/>
  <c r="AL21" i="10"/>
  <c r="Z22" i="10"/>
  <c r="AF22" i="10"/>
  <c r="AP23" i="10"/>
  <c r="Z156" i="10"/>
  <c r="AF156" i="10"/>
  <c r="AL156" i="10"/>
  <c r="AN156" i="10"/>
  <c r="AP156" i="10" s="1"/>
  <c r="AL24" i="10"/>
  <c r="Z25" i="10"/>
  <c r="AF25" i="10"/>
  <c r="AO27" i="10"/>
  <c r="AO28" i="10"/>
  <c r="T29" i="10"/>
  <c r="AO30" i="10"/>
  <c r="AP30" i="10" s="1"/>
  <c r="AO31" i="10"/>
  <c r="T32" i="10"/>
  <c r="T33" i="10"/>
  <c r="AG33" i="10"/>
  <c r="T159" i="10"/>
  <c r="T160" i="10"/>
  <c r="AA160" i="10"/>
  <c r="AM160" i="10"/>
  <c r="T35" i="10"/>
  <c r="T161" i="10"/>
  <c r="T36" i="10"/>
  <c r="AA36" i="10"/>
  <c r="AM36" i="10"/>
  <c r="AN38" i="10"/>
  <c r="AN40" i="10"/>
  <c r="AO165" i="10"/>
  <c r="AG166" i="10"/>
  <c r="AN56" i="10"/>
  <c r="AN73" i="10"/>
  <c r="AG52" i="10"/>
  <c r="S54" i="10"/>
  <c r="S170" i="10"/>
  <c r="Z170" i="10"/>
  <c r="S55" i="10"/>
  <c r="S172" i="10"/>
  <c r="S173" i="10"/>
  <c r="S174" i="10"/>
  <c r="S56" i="10"/>
  <c r="Z57" i="10"/>
  <c r="S58" i="10"/>
  <c r="S59" i="10"/>
  <c r="S60" i="10"/>
  <c r="Z60" i="10"/>
  <c r="S61" i="10"/>
  <c r="S179" i="10"/>
  <c r="Z179" i="10"/>
  <c r="S180" i="10"/>
  <c r="S182" i="10"/>
  <c r="S62" i="10"/>
  <c r="Z62" i="10"/>
  <c r="S63" i="10"/>
  <c r="AN65" i="10"/>
  <c r="AP65" i="10" s="1"/>
  <c r="AO66" i="10"/>
  <c r="AO183" i="10"/>
  <c r="U70" i="10"/>
  <c r="S73" i="10"/>
  <c r="AF73" i="10"/>
  <c r="S184" i="10"/>
  <c r="S74" i="10"/>
  <c r="AN185" i="10"/>
  <c r="AP185" i="10" s="1"/>
  <c r="AN75" i="10"/>
  <c r="AN76" i="10"/>
  <c r="AP76" i="10" s="1"/>
  <c r="AA79" i="10"/>
  <c r="AO190" i="10"/>
  <c r="S81" i="10"/>
  <c r="AN191" i="10"/>
  <c r="AP191" i="10" s="1"/>
  <c r="AN192" i="10"/>
  <c r="AO84" i="10"/>
  <c r="S86" i="10"/>
  <c r="AN86" i="10"/>
  <c r="AP86" i="10" s="1"/>
  <c r="AA87" i="10"/>
  <c r="AG87" i="10"/>
  <c r="AM87" i="10"/>
  <c r="AO194" i="10"/>
  <c r="S89" i="10"/>
  <c r="S90" i="10"/>
  <c r="AF90" i="10"/>
  <c r="S196" i="10"/>
  <c r="Z196" i="10"/>
  <c r="S91" i="10"/>
  <c r="AN198" i="10"/>
  <c r="AM93" i="10"/>
  <c r="AA96" i="10"/>
  <c r="AO100" i="10"/>
  <c r="AA202" i="10"/>
  <c r="U104" i="10"/>
  <c r="AL203" i="10"/>
  <c r="AN203" i="10"/>
  <c r="AA108" i="10"/>
  <c r="AM108" i="10"/>
  <c r="AN110" i="10"/>
  <c r="AL111" i="10"/>
  <c r="AN111" i="10"/>
  <c r="AL123" i="10"/>
  <c r="AN123" i="10"/>
  <c r="AM135" i="10"/>
  <c r="AO45" i="10"/>
  <c r="U48" i="10"/>
  <c r="AN50" i="10"/>
  <c r="S51" i="10"/>
  <c r="S168" i="10"/>
  <c r="S52" i="10"/>
  <c r="AG169" i="10"/>
  <c r="U53" i="10"/>
  <c r="AO54" i="10"/>
  <c r="AO172" i="10"/>
  <c r="U175" i="10"/>
  <c r="AO56" i="10"/>
  <c r="U176" i="10"/>
  <c r="AO59" i="10"/>
  <c r="U178" i="10"/>
  <c r="AO61" i="10"/>
  <c r="U181" i="10"/>
  <c r="AO182" i="10"/>
  <c r="U64" i="10"/>
  <c r="S65" i="10"/>
  <c r="Z65" i="10"/>
  <c r="AF65" i="10"/>
  <c r="AM66" i="10"/>
  <c r="AA67" i="10"/>
  <c r="AG67" i="10"/>
  <c r="AG69" i="10"/>
  <c r="AM69" i="10"/>
  <c r="U183" i="10"/>
  <c r="AG183" i="10"/>
  <c r="U72" i="10"/>
  <c r="AO73" i="10"/>
  <c r="S185" i="10"/>
  <c r="Z185" i="10"/>
  <c r="S186" i="10"/>
  <c r="S187" i="10"/>
  <c r="Z187" i="10"/>
  <c r="AF187" i="10"/>
  <c r="S75" i="10"/>
  <c r="S76" i="10"/>
  <c r="Z76" i="10"/>
  <c r="AF77" i="10"/>
  <c r="S78" i="10"/>
  <c r="AN78" i="10"/>
  <c r="AP78" i="10" s="1"/>
  <c r="AA188" i="10"/>
  <c r="AA189" i="10"/>
  <c r="AG189" i="10"/>
  <c r="AM189" i="10"/>
  <c r="AA80" i="10"/>
  <c r="S191" i="10"/>
  <c r="S192" i="10"/>
  <c r="Z192" i="10"/>
  <c r="S82" i="10"/>
  <c r="AN82" i="10"/>
  <c r="U193" i="10"/>
  <c r="AM193" i="10"/>
  <c r="U84" i="10"/>
  <c r="AG84" i="10"/>
  <c r="AG85" i="10"/>
  <c r="AF86" i="10"/>
  <c r="AA88" i="10"/>
  <c r="AO195" i="10"/>
  <c r="S197" i="10"/>
  <c r="S198" i="10"/>
  <c r="Z198" i="10"/>
  <c r="S199" i="10"/>
  <c r="AN199" i="10"/>
  <c r="AM92" i="10"/>
  <c r="T95" i="10"/>
  <c r="AA95" i="10"/>
  <c r="AM95" i="10"/>
  <c r="AM200" i="10"/>
  <c r="Z97" i="10"/>
  <c r="AF97" i="10"/>
  <c r="AL97" i="10"/>
  <c r="AL98" i="10"/>
  <c r="U201" i="10"/>
  <c r="T201" i="10"/>
  <c r="U100" i="10"/>
  <c r="AM100" i="10"/>
  <c r="AN101" i="10"/>
  <c r="AN102" i="10"/>
  <c r="AM103" i="10"/>
  <c r="S203" i="10"/>
  <c r="AF105" i="10"/>
  <c r="AO105" i="10"/>
  <c r="AP105" i="10" s="1"/>
  <c r="S106" i="10"/>
  <c r="AN106" i="10"/>
  <c r="AP106" i="10" s="1"/>
  <c r="AN204" i="10"/>
  <c r="AN107" i="10"/>
  <c r="S111" i="10"/>
  <c r="AM138" i="10"/>
  <c r="T141" i="10"/>
  <c r="AG212" i="10"/>
  <c r="S163" i="10"/>
  <c r="AO163" i="10"/>
  <c r="T39" i="10"/>
  <c r="S164" i="10"/>
  <c r="T40" i="10"/>
  <c r="AA40" i="10"/>
  <c r="AO40" i="10"/>
  <c r="T41" i="10"/>
  <c r="S42" i="10"/>
  <c r="AO42" i="10"/>
  <c r="T43" i="10"/>
  <c r="AG43" i="10"/>
  <c r="AO43" i="10"/>
  <c r="AP43" i="10" s="1"/>
  <c r="AA165" i="10"/>
  <c r="AM165" i="10"/>
  <c r="AA44" i="10"/>
  <c r="AA45" i="10"/>
  <c r="AN46" i="10"/>
  <c r="AP46" i="10" s="1"/>
  <c r="AG47" i="10"/>
  <c r="U167" i="10"/>
  <c r="AG167" i="10"/>
  <c r="AM167" i="10"/>
  <c r="AN48" i="10"/>
  <c r="AF49" i="10"/>
  <c r="AO49" i="10"/>
  <c r="AP49" i="10" s="1"/>
  <c r="S50" i="10"/>
  <c r="Z50" i="10"/>
  <c r="T51" i="10"/>
  <c r="AG51" i="10"/>
  <c r="T168" i="10"/>
  <c r="AO168" i="10"/>
  <c r="T52" i="10"/>
  <c r="AO52" i="10"/>
  <c r="AN52" i="10"/>
  <c r="Z169" i="10"/>
  <c r="AN169" i="10"/>
  <c r="AP169" i="10" s="1"/>
  <c r="Z53" i="10"/>
  <c r="AM53" i="10"/>
  <c r="U54" i="10"/>
  <c r="AA54" i="10"/>
  <c r="AA170" i="10"/>
  <c r="AN170" i="10"/>
  <c r="AP170" i="10" s="1"/>
  <c r="AM171" i="10"/>
  <c r="U172" i="10"/>
  <c r="AA172" i="10"/>
  <c r="AA173" i="10"/>
  <c r="AN173" i="10"/>
  <c r="AM175" i="10"/>
  <c r="U56" i="10"/>
  <c r="AA56" i="10"/>
  <c r="AA57" i="10"/>
  <c r="AN57" i="10"/>
  <c r="AM176" i="10"/>
  <c r="U59" i="10"/>
  <c r="AA59" i="10"/>
  <c r="AA60" i="10"/>
  <c r="AN60" i="10"/>
  <c r="AM178" i="10"/>
  <c r="U61" i="10"/>
  <c r="AA61" i="10"/>
  <c r="AA179" i="10"/>
  <c r="AN179" i="10"/>
  <c r="AP179" i="10" s="1"/>
  <c r="AM181" i="10"/>
  <c r="U182" i="10"/>
  <c r="AA182" i="10"/>
  <c r="AA62" i="10"/>
  <c r="AN62" i="10"/>
  <c r="U65" i="10"/>
  <c r="T65" i="10"/>
  <c r="AL66" i="10"/>
  <c r="AN66" i="10"/>
  <c r="AL67" i="10"/>
  <c r="S68" i="10"/>
  <c r="AO68" i="10"/>
  <c r="AP68" i="10" s="1"/>
  <c r="AN68" i="10"/>
  <c r="AN69" i="10"/>
  <c r="AP69" i="10" s="1"/>
  <c r="AL183" i="10"/>
  <c r="AN70" i="10"/>
  <c r="AP70" i="10" s="1"/>
  <c r="AN71" i="10"/>
  <c r="AP71" i="10" s="1"/>
  <c r="AN72" i="10"/>
  <c r="AP72" i="10" s="1"/>
  <c r="U73" i="10"/>
  <c r="AG73" i="10"/>
  <c r="AM73" i="10"/>
  <c r="AM184" i="10"/>
  <c r="T185" i="10"/>
  <c r="T186" i="10"/>
  <c r="U187" i="10"/>
  <c r="T187" i="10"/>
  <c r="T75" i="10"/>
  <c r="AA75" i="10"/>
  <c r="AM75" i="10"/>
  <c r="T76" i="10"/>
  <c r="T77" i="10"/>
  <c r="T78" i="10"/>
  <c r="S79" i="10"/>
  <c r="Z79" i="10"/>
  <c r="AO79" i="10"/>
  <c r="AN188" i="10"/>
  <c r="AP188" i="10" s="1"/>
  <c r="AN189" i="10"/>
  <c r="AP189" i="10" s="1"/>
  <c r="AF190" i="10"/>
  <c r="AL190" i="10"/>
  <c r="AN190" i="10"/>
  <c r="AF80" i="10"/>
  <c r="AA81" i="10"/>
  <c r="T191" i="10"/>
  <c r="AG191" i="10"/>
  <c r="T192" i="10"/>
  <c r="AO192" i="10"/>
  <c r="AA82" i="10"/>
  <c r="S83" i="10"/>
  <c r="AN83" i="10"/>
  <c r="AP83" i="10" s="1"/>
  <c r="Z193" i="10"/>
  <c r="AN193" i="10"/>
  <c r="AP193" i="10" s="1"/>
  <c r="AL84" i="10"/>
  <c r="AN84" i="10"/>
  <c r="AF87" i="10"/>
  <c r="S194" i="10"/>
  <c r="AL194" i="10"/>
  <c r="AN194" i="10"/>
  <c r="AF88" i="10"/>
  <c r="AL88" i="10"/>
  <c r="AA89" i="10"/>
  <c r="AA90" i="10"/>
  <c r="AG90" i="10"/>
  <c r="AM90" i="10"/>
  <c r="AA196" i="10"/>
  <c r="AM196" i="10"/>
  <c r="T197" i="10"/>
  <c r="AO93" i="10"/>
  <c r="T94" i="10"/>
  <c r="AO96" i="10"/>
  <c r="AP96" i="10" s="1"/>
  <c r="T99" i="10"/>
  <c r="AM99" i="10"/>
  <c r="T203" i="10"/>
  <c r="T105" i="10"/>
  <c r="AO108" i="10"/>
  <c r="S110" i="10"/>
  <c r="Z110" i="10"/>
  <c r="AO113" i="10"/>
  <c r="AF115" i="10"/>
  <c r="S116" i="10"/>
  <c r="AN117" i="10"/>
  <c r="S123" i="10"/>
  <c r="AN124" i="10"/>
  <c r="S125" i="10"/>
  <c r="AN125" i="10"/>
  <c r="AO130" i="10"/>
  <c r="S132" i="10"/>
  <c r="AP132" i="10"/>
  <c r="AF209" i="10"/>
  <c r="AN133" i="10"/>
  <c r="AA135" i="10"/>
  <c r="U136" i="10"/>
  <c r="AA136" i="10"/>
  <c r="AG136" i="10"/>
  <c r="AM136" i="10"/>
  <c r="AA138" i="10"/>
  <c r="S140" i="10"/>
  <c r="Z140" i="10"/>
  <c r="AN141" i="10"/>
  <c r="AP141" i="10" s="1"/>
  <c r="AN143" i="10"/>
  <c r="AA145" i="10"/>
  <c r="AA146" i="10"/>
  <c r="AG146" i="10"/>
  <c r="AM146" i="10"/>
  <c r="AO212" i="10"/>
  <c r="Z204" i="10"/>
  <c r="S107" i="10"/>
  <c r="AG108" i="10"/>
  <c r="U109" i="10"/>
  <c r="AO110" i="10"/>
  <c r="S205" i="10"/>
  <c r="AN205" i="10"/>
  <c r="AM112" i="10"/>
  <c r="U113" i="10"/>
  <c r="AG113" i="10"/>
  <c r="AM113" i="10"/>
  <c r="AG114" i="10"/>
  <c r="S117" i="10"/>
  <c r="Z117" i="10"/>
  <c r="AN118" i="10"/>
  <c r="U119" i="10"/>
  <c r="AM119" i="10"/>
  <c r="U120" i="10"/>
  <c r="AG120" i="10"/>
  <c r="AP120" i="10"/>
  <c r="AF121" i="10"/>
  <c r="S122" i="10"/>
  <c r="AF122" i="10"/>
  <c r="Z124" i="10"/>
  <c r="AF125" i="10"/>
  <c r="AN127" i="10"/>
  <c r="AG208" i="10"/>
  <c r="AA128" i="10"/>
  <c r="U129" i="10"/>
  <c r="AA129" i="10"/>
  <c r="AG129" i="10"/>
  <c r="AM129" i="10"/>
  <c r="AA131" i="10"/>
  <c r="S134" i="10"/>
  <c r="Z134" i="10"/>
  <c r="AN135" i="10"/>
  <c r="AN137" i="10"/>
  <c r="AA210" i="10"/>
  <c r="AA139" i="10"/>
  <c r="AG139" i="10"/>
  <c r="AM139" i="10"/>
  <c r="AO211" i="10"/>
  <c r="S142" i="10"/>
  <c r="AF142" i="10"/>
  <c r="S143" i="10"/>
  <c r="Z144" i="10"/>
  <c r="AN144" i="10"/>
  <c r="AP144" i="10" s="1"/>
  <c r="AN145" i="10"/>
  <c r="AN146" i="10"/>
  <c r="AP146" i="10" s="1"/>
  <c r="AM212" i="10"/>
  <c r="AA147" i="10"/>
  <c r="AA91" i="10"/>
  <c r="AG197" i="10"/>
  <c r="T198" i="10"/>
  <c r="AO198" i="10"/>
  <c r="AA199" i="10"/>
  <c r="AN92" i="10"/>
  <c r="AP92" i="10" s="1"/>
  <c r="Z93" i="10"/>
  <c r="AN93" i="10"/>
  <c r="AL94" i="10"/>
  <c r="AN94" i="10"/>
  <c r="AF95" i="10"/>
  <c r="Z200" i="10"/>
  <c r="AF200" i="10"/>
  <c r="AN200" i="10"/>
  <c r="AP200" i="10" s="1"/>
  <c r="Z96" i="10"/>
  <c r="U97" i="10"/>
  <c r="AG97" i="10"/>
  <c r="AF99" i="10"/>
  <c r="AL99" i="10"/>
  <c r="AN99" i="10"/>
  <c r="AN100" i="10"/>
  <c r="AO202" i="10"/>
  <c r="AP202" i="10" s="1"/>
  <c r="S101" i="10"/>
  <c r="AO101" i="10"/>
  <c r="AO102" i="10"/>
  <c r="S103" i="10"/>
  <c r="AF104" i="10"/>
  <c r="AL104" i="10"/>
  <c r="AO203" i="10"/>
  <c r="Z105" i="10"/>
  <c r="U106" i="10"/>
  <c r="T204" i="10"/>
  <c r="AO204" i="10"/>
  <c r="T107" i="10"/>
  <c r="AA107" i="10"/>
  <c r="AN108" i="10"/>
  <c r="AP108" i="10" s="1"/>
  <c r="Z109" i="10"/>
  <c r="AM109" i="10"/>
  <c r="U110" i="10"/>
  <c r="AA110" i="10"/>
  <c r="AG110" i="10"/>
  <c r="AG111" i="10"/>
  <c r="T205" i="10"/>
  <c r="AF205" i="10"/>
  <c r="AO205" i="10"/>
  <c r="AN112" i="10"/>
  <c r="AP112" i="10" s="1"/>
  <c r="AL113" i="10"/>
  <c r="AN113" i="10"/>
  <c r="AP113" i="10" s="1"/>
  <c r="AG115" i="10"/>
  <c r="U116" i="10"/>
  <c r="AO117" i="10"/>
  <c r="T118" i="10"/>
  <c r="AA118" i="10"/>
  <c r="S206" i="10"/>
  <c r="AN206" i="10"/>
  <c r="AP206" i="10" s="1"/>
  <c r="Z119" i="10"/>
  <c r="AN119" i="10"/>
  <c r="Z207" i="10"/>
  <c r="AA121" i="10"/>
  <c r="T122" i="10"/>
  <c r="AO122" i="10"/>
  <c r="T124" i="10"/>
  <c r="AM124" i="10"/>
  <c r="T126" i="10"/>
  <c r="AG126" i="10"/>
  <c r="T127" i="10"/>
  <c r="AN128" i="10"/>
  <c r="AP128" i="10" s="1"/>
  <c r="AF130" i="10"/>
  <c r="AL130" i="10"/>
  <c r="AN130" i="10"/>
  <c r="AF131" i="10"/>
  <c r="AL131" i="10"/>
  <c r="AA132" i="10"/>
  <c r="AA209" i="10"/>
  <c r="AG209" i="10"/>
  <c r="AM209" i="10"/>
  <c r="AO133" i="10"/>
  <c r="T134" i="10"/>
  <c r="AO135" i="10"/>
  <c r="S136" i="10"/>
  <c r="AF136" i="10"/>
  <c r="S137" i="10"/>
  <c r="Z138" i="10"/>
  <c r="AO138" i="10"/>
  <c r="AN138" i="10"/>
  <c r="AN210" i="10"/>
  <c r="AP210" i="10" s="1"/>
  <c r="AN139" i="10"/>
  <c r="AP139" i="10" s="1"/>
  <c r="AF211" i="10"/>
  <c r="AM211" i="10"/>
  <c r="AA140" i="10"/>
  <c r="T142" i="10"/>
  <c r="AG143" i="10"/>
  <c r="AO143" i="10"/>
  <c r="T144" i="10"/>
  <c r="S145" i="10"/>
  <c r="AO145" i="10"/>
  <c r="AP145" i="10" s="1"/>
  <c r="AF146" i="10"/>
  <c r="AL212" i="10"/>
  <c r="AN212" i="10"/>
  <c r="AF147" i="10"/>
  <c r="AN147" i="10"/>
  <c r="U2" i="10"/>
  <c r="U149" i="10"/>
  <c r="U17" i="10"/>
  <c r="U152" i="10"/>
  <c r="U20" i="10"/>
  <c r="U156" i="10"/>
  <c r="U38" i="10"/>
  <c r="U39" i="10"/>
  <c r="U43" i="10"/>
  <c r="U168" i="10"/>
  <c r="U77" i="10"/>
  <c r="U93" i="10"/>
  <c r="U200" i="10"/>
  <c r="U105" i="10"/>
  <c r="U112" i="10"/>
  <c r="U134" i="10"/>
  <c r="U140" i="10"/>
  <c r="U147" i="10"/>
  <c r="U159" i="10"/>
  <c r="U166" i="10"/>
  <c r="U69" i="10"/>
  <c r="U83" i="10"/>
  <c r="U87" i="10"/>
  <c r="U115" i="10"/>
  <c r="U10" i="10"/>
  <c r="U27" i="10"/>
  <c r="U184" i="10"/>
  <c r="U189" i="10"/>
  <c r="U92" i="10"/>
  <c r="U205" i="10"/>
  <c r="U121" i="10"/>
  <c r="U123" i="10"/>
  <c r="U209" i="10"/>
  <c r="U139" i="10"/>
  <c r="U146" i="10"/>
  <c r="AA2" i="10"/>
  <c r="U4" i="10"/>
  <c r="AG14" i="10"/>
  <c r="AA151" i="10"/>
  <c r="Z152" i="10"/>
  <c r="AG19" i="10"/>
  <c r="AF29" i="10"/>
  <c r="AG30" i="10"/>
  <c r="AG31" i="10"/>
  <c r="AF34" i="10"/>
  <c r="U36" i="10"/>
  <c r="AA162" i="10"/>
  <c r="AF38" i="10"/>
  <c r="AF39" i="10"/>
  <c r="AF40" i="10"/>
  <c r="Z41" i="10"/>
  <c r="AA42" i="10"/>
  <c r="AF166" i="10"/>
  <c r="AF46" i="10"/>
  <c r="Z47" i="10"/>
  <c r="U49" i="10"/>
  <c r="U51" i="10"/>
  <c r="Z171" i="10"/>
  <c r="U174" i="10"/>
  <c r="AG93" i="10"/>
  <c r="AA203" i="10"/>
  <c r="AA3" i="10"/>
  <c r="AG4" i="10"/>
  <c r="AA6" i="10"/>
  <c r="U8" i="10"/>
  <c r="U9" i="10"/>
  <c r="Z149" i="10"/>
  <c r="U16" i="10"/>
  <c r="Z19" i="10"/>
  <c r="U155" i="10"/>
  <c r="Z24" i="10"/>
  <c r="U157" i="10"/>
  <c r="AA157" i="10"/>
  <c r="Z30" i="10"/>
  <c r="U33" i="10"/>
  <c r="AA33" i="10"/>
  <c r="Z161" i="10"/>
  <c r="U37" i="10"/>
  <c r="AA37" i="10"/>
  <c r="AA43" i="10"/>
  <c r="AG165" i="10"/>
  <c r="U44" i="10"/>
  <c r="AA48" i="10"/>
  <c r="AG49" i="10"/>
  <c r="U50" i="10"/>
  <c r="AA50" i="10"/>
  <c r="AF170" i="10"/>
  <c r="Z173" i="10"/>
  <c r="AG104" i="10"/>
  <c r="AF10" i="10"/>
  <c r="Z12" i="10"/>
  <c r="AG149" i="10"/>
  <c r="AA13" i="10"/>
  <c r="U15" i="10"/>
  <c r="AG15" i="10"/>
  <c r="AF17" i="10"/>
  <c r="AF152" i="10"/>
  <c r="U154" i="10"/>
  <c r="AG154" i="10"/>
  <c r="AA20" i="10"/>
  <c r="AF21" i="10"/>
  <c r="Z23" i="10"/>
  <c r="AF23" i="10"/>
  <c r="AG24" i="10"/>
  <c r="U25" i="10"/>
  <c r="AG25" i="10"/>
  <c r="AA26" i="10"/>
  <c r="AF27" i="10"/>
  <c r="Z29" i="10"/>
  <c r="U31" i="10"/>
  <c r="AA32" i="10"/>
  <c r="AF159" i="10"/>
  <c r="Z34" i="10"/>
  <c r="AG161" i="10"/>
  <c r="AG36" i="10"/>
  <c r="Z39" i="10"/>
  <c r="Z40" i="10"/>
  <c r="U165" i="10"/>
  <c r="Z46" i="10"/>
  <c r="AA167" i="10"/>
  <c r="AF171" i="10"/>
  <c r="AG173" i="10"/>
  <c r="U3" i="10"/>
  <c r="AA148" i="10"/>
  <c r="U5" i="10"/>
  <c r="AG5" i="10"/>
  <c r="AF12" i="10"/>
  <c r="Z14" i="10"/>
  <c r="Z2" i="10"/>
  <c r="AF2" i="10"/>
  <c r="Z3" i="10"/>
  <c r="AF3" i="10"/>
  <c r="Z148" i="10"/>
  <c r="AF148" i="10"/>
  <c r="Z4" i="10"/>
  <c r="AF5" i="10"/>
  <c r="Z6" i="10"/>
  <c r="AA7" i="10"/>
  <c r="AG9" i="10"/>
  <c r="Z10" i="10"/>
  <c r="AG11" i="10"/>
  <c r="U12" i="10"/>
  <c r="AF13" i="10"/>
  <c r="AG150" i="10"/>
  <c r="U14" i="10"/>
  <c r="AF14" i="10"/>
  <c r="Z151" i="10"/>
  <c r="AF151" i="10"/>
  <c r="Z16" i="10"/>
  <c r="AF16" i="10"/>
  <c r="AG17" i="10"/>
  <c r="U18" i="10"/>
  <c r="AG18" i="10"/>
  <c r="AA152" i="10"/>
  <c r="AG153" i="10"/>
  <c r="U19" i="10"/>
  <c r="AF19" i="10"/>
  <c r="Z20" i="10"/>
  <c r="AF20" i="10"/>
  <c r="Z155" i="10"/>
  <c r="AF155" i="10"/>
  <c r="AG21" i="10"/>
  <c r="U22" i="10"/>
  <c r="AG22" i="10"/>
  <c r="AA23" i="10"/>
  <c r="AG156" i="10"/>
  <c r="U24" i="10"/>
  <c r="AF24" i="10"/>
  <c r="Z26" i="10"/>
  <c r="AF26" i="10"/>
  <c r="Z157" i="10"/>
  <c r="AF157" i="10"/>
  <c r="AG27" i="10"/>
  <c r="U28" i="10"/>
  <c r="AG28" i="10"/>
  <c r="AA29" i="10"/>
  <c r="AG158" i="10"/>
  <c r="U30" i="10"/>
  <c r="AF30" i="10"/>
  <c r="Z32" i="10"/>
  <c r="AF32" i="10"/>
  <c r="Z33" i="10"/>
  <c r="AF33" i="10"/>
  <c r="AG159" i="10"/>
  <c r="U160" i="10"/>
  <c r="AG160" i="10"/>
  <c r="AA34" i="10"/>
  <c r="AG35" i="10"/>
  <c r="U161" i="10"/>
  <c r="AF161" i="10"/>
  <c r="Z162" i="10"/>
  <c r="AF162" i="10"/>
  <c r="Z37" i="10"/>
  <c r="AF37" i="10"/>
  <c r="AG38" i="10"/>
  <c r="U163" i="10"/>
  <c r="AG163" i="10"/>
  <c r="AA39" i="10"/>
  <c r="AG164" i="10"/>
  <c r="U40" i="10"/>
  <c r="U41" i="10"/>
  <c r="AF42" i="10"/>
  <c r="Z43" i="10"/>
  <c r="AF43" i="10"/>
  <c r="Z165" i="10"/>
  <c r="AG44" i="10"/>
  <c r="Z166" i="10"/>
  <c r="AG45" i="10"/>
  <c r="U46" i="10"/>
  <c r="U47" i="10"/>
  <c r="AF50" i="10"/>
  <c r="AF51" i="10"/>
  <c r="Z168" i="10"/>
  <c r="AF168" i="10"/>
  <c r="U52" i="10"/>
  <c r="AF169" i="10"/>
  <c r="AA53" i="10"/>
  <c r="AG54" i="10"/>
  <c r="U171" i="10"/>
  <c r="AA175" i="10"/>
  <c r="AG56" i="10"/>
  <c r="U57" i="10"/>
  <c r="AF57" i="10"/>
  <c r="Z176" i="10"/>
  <c r="AF176" i="10"/>
  <c r="Z59" i="10"/>
  <c r="AF59" i="10"/>
  <c r="AG60" i="10"/>
  <c r="U177" i="10"/>
  <c r="AA178" i="10"/>
  <c r="AG61" i="10"/>
  <c r="U179" i="10"/>
  <c r="AF179" i="10"/>
  <c r="Z181" i="10"/>
  <c r="AF181" i="10"/>
  <c r="Z182" i="10"/>
  <c r="AF182" i="10"/>
  <c r="AG62" i="10"/>
  <c r="U63" i="10"/>
  <c r="AA64" i="10"/>
  <c r="U66" i="10"/>
  <c r="U67" i="10"/>
  <c r="AA68" i="10"/>
  <c r="Z69" i="10"/>
  <c r="Z183" i="10"/>
  <c r="AA70" i="10"/>
  <c r="AG70" i="10"/>
  <c r="AA71" i="10"/>
  <c r="Z72" i="10"/>
  <c r="AF72" i="10"/>
  <c r="Z73" i="10"/>
  <c r="AA184" i="10"/>
  <c r="U185" i="10"/>
  <c r="AF185" i="10"/>
  <c r="AF186" i="10"/>
  <c r="U76" i="10"/>
  <c r="AF76" i="10"/>
  <c r="Z77" i="10"/>
  <c r="U78" i="10"/>
  <c r="Z188" i="10"/>
  <c r="Z190" i="10"/>
  <c r="AG80" i="10"/>
  <c r="U81" i="10"/>
  <c r="AF81" i="10"/>
  <c r="AA191" i="10"/>
  <c r="Z82" i="10"/>
  <c r="AF82" i="10"/>
  <c r="AF193" i="10"/>
  <c r="AF84" i="10"/>
  <c r="Z194" i="10"/>
  <c r="AG88" i="10"/>
  <c r="U89" i="10"/>
  <c r="AF89" i="10"/>
  <c r="Z90" i="10"/>
  <c r="U195" i="10"/>
  <c r="Z91" i="10"/>
  <c r="AF197" i="10"/>
  <c r="AF198" i="10"/>
  <c r="AA93" i="10"/>
  <c r="U98" i="10"/>
  <c r="AG98" i="10"/>
  <c r="AF102" i="10"/>
  <c r="AA104" i="10"/>
  <c r="U94" i="10"/>
  <c r="AG94" i="10"/>
  <c r="AF167" i="10"/>
  <c r="Z48" i="10"/>
  <c r="AF48" i="10"/>
  <c r="Z49" i="10"/>
  <c r="AG50" i="10"/>
  <c r="AA51" i="10"/>
  <c r="Z52" i="10"/>
  <c r="AF52" i="10"/>
  <c r="U169" i="10"/>
  <c r="AF53" i="10"/>
  <c r="Z54" i="10"/>
  <c r="AF54" i="10"/>
  <c r="AG170" i="10"/>
  <c r="U55" i="10"/>
  <c r="AA171" i="10"/>
  <c r="AG172" i="10"/>
  <c r="U173" i="10"/>
  <c r="AF173" i="10"/>
  <c r="Z175" i="10"/>
  <c r="AF175" i="10"/>
  <c r="Z56" i="10"/>
  <c r="AF56" i="10"/>
  <c r="AG57" i="10"/>
  <c r="U58" i="10"/>
  <c r="AA176" i="10"/>
  <c r="AG59" i="10"/>
  <c r="U60" i="10"/>
  <c r="AF60" i="10"/>
  <c r="Z178" i="10"/>
  <c r="AF178" i="10"/>
  <c r="Z61" i="10"/>
  <c r="AF61" i="10"/>
  <c r="AG179" i="10"/>
  <c r="U180" i="10"/>
  <c r="AA181" i="10"/>
  <c r="AG182" i="10"/>
  <c r="U62" i="10"/>
  <c r="AF62" i="10"/>
  <c r="Z64" i="10"/>
  <c r="AF64" i="10"/>
  <c r="AF66" i="10"/>
  <c r="AF67" i="10"/>
  <c r="Z68" i="10"/>
  <c r="AF68" i="10"/>
  <c r="Z70" i="10"/>
  <c r="Z71" i="10"/>
  <c r="AF71" i="10"/>
  <c r="AA72" i="10"/>
  <c r="AG72" i="10"/>
  <c r="Z184" i="10"/>
  <c r="AG185" i="10"/>
  <c r="U186" i="10"/>
  <c r="Z75" i="10"/>
  <c r="AF75" i="10"/>
  <c r="AG76" i="10"/>
  <c r="Z78" i="10"/>
  <c r="AG79" i="10"/>
  <c r="U188" i="10"/>
  <c r="AF188" i="10"/>
  <c r="Z189" i="10"/>
  <c r="U190" i="10"/>
  <c r="Z81" i="10"/>
  <c r="AF191" i="10"/>
  <c r="AF192" i="10"/>
  <c r="AA193" i="10"/>
  <c r="Z85" i="10"/>
  <c r="AF85" i="10"/>
  <c r="Z87" i="10"/>
  <c r="U194" i="10"/>
  <c r="Z89" i="10"/>
  <c r="Z195" i="10"/>
  <c r="AG196" i="10"/>
  <c r="U91" i="10"/>
  <c r="AF91" i="10"/>
  <c r="AA197" i="10"/>
  <c r="Z199" i="10"/>
  <c r="AF199" i="10"/>
  <c r="AF93" i="10"/>
  <c r="Z201" i="10"/>
  <c r="AF201" i="10"/>
  <c r="AA100" i="10"/>
  <c r="AG202" i="10"/>
  <c r="U101" i="10"/>
  <c r="AA102" i="10"/>
  <c r="AA106" i="10"/>
  <c r="Z107" i="10"/>
  <c r="AF107" i="10"/>
  <c r="AF109" i="10"/>
  <c r="AF110" i="10"/>
  <c r="AA112" i="10"/>
  <c r="Z114" i="10"/>
  <c r="AF114" i="10"/>
  <c r="AF116" i="10"/>
  <c r="AF117" i="10"/>
  <c r="AA119" i="10"/>
  <c r="AF207" i="10"/>
  <c r="Z123" i="10"/>
  <c r="AF123" i="10"/>
  <c r="AF124" i="10"/>
  <c r="Z125" i="10"/>
  <c r="AA126" i="10"/>
  <c r="Z127" i="10"/>
  <c r="U208" i="10"/>
  <c r="U128" i="10"/>
  <c r="AF128" i="10"/>
  <c r="Z129" i="10"/>
  <c r="U130" i="10"/>
  <c r="AA130" i="10"/>
  <c r="Z132" i="10"/>
  <c r="Z133" i="10"/>
  <c r="AG134" i="10"/>
  <c r="U135" i="10"/>
  <c r="AF135" i="10"/>
  <c r="Z136" i="10"/>
  <c r="U137" i="10"/>
  <c r="AA137" i="10"/>
  <c r="Z210" i="10"/>
  <c r="Z211" i="10"/>
  <c r="AG140" i="10"/>
  <c r="U141" i="10"/>
  <c r="AF141" i="10"/>
  <c r="Z142" i="10"/>
  <c r="U143" i="10"/>
  <c r="AA143" i="10"/>
  <c r="Z145" i="10"/>
  <c r="Z212" i="10"/>
  <c r="AG147" i="10"/>
  <c r="AF94" i="10"/>
  <c r="AA200" i="10"/>
  <c r="U96" i="10"/>
  <c r="AF96" i="10"/>
  <c r="AG99" i="10"/>
  <c r="Z100" i="10"/>
  <c r="Z202" i="10"/>
  <c r="AF202" i="10"/>
  <c r="Z101" i="10"/>
  <c r="AF101" i="10"/>
  <c r="Z102" i="10"/>
  <c r="AG102" i="10"/>
  <c r="U103" i="10"/>
  <c r="Z104" i="10"/>
  <c r="Z203" i="10"/>
  <c r="AF203" i="10"/>
  <c r="AF106" i="10"/>
  <c r="AF204" i="10"/>
  <c r="U107" i="10"/>
  <c r="AA109" i="10"/>
  <c r="Z111" i="10"/>
  <c r="AF111" i="10"/>
  <c r="AF112" i="10"/>
  <c r="AF113" i="10"/>
  <c r="U114" i="10"/>
  <c r="AA116" i="10"/>
  <c r="Z118" i="10"/>
  <c r="AF118" i="10"/>
  <c r="AF119" i="10"/>
  <c r="AF120" i="10"/>
  <c r="U207" i="10"/>
  <c r="Z121" i="10"/>
  <c r="Z122" i="10"/>
  <c r="AA123" i="10"/>
  <c r="AG123" i="10"/>
  <c r="AA124" i="10"/>
  <c r="AG125" i="10"/>
  <c r="AF126" i="10"/>
  <c r="AA127" i="10"/>
  <c r="Z208" i="10"/>
  <c r="AF208" i="10"/>
  <c r="AG128" i="10"/>
  <c r="Z130" i="10"/>
  <c r="AG131" i="10"/>
  <c r="U132" i="10"/>
  <c r="AF132" i="10"/>
  <c r="Z209" i="10"/>
  <c r="U133" i="10"/>
  <c r="Z135" i="10"/>
  <c r="AG135" i="10"/>
  <c r="Z137" i="10"/>
  <c r="AG138" i="10"/>
  <c r="U210" i="10"/>
  <c r="AF210" i="10"/>
  <c r="Z139" i="10"/>
  <c r="U211" i="10"/>
  <c r="Z141" i="10"/>
  <c r="AG141" i="10"/>
  <c r="Z143" i="10"/>
  <c r="AG144" i="10"/>
  <c r="U145" i="10"/>
  <c r="AF145" i="10"/>
  <c r="Z146" i="10"/>
  <c r="U212" i="10"/>
  <c r="AP8" i="10"/>
  <c r="AP4" i="10"/>
  <c r="AN2" i="10"/>
  <c r="AP2" i="10" s="1"/>
  <c r="AN148" i="10"/>
  <c r="AO5" i="10"/>
  <c r="AM7" i="10"/>
  <c r="AL8" i="10"/>
  <c r="AM8" i="10"/>
  <c r="AN10" i="10"/>
  <c r="AP10" i="10" s="1"/>
  <c r="AL10" i="10"/>
  <c r="AN11" i="10"/>
  <c r="AP11" i="10" s="1"/>
  <c r="AO149" i="10"/>
  <c r="AA150" i="10"/>
  <c r="AL15" i="10"/>
  <c r="AP16" i="10"/>
  <c r="AA153" i="10"/>
  <c r="AL154" i="10"/>
  <c r="AP28" i="10"/>
  <c r="AP163" i="10"/>
  <c r="AN5" i="10"/>
  <c r="AL7" i="10"/>
  <c r="AL9" i="10"/>
  <c r="AN149" i="10"/>
  <c r="AP149" i="10" s="1"/>
  <c r="AP24" i="10"/>
  <c r="AP45" i="10"/>
  <c r="AM148" i="10"/>
  <c r="AL4" i="10"/>
  <c r="AN6" i="10"/>
  <c r="AP6" i="10" s="1"/>
  <c r="AL6" i="10"/>
  <c r="AO9" i="10"/>
  <c r="AP9" i="10" s="1"/>
  <c r="AM11" i="10"/>
  <c r="AL12" i="10"/>
  <c r="AN13" i="10"/>
  <c r="AP13" i="10" s="1"/>
  <c r="AL13" i="10"/>
  <c r="AA16" i="10"/>
  <c r="AL18" i="10"/>
  <c r="AA155" i="10"/>
  <c r="AL22" i="10"/>
  <c r="AP25" i="10"/>
  <c r="AP36" i="10"/>
  <c r="AP157" i="10"/>
  <c r="AP33" i="10"/>
  <c r="AP38" i="10"/>
  <c r="AL25" i="10"/>
  <c r="AL28" i="10"/>
  <c r="AL31" i="10"/>
  <c r="AL160" i="10"/>
  <c r="AL36" i="10"/>
  <c r="AL163" i="10"/>
  <c r="AL43" i="10"/>
  <c r="AP165" i="10"/>
  <c r="AL44" i="10"/>
  <c r="AL48" i="10"/>
  <c r="AL50" i="10"/>
  <c r="AL174" i="10"/>
  <c r="AL177" i="10"/>
  <c r="AL63" i="10"/>
  <c r="AL72" i="10"/>
  <c r="AP80" i="10"/>
  <c r="AP85" i="10"/>
  <c r="AP196" i="10"/>
  <c r="AL151" i="10"/>
  <c r="AL152" i="10"/>
  <c r="AL20" i="10"/>
  <c r="AL23" i="10"/>
  <c r="AL26" i="10"/>
  <c r="AL29" i="10"/>
  <c r="AL32" i="10"/>
  <c r="AL34" i="10"/>
  <c r="AL162" i="10"/>
  <c r="AL39" i="10"/>
  <c r="AM164" i="10"/>
  <c r="AL40" i="10"/>
  <c r="AM40" i="10"/>
  <c r="AN42" i="10"/>
  <c r="AP42" i="10" s="1"/>
  <c r="AL42" i="10"/>
  <c r="AO44" i="10"/>
  <c r="AP44" i="10" s="1"/>
  <c r="AM45" i="10"/>
  <c r="AL46" i="10"/>
  <c r="AM46" i="10"/>
  <c r="AN167" i="10"/>
  <c r="AP167" i="10" s="1"/>
  <c r="AL167" i="10"/>
  <c r="AO50" i="10"/>
  <c r="AP50" i="10" s="1"/>
  <c r="AN51" i="10"/>
  <c r="AP51" i="10" s="1"/>
  <c r="AL51" i="10"/>
  <c r="AL170" i="10"/>
  <c r="AG55" i="10"/>
  <c r="AN171" i="10"/>
  <c r="AP171" i="10" s="1"/>
  <c r="AM172" i="10"/>
  <c r="AL57" i="10"/>
  <c r="AG58" i="10"/>
  <c r="AN176" i="10"/>
  <c r="AP176" i="10" s="1"/>
  <c r="AM59" i="10"/>
  <c r="AL179" i="10"/>
  <c r="AG180" i="10"/>
  <c r="AN181" i="10"/>
  <c r="AP181" i="10" s="1"/>
  <c r="AM182" i="10"/>
  <c r="AL65" i="10"/>
  <c r="AM186" i="10"/>
  <c r="AN186" i="10"/>
  <c r="AP186" i="10" s="1"/>
  <c r="AL188" i="10"/>
  <c r="AL83" i="10"/>
  <c r="AL89" i="10"/>
  <c r="AL92" i="10"/>
  <c r="AL164" i="10"/>
  <c r="AL45" i="10"/>
  <c r="AL55" i="10"/>
  <c r="AP173" i="10"/>
  <c r="AL58" i="10"/>
  <c r="AL180" i="10"/>
  <c r="AP182" i="10"/>
  <c r="AP62" i="10"/>
  <c r="AM183" i="10"/>
  <c r="AN183" i="10"/>
  <c r="AP183" i="10" s="1"/>
  <c r="AO184" i="10"/>
  <c r="AP184" i="10" s="1"/>
  <c r="AN98" i="10"/>
  <c r="AP98" i="10" s="1"/>
  <c r="AM98" i="10"/>
  <c r="AP207" i="10"/>
  <c r="AO41" i="10"/>
  <c r="AP41" i="10" s="1"/>
  <c r="AM43" i="10"/>
  <c r="AL165" i="10"/>
  <c r="AN166" i="10"/>
  <c r="AP166" i="10" s="1"/>
  <c r="AL166" i="10"/>
  <c r="AO47" i="10"/>
  <c r="AP47" i="10" s="1"/>
  <c r="AM48" i="10"/>
  <c r="AL49" i="10"/>
  <c r="AP168" i="10"/>
  <c r="AL169" i="10"/>
  <c r="AN53" i="10"/>
  <c r="AP53" i="10" s="1"/>
  <c r="AM54" i="10"/>
  <c r="U170" i="10"/>
  <c r="AL173" i="10"/>
  <c r="AG174" i="10"/>
  <c r="AN175" i="10"/>
  <c r="AP175" i="10" s="1"/>
  <c r="AM56" i="10"/>
  <c r="AL60" i="10"/>
  <c r="AG177" i="10"/>
  <c r="AN178" i="10"/>
  <c r="AP178" i="10" s="1"/>
  <c r="AM61" i="10"/>
  <c r="AL62" i="10"/>
  <c r="AG63" i="10"/>
  <c r="AO67" i="10"/>
  <c r="AP67" i="10" s="1"/>
  <c r="AL74" i="10"/>
  <c r="AL53" i="10"/>
  <c r="AL171" i="10"/>
  <c r="AL175" i="10"/>
  <c r="AL176" i="10"/>
  <c r="AL178" i="10"/>
  <c r="AL181" i="10"/>
  <c r="AL64" i="10"/>
  <c r="AG68" i="10"/>
  <c r="AA183" i="10"/>
  <c r="U71" i="10"/>
  <c r="AL71" i="10"/>
  <c r="AG74" i="10"/>
  <c r="AA186" i="10"/>
  <c r="AL76" i="10"/>
  <c r="AA78" i="10"/>
  <c r="AL79" i="10"/>
  <c r="AM190" i="10"/>
  <c r="U80" i="10"/>
  <c r="AG81" i="10"/>
  <c r="AA192" i="10"/>
  <c r="AM84" i="10"/>
  <c r="U85" i="10"/>
  <c r="AG86" i="10"/>
  <c r="AA194" i="10"/>
  <c r="AM195" i="10"/>
  <c r="U196" i="10"/>
  <c r="AG91" i="10"/>
  <c r="AA198" i="10"/>
  <c r="AM94" i="10"/>
  <c r="U95" i="10"/>
  <c r="AG96" i="10"/>
  <c r="AL100" i="10"/>
  <c r="AL69" i="10"/>
  <c r="AL185" i="10"/>
  <c r="AN77" i="10"/>
  <c r="AP77" i="10" s="1"/>
  <c r="AL77" i="10"/>
  <c r="AL81" i="10"/>
  <c r="AP82" i="10"/>
  <c r="AL86" i="10"/>
  <c r="AN87" i="10"/>
  <c r="AP87" i="10" s="1"/>
  <c r="AP88" i="10"/>
  <c r="AP195" i="10"/>
  <c r="AL91" i="10"/>
  <c r="AN197" i="10"/>
  <c r="AP197" i="10" s="1"/>
  <c r="AP199" i="10"/>
  <c r="AP94" i="10"/>
  <c r="AL101" i="10"/>
  <c r="AA66" i="10"/>
  <c r="U68" i="10"/>
  <c r="AG71" i="10"/>
  <c r="AA73" i="10"/>
  <c r="U74" i="10"/>
  <c r="AN187" i="10"/>
  <c r="AP187" i="10" s="1"/>
  <c r="U75" i="10"/>
  <c r="AO75" i="10"/>
  <c r="AP75" i="10" s="1"/>
  <c r="AM78" i="10"/>
  <c r="U79" i="10"/>
  <c r="AG188" i="10"/>
  <c r="AA190" i="10"/>
  <c r="AL80" i="10"/>
  <c r="AM192" i="10"/>
  <c r="U82" i="10"/>
  <c r="AG83" i="10"/>
  <c r="AA84" i="10"/>
  <c r="AL85" i="10"/>
  <c r="AM194" i="10"/>
  <c r="U88" i="10"/>
  <c r="AG89" i="10"/>
  <c r="AA195" i="10"/>
  <c r="AL196" i="10"/>
  <c r="AM198" i="10"/>
  <c r="U199" i="10"/>
  <c r="AG92" i="10"/>
  <c r="AA94" i="10"/>
  <c r="AP95" i="10"/>
  <c r="AL200" i="10"/>
  <c r="AA98" i="10"/>
  <c r="AL189" i="10"/>
  <c r="AL191" i="10"/>
  <c r="AL193" i="10"/>
  <c r="AL87" i="10"/>
  <c r="AL90" i="10"/>
  <c r="AL197" i="10"/>
  <c r="AL93" i="10"/>
  <c r="AM97" i="10"/>
  <c r="AN201" i="10"/>
  <c r="AL201" i="10"/>
  <c r="AF103" i="10"/>
  <c r="AN103" i="10"/>
  <c r="AP103" i="10" s="1"/>
  <c r="AL103" i="10"/>
  <c r="AM104" i="10"/>
  <c r="AL108" i="10"/>
  <c r="AN109" i="10"/>
  <c r="AP109" i="10" s="1"/>
  <c r="AP111" i="10"/>
  <c r="AL115" i="10"/>
  <c r="AN116" i="10"/>
  <c r="AP116" i="10" s="1"/>
  <c r="AP118" i="10"/>
  <c r="AG200" i="10"/>
  <c r="AA97" i="10"/>
  <c r="U99" i="10"/>
  <c r="AG101" i="10"/>
  <c r="AA103" i="10"/>
  <c r="AN104" i="10"/>
  <c r="AP104" i="10" s="1"/>
  <c r="U203" i="10"/>
  <c r="AG105" i="10"/>
  <c r="AA204" i="10"/>
  <c r="AL107" i="10"/>
  <c r="AM110" i="10"/>
  <c r="U111" i="10"/>
  <c r="AG205" i="10"/>
  <c r="AA113" i="10"/>
  <c r="AL114" i="10"/>
  <c r="AM117" i="10"/>
  <c r="U118" i="10"/>
  <c r="AG206" i="10"/>
  <c r="AA120" i="10"/>
  <c r="AN122" i="10"/>
  <c r="AP122" i="10" s="1"/>
  <c r="AP125" i="10"/>
  <c r="AL125" i="10"/>
  <c r="AL95" i="10"/>
  <c r="AL96" i="10"/>
  <c r="AN97" i="10"/>
  <c r="AP97" i="10" s="1"/>
  <c r="AO99" i="10"/>
  <c r="AL202" i="10"/>
  <c r="AL102" i="10"/>
  <c r="AL105" i="10"/>
  <c r="AP107" i="10"/>
  <c r="AP110" i="10"/>
  <c r="AL205" i="10"/>
  <c r="AP114" i="10"/>
  <c r="AL206" i="10"/>
  <c r="AL207" i="10"/>
  <c r="AL106" i="10"/>
  <c r="AL109" i="10"/>
  <c r="AL112" i="10"/>
  <c r="AL116" i="10"/>
  <c r="AL119" i="10"/>
  <c r="AG207" i="10"/>
  <c r="AA122" i="10"/>
  <c r="AL122" i="10"/>
  <c r="AP123" i="10"/>
  <c r="U124" i="10"/>
  <c r="AL124" i="10"/>
  <c r="AL128" i="10"/>
  <c r="AN129" i="10"/>
  <c r="AP129" i="10" s="1"/>
  <c r="AL135" i="10"/>
  <c r="AN136" i="10"/>
  <c r="AP136" i="10" s="1"/>
  <c r="AP138" i="10"/>
  <c r="AL141" i="10"/>
  <c r="AN142" i="10"/>
  <c r="AP142" i="10" s="1"/>
  <c r="AL120" i="10"/>
  <c r="AM120" i="10"/>
  <c r="AN121" i="10"/>
  <c r="AP121" i="10" s="1"/>
  <c r="AL121" i="10"/>
  <c r="AO124" i="10"/>
  <c r="AP124" i="10" s="1"/>
  <c r="AN126" i="10"/>
  <c r="AL126" i="10"/>
  <c r="AM127" i="10"/>
  <c r="AL208" i="10"/>
  <c r="AM130" i="10"/>
  <c r="U131" i="10"/>
  <c r="AG132" i="10"/>
  <c r="AA133" i="10"/>
  <c r="AL134" i="10"/>
  <c r="AM137" i="10"/>
  <c r="U138" i="10"/>
  <c r="AG210" i="10"/>
  <c r="AA211" i="10"/>
  <c r="AL140" i="10"/>
  <c r="AM143" i="10"/>
  <c r="U144" i="10"/>
  <c r="AG145" i="10"/>
  <c r="AA212" i="10"/>
  <c r="AL147" i="10"/>
  <c r="AP127" i="10"/>
  <c r="AO208" i="10"/>
  <c r="AP130" i="10"/>
  <c r="AL132" i="10"/>
  <c r="AP134" i="10"/>
  <c r="AP137" i="10"/>
  <c r="AL210" i="10"/>
  <c r="AP143" i="10"/>
  <c r="AL145" i="10"/>
  <c r="AP147" i="10"/>
  <c r="AL129" i="10"/>
  <c r="AL209" i="10"/>
  <c r="AL136" i="10"/>
  <c r="AL139" i="10"/>
  <c r="AL142" i="10"/>
  <c r="AL146" i="10"/>
  <c r="T213" i="9"/>
  <c r="S213" i="9"/>
  <c r="Q213" i="9"/>
  <c r="P213" i="9"/>
  <c r="O213" i="9"/>
  <c r="N213" i="9"/>
  <c r="J213" i="9"/>
  <c r="T205" i="9"/>
  <c r="S205" i="9"/>
  <c r="Q205" i="9"/>
  <c r="P205" i="9"/>
  <c r="O205" i="9"/>
  <c r="N205" i="9"/>
  <c r="J205" i="9"/>
  <c r="T203" i="9"/>
  <c r="S203" i="9"/>
  <c r="Q203" i="9"/>
  <c r="P203" i="9"/>
  <c r="O203" i="9"/>
  <c r="N203" i="9"/>
  <c r="J203" i="9"/>
  <c r="T196" i="9"/>
  <c r="S196" i="9"/>
  <c r="Q196" i="9"/>
  <c r="P196" i="9"/>
  <c r="O196" i="9"/>
  <c r="N196" i="9"/>
  <c r="J196" i="9"/>
  <c r="T190" i="9"/>
  <c r="S190" i="9"/>
  <c r="Q190" i="9"/>
  <c r="P190" i="9"/>
  <c r="O190" i="9"/>
  <c r="N190" i="9"/>
  <c r="J190" i="9"/>
  <c r="T182" i="9"/>
  <c r="S182" i="9"/>
  <c r="Q182" i="9"/>
  <c r="P182" i="9"/>
  <c r="O182" i="9"/>
  <c r="N182" i="9"/>
  <c r="J182" i="9"/>
  <c r="T179" i="9"/>
  <c r="S179" i="9"/>
  <c r="Q179" i="9"/>
  <c r="P179" i="9"/>
  <c r="O179" i="9"/>
  <c r="N179" i="9"/>
  <c r="J179" i="9"/>
  <c r="T171" i="9"/>
  <c r="S171" i="9"/>
  <c r="Q171" i="9"/>
  <c r="P171" i="9"/>
  <c r="O171" i="9"/>
  <c r="N171" i="9"/>
  <c r="J171" i="9"/>
  <c r="T165" i="9"/>
  <c r="S165" i="9"/>
  <c r="Q165" i="9"/>
  <c r="P165" i="9"/>
  <c r="O165" i="9"/>
  <c r="N165" i="9"/>
  <c r="J165" i="9"/>
  <c r="T162" i="9"/>
  <c r="S162" i="9"/>
  <c r="Q162" i="9"/>
  <c r="P162" i="9"/>
  <c r="O162" i="9"/>
  <c r="N162" i="9"/>
  <c r="J162" i="9"/>
  <c r="T157" i="9"/>
  <c r="S157" i="9"/>
  <c r="Q157" i="9"/>
  <c r="P157" i="9"/>
  <c r="O157" i="9"/>
  <c r="N157" i="9"/>
  <c r="J157" i="9"/>
  <c r="T155" i="9"/>
  <c r="S155" i="9"/>
  <c r="Q155" i="9"/>
  <c r="P155" i="9"/>
  <c r="O155" i="9"/>
  <c r="N155" i="9"/>
  <c r="J155" i="9"/>
  <c r="T150" i="9"/>
  <c r="S150" i="9"/>
  <c r="Q150" i="9"/>
  <c r="P150" i="9"/>
  <c r="O150" i="9"/>
  <c r="N150" i="9"/>
  <c r="J150" i="9"/>
  <c r="T145" i="9"/>
  <c r="S145" i="9"/>
  <c r="Q145" i="9"/>
  <c r="P145" i="9"/>
  <c r="O145" i="9"/>
  <c r="N145" i="9"/>
  <c r="J145" i="9"/>
  <c r="T144" i="9"/>
  <c r="S144" i="9"/>
  <c r="Q144" i="9"/>
  <c r="P144" i="9"/>
  <c r="O144" i="9"/>
  <c r="N144" i="9"/>
  <c r="J144" i="9"/>
  <c r="T143" i="9"/>
  <c r="S143" i="9"/>
  <c r="Q143" i="9"/>
  <c r="P143" i="9"/>
  <c r="O143" i="9"/>
  <c r="N143" i="9"/>
  <c r="J143" i="9"/>
  <c r="T141" i="9"/>
  <c r="S141" i="9"/>
  <c r="Q141" i="9"/>
  <c r="P141" i="9"/>
  <c r="O141" i="9"/>
  <c r="N141" i="9"/>
  <c r="J141" i="9"/>
  <c r="T140" i="9"/>
  <c r="S140" i="9"/>
  <c r="Q140" i="9"/>
  <c r="P140" i="9"/>
  <c r="O140" i="9"/>
  <c r="N140" i="9"/>
  <c r="J140" i="9"/>
  <c r="T136" i="9"/>
  <c r="S136" i="9"/>
  <c r="Q136" i="9"/>
  <c r="P136" i="9"/>
  <c r="O136" i="9"/>
  <c r="N136" i="9"/>
  <c r="J136" i="9"/>
  <c r="T131" i="9"/>
  <c r="S131" i="9"/>
  <c r="Q131" i="9"/>
  <c r="P131" i="9"/>
  <c r="O131" i="9"/>
  <c r="N131" i="9"/>
  <c r="J131" i="9"/>
  <c r="T128" i="9"/>
  <c r="S128" i="9"/>
  <c r="Q128" i="9"/>
  <c r="P128" i="9"/>
  <c r="O128" i="9"/>
  <c r="N128" i="9"/>
  <c r="J128" i="9"/>
  <c r="T127" i="9"/>
  <c r="S127" i="9"/>
  <c r="Q127" i="9"/>
  <c r="P127" i="9"/>
  <c r="O127" i="9"/>
  <c r="N127" i="9"/>
  <c r="J127" i="9"/>
  <c r="T124" i="9"/>
  <c r="S124" i="9"/>
  <c r="Q124" i="9"/>
  <c r="P124" i="9"/>
  <c r="O124" i="9"/>
  <c r="N124" i="9"/>
  <c r="J124" i="9"/>
  <c r="T123" i="9"/>
  <c r="S123" i="9"/>
  <c r="Q123" i="9"/>
  <c r="P123" i="9"/>
  <c r="O123" i="9"/>
  <c r="N123" i="9"/>
  <c r="J123" i="9"/>
  <c r="T122" i="9"/>
  <c r="S122" i="9"/>
  <c r="Q122" i="9"/>
  <c r="P122" i="9"/>
  <c r="O122" i="9"/>
  <c r="N122" i="9"/>
  <c r="J122" i="9"/>
  <c r="T116" i="9"/>
  <c r="S116" i="9"/>
  <c r="Q116" i="9"/>
  <c r="P116" i="9"/>
  <c r="O116" i="9"/>
  <c r="N116" i="9"/>
  <c r="J116" i="9"/>
  <c r="T115" i="9"/>
  <c r="S115" i="9"/>
  <c r="Q115" i="9"/>
  <c r="P115" i="9"/>
  <c r="O115" i="9"/>
  <c r="N115" i="9"/>
  <c r="J115" i="9"/>
  <c r="T114" i="9"/>
  <c r="S114" i="9"/>
  <c r="Q114" i="9"/>
  <c r="P114" i="9"/>
  <c r="O114" i="9"/>
  <c r="N114" i="9"/>
  <c r="J114" i="9"/>
  <c r="T112" i="9"/>
  <c r="S112" i="9"/>
  <c r="Q112" i="9"/>
  <c r="P112" i="9"/>
  <c r="O112" i="9"/>
  <c r="N112" i="9"/>
  <c r="J112" i="9"/>
  <c r="T107" i="9"/>
  <c r="S107" i="9"/>
  <c r="Q107" i="9"/>
  <c r="P107" i="9"/>
  <c r="O107" i="9"/>
  <c r="N107" i="9"/>
  <c r="J107" i="9"/>
  <c r="T98" i="9"/>
  <c r="S98" i="9"/>
  <c r="Q98" i="9"/>
  <c r="P98" i="9"/>
  <c r="O98" i="9"/>
  <c r="N98" i="9"/>
  <c r="J98" i="9"/>
  <c r="T97" i="9"/>
  <c r="S97" i="9"/>
  <c r="Q97" i="9"/>
  <c r="P97" i="9"/>
  <c r="O97" i="9"/>
  <c r="N97" i="9"/>
  <c r="J97" i="9"/>
  <c r="T96" i="9"/>
  <c r="S96" i="9"/>
  <c r="Q96" i="9"/>
  <c r="P96" i="9"/>
  <c r="O96" i="9"/>
  <c r="N96" i="9"/>
  <c r="J96" i="9"/>
  <c r="T95" i="9"/>
  <c r="S95" i="9"/>
  <c r="Q95" i="9"/>
  <c r="P95" i="9"/>
  <c r="O95" i="9"/>
  <c r="N95" i="9"/>
  <c r="J95" i="9"/>
  <c r="T93" i="9"/>
  <c r="S93" i="9"/>
  <c r="Q93" i="9"/>
  <c r="P93" i="9"/>
  <c r="O93" i="9"/>
  <c r="N93" i="9"/>
  <c r="J93" i="9"/>
  <c r="T92" i="9"/>
  <c r="S92" i="9"/>
  <c r="Q92" i="9"/>
  <c r="P92" i="9"/>
  <c r="O92" i="9"/>
  <c r="N92" i="9"/>
  <c r="J92" i="9"/>
  <c r="T89" i="9"/>
  <c r="S89" i="9"/>
  <c r="Q89" i="9"/>
  <c r="P89" i="9"/>
  <c r="O89" i="9"/>
  <c r="N89" i="9"/>
  <c r="J89" i="9"/>
  <c r="T85" i="9"/>
  <c r="S85" i="9"/>
  <c r="Q85" i="9"/>
  <c r="P85" i="9"/>
  <c r="O85" i="9"/>
  <c r="N85" i="9"/>
  <c r="J85" i="9"/>
  <c r="T84" i="9"/>
  <c r="S84" i="9"/>
  <c r="Q84" i="9"/>
  <c r="P84" i="9"/>
  <c r="O84" i="9"/>
  <c r="N84" i="9"/>
  <c r="J84" i="9"/>
  <c r="T83" i="9"/>
  <c r="S83" i="9"/>
  <c r="Q83" i="9"/>
  <c r="P83" i="9"/>
  <c r="O83" i="9"/>
  <c r="N83" i="9"/>
  <c r="J83" i="9"/>
  <c r="T82" i="9"/>
  <c r="S82" i="9"/>
  <c r="Q82" i="9"/>
  <c r="P82" i="9"/>
  <c r="O82" i="9"/>
  <c r="N82" i="9"/>
  <c r="J82" i="9"/>
  <c r="T81" i="9"/>
  <c r="S81" i="9"/>
  <c r="Q81" i="9"/>
  <c r="P81" i="9"/>
  <c r="O81" i="9"/>
  <c r="N81" i="9"/>
  <c r="J81" i="9"/>
  <c r="T79" i="9"/>
  <c r="S79" i="9"/>
  <c r="Q79" i="9"/>
  <c r="P79" i="9"/>
  <c r="O79" i="9"/>
  <c r="N79" i="9"/>
  <c r="J79" i="9"/>
  <c r="T76" i="9"/>
  <c r="S76" i="9"/>
  <c r="Q76" i="9"/>
  <c r="P76" i="9"/>
  <c r="O76" i="9"/>
  <c r="N76" i="9"/>
  <c r="J76" i="9"/>
  <c r="T74" i="9"/>
  <c r="S74" i="9"/>
  <c r="Q74" i="9"/>
  <c r="P74" i="9"/>
  <c r="O74" i="9"/>
  <c r="N74" i="9"/>
  <c r="J74" i="9"/>
  <c r="T69" i="9"/>
  <c r="S69" i="9"/>
  <c r="Q69" i="9"/>
  <c r="P69" i="9"/>
  <c r="O69" i="9"/>
  <c r="N69" i="9"/>
  <c r="J69" i="9"/>
  <c r="T65" i="9"/>
  <c r="S65" i="9"/>
  <c r="Q65" i="9"/>
  <c r="P65" i="9"/>
  <c r="O65" i="9"/>
  <c r="N65" i="9"/>
  <c r="J65" i="9"/>
  <c r="T63" i="9"/>
  <c r="S63" i="9"/>
  <c r="Q63" i="9"/>
  <c r="P63" i="9"/>
  <c r="O63" i="9"/>
  <c r="N63" i="9"/>
  <c r="J63" i="9"/>
  <c r="T58" i="9"/>
  <c r="S58" i="9"/>
  <c r="Q58" i="9"/>
  <c r="P58" i="9"/>
  <c r="O58" i="9"/>
  <c r="N58" i="9"/>
  <c r="J58" i="9"/>
  <c r="T56" i="9"/>
  <c r="S56" i="9"/>
  <c r="Q56" i="9"/>
  <c r="P56" i="9"/>
  <c r="O56" i="9"/>
  <c r="N56" i="9"/>
  <c r="J56" i="9"/>
  <c r="T53" i="9"/>
  <c r="S53" i="9"/>
  <c r="Q53" i="9"/>
  <c r="P53" i="9"/>
  <c r="O53" i="9"/>
  <c r="N53" i="9"/>
  <c r="J53" i="9"/>
  <c r="T51" i="9"/>
  <c r="S51" i="9"/>
  <c r="Q51" i="9"/>
  <c r="P51" i="9"/>
  <c r="O51" i="9"/>
  <c r="N51" i="9"/>
  <c r="J51" i="9"/>
  <c r="T48" i="9"/>
  <c r="S48" i="9"/>
  <c r="Q48" i="9"/>
  <c r="P48" i="9"/>
  <c r="O48" i="9"/>
  <c r="N48" i="9"/>
  <c r="J48" i="9"/>
  <c r="T47" i="9"/>
  <c r="S47" i="9"/>
  <c r="Q47" i="9"/>
  <c r="P47" i="9"/>
  <c r="O47" i="9"/>
  <c r="N47" i="9"/>
  <c r="J47" i="9"/>
  <c r="T42" i="9"/>
  <c r="S42" i="9"/>
  <c r="Q42" i="9"/>
  <c r="P42" i="9"/>
  <c r="O42" i="9"/>
  <c r="N42" i="9"/>
  <c r="J42" i="9"/>
  <c r="T38" i="9"/>
  <c r="S38" i="9"/>
  <c r="Q38" i="9"/>
  <c r="P38" i="9"/>
  <c r="O38" i="9"/>
  <c r="N38" i="9"/>
  <c r="J38" i="9"/>
  <c r="T34" i="9"/>
  <c r="S34" i="9"/>
  <c r="Q34" i="9"/>
  <c r="P34" i="9"/>
  <c r="O34" i="9"/>
  <c r="N34" i="9"/>
  <c r="J34" i="9"/>
  <c r="T30" i="9"/>
  <c r="S30" i="9"/>
  <c r="Q30" i="9"/>
  <c r="P30" i="9"/>
  <c r="O30" i="9"/>
  <c r="N30" i="9"/>
  <c r="J30" i="9"/>
  <c r="T28" i="9"/>
  <c r="S28" i="9"/>
  <c r="Q28" i="9"/>
  <c r="P28" i="9"/>
  <c r="O28" i="9"/>
  <c r="N28" i="9"/>
  <c r="J28" i="9"/>
  <c r="T26" i="9"/>
  <c r="S26" i="9"/>
  <c r="Q26" i="9"/>
  <c r="P26" i="9"/>
  <c r="O26" i="9"/>
  <c r="N26" i="9"/>
  <c r="J26" i="9"/>
  <c r="T25" i="9"/>
  <c r="S25" i="9"/>
  <c r="Q25" i="9"/>
  <c r="P25" i="9"/>
  <c r="O25" i="9"/>
  <c r="N25" i="9"/>
  <c r="J25" i="9"/>
  <c r="T21" i="9"/>
  <c r="S21" i="9"/>
  <c r="Q21" i="9"/>
  <c r="P21" i="9"/>
  <c r="O21" i="9"/>
  <c r="N21" i="9"/>
  <c r="J21" i="9"/>
  <c r="T18" i="9"/>
  <c r="S18" i="9"/>
  <c r="Q18" i="9"/>
  <c r="P18" i="9"/>
  <c r="O18" i="9"/>
  <c r="N18" i="9"/>
  <c r="J18" i="9"/>
  <c r="T16" i="9"/>
  <c r="S16" i="9"/>
  <c r="Q16" i="9"/>
  <c r="P16" i="9"/>
  <c r="O16" i="9"/>
  <c r="N16" i="9"/>
  <c r="J16" i="9"/>
  <c r="T6" i="9"/>
  <c r="S6" i="9"/>
  <c r="Q6" i="9"/>
  <c r="P6" i="9"/>
  <c r="O6" i="9"/>
  <c r="N6" i="9"/>
  <c r="J6" i="9"/>
  <c r="T214" i="9"/>
  <c r="S214" i="9"/>
  <c r="Q214" i="9"/>
  <c r="P214" i="9"/>
  <c r="O214" i="9"/>
  <c r="N214" i="9"/>
  <c r="J214" i="9"/>
  <c r="T212" i="9"/>
  <c r="S212" i="9"/>
  <c r="Q212" i="9"/>
  <c r="P212" i="9"/>
  <c r="O212" i="9"/>
  <c r="N212" i="9"/>
  <c r="J212" i="9"/>
  <c r="T211" i="9"/>
  <c r="S211" i="9"/>
  <c r="Q211" i="9"/>
  <c r="P211" i="9"/>
  <c r="O211" i="9"/>
  <c r="N211" i="9"/>
  <c r="J211" i="9"/>
  <c r="T210" i="9"/>
  <c r="S210" i="9"/>
  <c r="Q210" i="9"/>
  <c r="P210" i="9"/>
  <c r="O210" i="9"/>
  <c r="N210" i="9"/>
  <c r="J210" i="9"/>
  <c r="T209" i="9"/>
  <c r="S209" i="9"/>
  <c r="Q209" i="9"/>
  <c r="P209" i="9"/>
  <c r="O209" i="9"/>
  <c r="N209" i="9"/>
  <c r="J209" i="9"/>
  <c r="T208" i="9"/>
  <c r="S208" i="9"/>
  <c r="Q208" i="9"/>
  <c r="P208" i="9"/>
  <c r="O208" i="9"/>
  <c r="N208" i="9"/>
  <c r="J208" i="9"/>
  <c r="T207" i="9"/>
  <c r="S207" i="9"/>
  <c r="Q207" i="9"/>
  <c r="P207" i="9"/>
  <c r="O207" i="9"/>
  <c r="N207" i="9"/>
  <c r="J207" i="9"/>
  <c r="T206" i="9"/>
  <c r="S206" i="9"/>
  <c r="Q206" i="9"/>
  <c r="P206" i="9"/>
  <c r="O206" i="9"/>
  <c r="N206" i="9"/>
  <c r="J206" i="9"/>
  <c r="T204" i="9"/>
  <c r="S204" i="9"/>
  <c r="Q204" i="9"/>
  <c r="P204" i="9"/>
  <c r="O204" i="9"/>
  <c r="N204" i="9"/>
  <c r="J204" i="9"/>
  <c r="T202" i="9"/>
  <c r="S202" i="9"/>
  <c r="Q202" i="9"/>
  <c r="P202" i="9"/>
  <c r="O202" i="9"/>
  <c r="N202" i="9"/>
  <c r="J202" i="9"/>
  <c r="T201" i="9"/>
  <c r="S201" i="9"/>
  <c r="Q201" i="9"/>
  <c r="P201" i="9"/>
  <c r="O201" i="9"/>
  <c r="N201" i="9"/>
  <c r="J201" i="9"/>
  <c r="T200" i="9"/>
  <c r="S200" i="9"/>
  <c r="Q200" i="9"/>
  <c r="P200" i="9"/>
  <c r="O200" i="9"/>
  <c r="N200" i="9"/>
  <c r="J200" i="9"/>
  <c r="T199" i="9"/>
  <c r="S199" i="9"/>
  <c r="Q199" i="9"/>
  <c r="P199" i="9"/>
  <c r="O199" i="9"/>
  <c r="N199" i="9"/>
  <c r="J199" i="9"/>
  <c r="T198" i="9"/>
  <c r="S198" i="9"/>
  <c r="Q198" i="9"/>
  <c r="P198" i="9"/>
  <c r="O198" i="9"/>
  <c r="N198" i="9"/>
  <c r="J198" i="9"/>
  <c r="T197" i="9"/>
  <c r="S197" i="9"/>
  <c r="Q197" i="9"/>
  <c r="P197" i="9"/>
  <c r="O197" i="9"/>
  <c r="N197" i="9"/>
  <c r="J197" i="9"/>
  <c r="T195" i="9"/>
  <c r="S195" i="9"/>
  <c r="Q195" i="9"/>
  <c r="P195" i="9"/>
  <c r="O195" i="9"/>
  <c r="N195" i="9"/>
  <c r="J195" i="9"/>
  <c r="T194" i="9"/>
  <c r="S194" i="9"/>
  <c r="Q194" i="9"/>
  <c r="P194" i="9"/>
  <c r="O194" i="9"/>
  <c r="N194" i="9"/>
  <c r="J194" i="9"/>
  <c r="T193" i="9"/>
  <c r="S193" i="9"/>
  <c r="Q193" i="9"/>
  <c r="P193" i="9"/>
  <c r="O193" i="9"/>
  <c r="N193" i="9"/>
  <c r="J193" i="9"/>
  <c r="T192" i="9"/>
  <c r="S192" i="9"/>
  <c r="Q192" i="9"/>
  <c r="P192" i="9"/>
  <c r="O192" i="9"/>
  <c r="N192" i="9"/>
  <c r="J192" i="9"/>
  <c r="T191" i="9"/>
  <c r="S191" i="9"/>
  <c r="Q191" i="9"/>
  <c r="P191" i="9"/>
  <c r="O191" i="9"/>
  <c r="N191" i="9"/>
  <c r="J191" i="9"/>
  <c r="T189" i="9"/>
  <c r="S189" i="9"/>
  <c r="Q189" i="9"/>
  <c r="P189" i="9"/>
  <c r="O189" i="9"/>
  <c r="N189" i="9"/>
  <c r="J189" i="9"/>
  <c r="T188" i="9"/>
  <c r="S188" i="9"/>
  <c r="Q188" i="9"/>
  <c r="P188" i="9"/>
  <c r="O188" i="9"/>
  <c r="N188" i="9"/>
  <c r="J188" i="9"/>
  <c r="T187" i="9"/>
  <c r="S187" i="9"/>
  <c r="Q187" i="9"/>
  <c r="P187" i="9"/>
  <c r="O187" i="9"/>
  <c r="N187" i="9"/>
  <c r="J187" i="9"/>
  <c r="T186" i="9"/>
  <c r="S186" i="9"/>
  <c r="Q186" i="9"/>
  <c r="P186" i="9"/>
  <c r="O186" i="9"/>
  <c r="N186" i="9"/>
  <c r="J186" i="9"/>
  <c r="T185" i="9"/>
  <c r="S185" i="9"/>
  <c r="Q185" i="9"/>
  <c r="P185" i="9"/>
  <c r="O185" i="9"/>
  <c r="N185" i="9"/>
  <c r="J185" i="9"/>
  <c r="T184" i="9"/>
  <c r="S184" i="9"/>
  <c r="Q184" i="9"/>
  <c r="P184" i="9"/>
  <c r="O184" i="9"/>
  <c r="N184" i="9"/>
  <c r="J184" i="9"/>
  <c r="T183" i="9"/>
  <c r="S183" i="9"/>
  <c r="Q183" i="9"/>
  <c r="P183" i="9"/>
  <c r="O183" i="9"/>
  <c r="N183" i="9"/>
  <c r="J183" i="9"/>
  <c r="T181" i="9"/>
  <c r="S181" i="9"/>
  <c r="Q181" i="9"/>
  <c r="P181" i="9"/>
  <c r="O181" i="9"/>
  <c r="N181" i="9"/>
  <c r="J181" i="9"/>
  <c r="T180" i="9"/>
  <c r="S180" i="9"/>
  <c r="Q180" i="9"/>
  <c r="P180" i="9"/>
  <c r="O180" i="9"/>
  <c r="N180" i="9"/>
  <c r="J180" i="9"/>
  <c r="T178" i="9"/>
  <c r="S178" i="9"/>
  <c r="Q178" i="9"/>
  <c r="P178" i="9"/>
  <c r="O178" i="9"/>
  <c r="N178" i="9"/>
  <c r="J178" i="9"/>
  <c r="T177" i="9"/>
  <c r="S177" i="9"/>
  <c r="Q177" i="9"/>
  <c r="P177" i="9"/>
  <c r="O177" i="9"/>
  <c r="N177" i="9"/>
  <c r="J177" i="9"/>
  <c r="T176" i="9"/>
  <c r="S176" i="9"/>
  <c r="Q176" i="9"/>
  <c r="P176" i="9"/>
  <c r="O176" i="9"/>
  <c r="N176" i="9"/>
  <c r="J176" i="9"/>
  <c r="T175" i="9"/>
  <c r="S175" i="9"/>
  <c r="Q175" i="9"/>
  <c r="P175" i="9"/>
  <c r="O175" i="9"/>
  <c r="N175" i="9"/>
  <c r="J175" i="9"/>
  <c r="T174" i="9"/>
  <c r="S174" i="9"/>
  <c r="Q174" i="9"/>
  <c r="P174" i="9"/>
  <c r="O174" i="9"/>
  <c r="N174" i="9"/>
  <c r="J174" i="9"/>
  <c r="T173" i="9"/>
  <c r="S173" i="9"/>
  <c r="Q173" i="9"/>
  <c r="P173" i="9"/>
  <c r="O173" i="9"/>
  <c r="N173" i="9"/>
  <c r="J173" i="9"/>
  <c r="T172" i="9"/>
  <c r="S172" i="9"/>
  <c r="Q172" i="9"/>
  <c r="P172" i="9"/>
  <c r="O172" i="9"/>
  <c r="N172" i="9"/>
  <c r="J172" i="9"/>
  <c r="T170" i="9"/>
  <c r="S170" i="9"/>
  <c r="Q170" i="9"/>
  <c r="P170" i="9"/>
  <c r="O170" i="9"/>
  <c r="N170" i="9"/>
  <c r="J170" i="9"/>
  <c r="T169" i="9"/>
  <c r="S169" i="9"/>
  <c r="Q169" i="9"/>
  <c r="P169" i="9"/>
  <c r="O169" i="9"/>
  <c r="N169" i="9"/>
  <c r="J169" i="9"/>
  <c r="T168" i="9"/>
  <c r="S168" i="9"/>
  <c r="Q168" i="9"/>
  <c r="P168" i="9"/>
  <c r="O168" i="9"/>
  <c r="N168" i="9"/>
  <c r="J168" i="9"/>
  <c r="T167" i="9"/>
  <c r="S167" i="9"/>
  <c r="Q167" i="9"/>
  <c r="P167" i="9"/>
  <c r="O167" i="9"/>
  <c r="N167" i="9"/>
  <c r="J167" i="9"/>
  <c r="T166" i="9"/>
  <c r="S166" i="9"/>
  <c r="Q166" i="9"/>
  <c r="P166" i="9"/>
  <c r="O166" i="9"/>
  <c r="N166" i="9"/>
  <c r="J166" i="9"/>
  <c r="T164" i="9"/>
  <c r="S164" i="9"/>
  <c r="Q164" i="9"/>
  <c r="P164" i="9"/>
  <c r="O164" i="9"/>
  <c r="N164" i="9"/>
  <c r="J164" i="9"/>
  <c r="T163" i="9"/>
  <c r="S163" i="9"/>
  <c r="Q163" i="9"/>
  <c r="P163" i="9"/>
  <c r="O163" i="9"/>
  <c r="N163" i="9"/>
  <c r="J163" i="9"/>
  <c r="T161" i="9"/>
  <c r="S161" i="9"/>
  <c r="Q161" i="9"/>
  <c r="P161" i="9"/>
  <c r="O161" i="9"/>
  <c r="N161" i="9"/>
  <c r="J161" i="9"/>
  <c r="T160" i="9"/>
  <c r="S160" i="9"/>
  <c r="Q160" i="9"/>
  <c r="P160" i="9"/>
  <c r="O160" i="9"/>
  <c r="N160" i="9"/>
  <c r="J160" i="9"/>
  <c r="T159" i="9"/>
  <c r="S159" i="9"/>
  <c r="Q159" i="9"/>
  <c r="P159" i="9"/>
  <c r="O159" i="9"/>
  <c r="N159" i="9"/>
  <c r="J159" i="9"/>
  <c r="T158" i="9"/>
  <c r="S158" i="9"/>
  <c r="Q158" i="9"/>
  <c r="P158" i="9"/>
  <c r="O158" i="9"/>
  <c r="N158" i="9"/>
  <c r="J158" i="9"/>
  <c r="T156" i="9"/>
  <c r="S156" i="9"/>
  <c r="Q156" i="9"/>
  <c r="P156" i="9"/>
  <c r="O156" i="9"/>
  <c r="N156" i="9"/>
  <c r="J156" i="9"/>
  <c r="T154" i="9"/>
  <c r="S154" i="9"/>
  <c r="Q154" i="9"/>
  <c r="P154" i="9"/>
  <c r="O154" i="9"/>
  <c r="N154" i="9"/>
  <c r="J154" i="9"/>
  <c r="T153" i="9"/>
  <c r="S153" i="9"/>
  <c r="Q153" i="9"/>
  <c r="P153" i="9"/>
  <c r="O153" i="9"/>
  <c r="N153" i="9"/>
  <c r="J153" i="9"/>
  <c r="T152" i="9"/>
  <c r="S152" i="9"/>
  <c r="Q152" i="9"/>
  <c r="P152" i="9"/>
  <c r="O152" i="9"/>
  <c r="N152" i="9"/>
  <c r="J152" i="9"/>
  <c r="T151" i="9"/>
  <c r="S151" i="9"/>
  <c r="Q151" i="9"/>
  <c r="P151" i="9"/>
  <c r="O151" i="9"/>
  <c r="N151" i="9"/>
  <c r="J151" i="9"/>
  <c r="T149" i="9"/>
  <c r="S149" i="9"/>
  <c r="Q149" i="9"/>
  <c r="P149" i="9"/>
  <c r="O149" i="9"/>
  <c r="N149" i="9"/>
  <c r="J149" i="9"/>
  <c r="T148" i="9"/>
  <c r="S148" i="9"/>
  <c r="Q148" i="9"/>
  <c r="P148" i="9"/>
  <c r="O148" i="9"/>
  <c r="N148" i="9"/>
  <c r="J148" i="9"/>
  <c r="T147" i="9"/>
  <c r="S147" i="9"/>
  <c r="Q147" i="9"/>
  <c r="P147" i="9"/>
  <c r="O147" i="9"/>
  <c r="N147" i="9"/>
  <c r="J147" i="9"/>
  <c r="T146" i="9"/>
  <c r="S146" i="9"/>
  <c r="Q146" i="9"/>
  <c r="P146" i="9"/>
  <c r="O146" i="9"/>
  <c r="N146" i="9"/>
  <c r="J146" i="9"/>
  <c r="T142" i="9"/>
  <c r="S142" i="9"/>
  <c r="Q142" i="9"/>
  <c r="P142" i="9"/>
  <c r="O142" i="9"/>
  <c r="N142" i="9"/>
  <c r="J142" i="9"/>
  <c r="T139" i="9"/>
  <c r="S139" i="9"/>
  <c r="Q139" i="9"/>
  <c r="P139" i="9"/>
  <c r="O139" i="9"/>
  <c r="N139" i="9"/>
  <c r="J139" i="9"/>
  <c r="T138" i="9"/>
  <c r="S138" i="9"/>
  <c r="Q138" i="9"/>
  <c r="P138" i="9"/>
  <c r="O138" i="9"/>
  <c r="N138" i="9"/>
  <c r="J138" i="9"/>
  <c r="T137" i="9"/>
  <c r="S137" i="9"/>
  <c r="Q137" i="9"/>
  <c r="P137" i="9"/>
  <c r="O137" i="9"/>
  <c r="N137" i="9"/>
  <c r="J137" i="9"/>
  <c r="T135" i="9"/>
  <c r="S135" i="9"/>
  <c r="Q135" i="9"/>
  <c r="P135" i="9"/>
  <c r="O135" i="9"/>
  <c r="N135" i="9"/>
  <c r="J135" i="9"/>
  <c r="T134" i="9"/>
  <c r="S134" i="9"/>
  <c r="Q134" i="9"/>
  <c r="P134" i="9"/>
  <c r="O134" i="9"/>
  <c r="N134" i="9"/>
  <c r="J134" i="9"/>
  <c r="T133" i="9"/>
  <c r="S133" i="9"/>
  <c r="Q133" i="9"/>
  <c r="P133" i="9"/>
  <c r="O133" i="9"/>
  <c r="N133" i="9"/>
  <c r="J133" i="9"/>
  <c r="T132" i="9"/>
  <c r="S132" i="9"/>
  <c r="Q132" i="9"/>
  <c r="P132" i="9"/>
  <c r="O132" i="9"/>
  <c r="N132" i="9"/>
  <c r="J132" i="9"/>
  <c r="T130" i="9"/>
  <c r="S130" i="9"/>
  <c r="Q130" i="9"/>
  <c r="P130" i="9"/>
  <c r="O130" i="9"/>
  <c r="N130" i="9"/>
  <c r="J130" i="9"/>
  <c r="T129" i="9"/>
  <c r="S129" i="9"/>
  <c r="Q129" i="9"/>
  <c r="P129" i="9"/>
  <c r="O129" i="9"/>
  <c r="N129" i="9"/>
  <c r="J129" i="9"/>
  <c r="T126" i="9"/>
  <c r="S126" i="9"/>
  <c r="Q126" i="9"/>
  <c r="P126" i="9"/>
  <c r="O126" i="9"/>
  <c r="N126" i="9"/>
  <c r="J126" i="9"/>
  <c r="T125" i="9"/>
  <c r="S125" i="9"/>
  <c r="Q125" i="9"/>
  <c r="P125" i="9"/>
  <c r="O125" i="9"/>
  <c r="N125" i="9"/>
  <c r="J125" i="9"/>
  <c r="T121" i="9"/>
  <c r="S121" i="9"/>
  <c r="Q121" i="9"/>
  <c r="P121" i="9"/>
  <c r="O121" i="9"/>
  <c r="N121" i="9"/>
  <c r="J121" i="9"/>
  <c r="T120" i="9"/>
  <c r="S120" i="9"/>
  <c r="Q120" i="9"/>
  <c r="P120" i="9"/>
  <c r="O120" i="9"/>
  <c r="N120" i="9"/>
  <c r="J120" i="9"/>
  <c r="T119" i="9"/>
  <c r="S119" i="9"/>
  <c r="Q119" i="9"/>
  <c r="P119" i="9"/>
  <c r="O119" i="9"/>
  <c r="N119" i="9"/>
  <c r="J119" i="9"/>
  <c r="T118" i="9"/>
  <c r="S118" i="9"/>
  <c r="Q118" i="9"/>
  <c r="P118" i="9"/>
  <c r="O118" i="9"/>
  <c r="N118" i="9"/>
  <c r="J118" i="9"/>
  <c r="T117" i="9"/>
  <c r="S117" i="9"/>
  <c r="Q117" i="9"/>
  <c r="P117" i="9"/>
  <c r="O117" i="9"/>
  <c r="N117" i="9"/>
  <c r="J117" i="9"/>
  <c r="T113" i="9"/>
  <c r="S113" i="9"/>
  <c r="Q113" i="9"/>
  <c r="P113" i="9"/>
  <c r="O113" i="9"/>
  <c r="N113" i="9"/>
  <c r="J113" i="9"/>
  <c r="T111" i="9"/>
  <c r="S111" i="9"/>
  <c r="Q111" i="9"/>
  <c r="P111" i="9"/>
  <c r="O111" i="9"/>
  <c r="N111" i="9"/>
  <c r="J111" i="9"/>
  <c r="T110" i="9"/>
  <c r="S110" i="9"/>
  <c r="Q110" i="9"/>
  <c r="P110" i="9"/>
  <c r="O110" i="9"/>
  <c r="N110" i="9"/>
  <c r="J110" i="9"/>
  <c r="T109" i="9"/>
  <c r="S109" i="9"/>
  <c r="Q109" i="9"/>
  <c r="P109" i="9"/>
  <c r="O109" i="9"/>
  <c r="N109" i="9"/>
  <c r="J109" i="9"/>
  <c r="T108" i="9"/>
  <c r="S108" i="9"/>
  <c r="Q108" i="9"/>
  <c r="P108" i="9"/>
  <c r="O108" i="9"/>
  <c r="N108" i="9"/>
  <c r="J108" i="9"/>
  <c r="T106" i="9"/>
  <c r="S106" i="9"/>
  <c r="Q106" i="9"/>
  <c r="P106" i="9"/>
  <c r="O106" i="9"/>
  <c r="N106" i="9"/>
  <c r="J106" i="9"/>
  <c r="T105" i="9"/>
  <c r="S105" i="9"/>
  <c r="Q105" i="9"/>
  <c r="P105" i="9"/>
  <c r="O105" i="9"/>
  <c r="N105" i="9"/>
  <c r="J105" i="9"/>
  <c r="T104" i="9"/>
  <c r="S104" i="9"/>
  <c r="Q104" i="9"/>
  <c r="P104" i="9"/>
  <c r="O104" i="9"/>
  <c r="N104" i="9"/>
  <c r="J104" i="9"/>
  <c r="T103" i="9"/>
  <c r="S103" i="9"/>
  <c r="Q103" i="9"/>
  <c r="P103" i="9"/>
  <c r="O103" i="9"/>
  <c r="N103" i="9"/>
  <c r="J103" i="9"/>
  <c r="T102" i="9"/>
  <c r="S102" i="9"/>
  <c r="Q102" i="9"/>
  <c r="P102" i="9"/>
  <c r="O102" i="9"/>
  <c r="N102" i="9"/>
  <c r="J102" i="9"/>
  <c r="T101" i="9"/>
  <c r="S101" i="9"/>
  <c r="Q101" i="9"/>
  <c r="P101" i="9"/>
  <c r="O101" i="9"/>
  <c r="N101" i="9"/>
  <c r="J101" i="9"/>
  <c r="T100" i="9"/>
  <c r="S100" i="9"/>
  <c r="Q100" i="9"/>
  <c r="P100" i="9"/>
  <c r="O100" i="9"/>
  <c r="N100" i="9"/>
  <c r="J100" i="9"/>
  <c r="T99" i="9"/>
  <c r="S99" i="9"/>
  <c r="Q99" i="9"/>
  <c r="P99" i="9"/>
  <c r="O99" i="9"/>
  <c r="N99" i="9"/>
  <c r="J99" i="9"/>
  <c r="T94" i="9"/>
  <c r="S94" i="9"/>
  <c r="Q94" i="9"/>
  <c r="P94" i="9"/>
  <c r="O94" i="9"/>
  <c r="N94" i="9"/>
  <c r="J94" i="9"/>
  <c r="T91" i="9"/>
  <c r="S91" i="9"/>
  <c r="Q91" i="9"/>
  <c r="P91" i="9"/>
  <c r="O91" i="9"/>
  <c r="N91" i="9"/>
  <c r="J91" i="9"/>
  <c r="T90" i="9"/>
  <c r="S90" i="9"/>
  <c r="Q90" i="9"/>
  <c r="P90" i="9"/>
  <c r="O90" i="9"/>
  <c r="N90" i="9"/>
  <c r="J90" i="9"/>
  <c r="T88" i="9"/>
  <c r="S88" i="9"/>
  <c r="Q88" i="9"/>
  <c r="P88" i="9"/>
  <c r="O88" i="9"/>
  <c r="N88" i="9"/>
  <c r="J88" i="9"/>
  <c r="T87" i="9"/>
  <c r="S87" i="9"/>
  <c r="Q87" i="9"/>
  <c r="P87" i="9"/>
  <c r="O87" i="9"/>
  <c r="N87" i="9"/>
  <c r="J87" i="9"/>
  <c r="T86" i="9"/>
  <c r="S86" i="9"/>
  <c r="Q86" i="9"/>
  <c r="P86" i="9"/>
  <c r="O86" i="9"/>
  <c r="N86" i="9"/>
  <c r="J86" i="9"/>
  <c r="T80" i="9"/>
  <c r="S80" i="9"/>
  <c r="Q80" i="9"/>
  <c r="P80" i="9"/>
  <c r="O80" i="9"/>
  <c r="N80" i="9"/>
  <c r="J80" i="9"/>
  <c r="T78" i="9"/>
  <c r="S78" i="9"/>
  <c r="Q78" i="9"/>
  <c r="P78" i="9"/>
  <c r="O78" i="9"/>
  <c r="N78" i="9"/>
  <c r="J78" i="9"/>
  <c r="T77" i="9"/>
  <c r="S77" i="9"/>
  <c r="Q77" i="9"/>
  <c r="P77" i="9"/>
  <c r="O77" i="9"/>
  <c r="N77" i="9"/>
  <c r="J77" i="9"/>
  <c r="T75" i="9"/>
  <c r="S75" i="9"/>
  <c r="Q75" i="9"/>
  <c r="P75" i="9"/>
  <c r="O75" i="9"/>
  <c r="N75" i="9"/>
  <c r="J75" i="9"/>
  <c r="T73" i="9"/>
  <c r="S73" i="9"/>
  <c r="Q73" i="9"/>
  <c r="P73" i="9"/>
  <c r="O73" i="9"/>
  <c r="N73" i="9"/>
  <c r="J73" i="9"/>
  <c r="T72" i="9"/>
  <c r="S72" i="9"/>
  <c r="Q72" i="9"/>
  <c r="P72" i="9"/>
  <c r="O72" i="9"/>
  <c r="N72" i="9"/>
  <c r="J72" i="9"/>
  <c r="T71" i="9"/>
  <c r="S71" i="9"/>
  <c r="Q71" i="9"/>
  <c r="P71" i="9"/>
  <c r="O71" i="9"/>
  <c r="N71" i="9"/>
  <c r="J71" i="9"/>
  <c r="T70" i="9"/>
  <c r="S70" i="9"/>
  <c r="Q70" i="9"/>
  <c r="P70" i="9"/>
  <c r="O70" i="9"/>
  <c r="N70" i="9"/>
  <c r="J70" i="9"/>
  <c r="T68" i="9"/>
  <c r="S68" i="9"/>
  <c r="Q68" i="9"/>
  <c r="P68" i="9"/>
  <c r="O68" i="9"/>
  <c r="N68" i="9"/>
  <c r="J68" i="9"/>
  <c r="T67" i="9"/>
  <c r="S67" i="9"/>
  <c r="Q67" i="9"/>
  <c r="P67" i="9"/>
  <c r="O67" i="9"/>
  <c r="N67" i="9"/>
  <c r="J67" i="9"/>
  <c r="T66" i="9"/>
  <c r="S66" i="9"/>
  <c r="Q66" i="9"/>
  <c r="P66" i="9"/>
  <c r="O66" i="9"/>
  <c r="N66" i="9"/>
  <c r="J66" i="9"/>
  <c r="T64" i="9"/>
  <c r="S64" i="9"/>
  <c r="Q64" i="9"/>
  <c r="P64" i="9"/>
  <c r="O64" i="9"/>
  <c r="N64" i="9"/>
  <c r="J64" i="9"/>
  <c r="T62" i="9"/>
  <c r="S62" i="9"/>
  <c r="Q62" i="9"/>
  <c r="P62" i="9"/>
  <c r="O62" i="9"/>
  <c r="N62" i="9"/>
  <c r="J62" i="9"/>
  <c r="T61" i="9"/>
  <c r="S61" i="9"/>
  <c r="Q61" i="9"/>
  <c r="P61" i="9"/>
  <c r="O61" i="9"/>
  <c r="N61" i="9"/>
  <c r="J61" i="9"/>
  <c r="T60" i="9"/>
  <c r="S60" i="9"/>
  <c r="Q60" i="9"/>
  <c r="P60" i="9"/>
  <c r="O60" i="9"/>
  <c r="N60" i="9"/>
  <c r="J60" i="9"/>
  <c r="T59" i="9"/>
  <c r="S59" i="9"/>
  <c r="Q59" i="9"/>
  <c r="P59" i="9"/>
  <c r="O59" i="9"/>
  <c r="N59" i="9"/>
  <c r="J59" i="9"/>
  <c r="T57" i="9"/>
  <c r="S57" i="9"/>
  <c r="Q57" i="9"/>
  <c r="P57" i="9"/>
  <c r="O57" i="9"/>
  <c r="N57" i="9"/>
  <c r="J57" i="9"/>
  <c r="T55" i="9"/>
  <c r="S55" i="9"/>
  <c r="Q55" i="9"/>
  <c r="P55" i="9"/>
  <c r="O55" i="9"/>
  <c r="N55" i="9"/>
  <c r="J55" i="9"/>
  <c r="T54" i="9"/>
  <c r="S54" i="9"/>
  <c r="Q54" i="9"/>
  <c r="P54" i="9"/>
  <c r="O54" i="9"/>
  <c r="N54" i="9"/>
  <c r="J54" i="9"/>
  <c r="T52" i="9"/>
  <c r="S52" i="9"/>
  <c r="Q52" i="9"/>
  <c r="P52" i="9"/>
  <c r="O52" i="9"/>
  <c r="N52" i="9"/>
  <c r="J52" i="9"/>
  <c r="T50" i="9"/>
  <c r="S50" i="9"/>
  <c r="Q50" i="9"/>
  <c r="P50" i="9"/>
  <c r="O50" i="9"/>
  <c r="N50" i="9"/>
  <c r="J50" i="9"/>
  <c r="T49" i="9"/>
  <c r="S49" i="9"/>
  <c r="Q49" i="9"/>
  <c r="P49" i="9"/>
  <c r="O49" i="9"/>
  <c r="N49" i="9"/>
  <c r="J49" i="9"/>
  <c r="T46" i="9"/>
  <c r="S46" i="9"/>
  <c r="Q46" i="9"/>
  <c r="P46" i="9"/>
  <c r="O46" i="9"/>
  <c r="N46" i="9"/>
  <c r="J46" i="9"/>
  <c r="T45" i="9"/>
  <c r="S45" i="9"/>
  <c r="Q45" i="9"/>
  <c r="P45" i="9"/>
  <c r="O45" i="9"/>
  <c r="N45" i="9"/>
  <c r="J45" i="9"/>
  <c r="T44" i="9"/>
  <c r="S44" i="9"/>
  <c r="Q44" i="9"/>
  <c r="P44" i="9"/>
  <c r="O44" i="9"/>
  <c r="N44" i="9"/>
  <c r="J44" i="9"/>
  <c r="T43" i="9"/>
  <c r="S43" i="9"/>
  <c r="Q43" i="9"/>
  <c r="P43" i="9"/>
  <c r="O43" i="9"/>
  <c r="N43" i="9"/>
  <c r="J43" i="9"/>
  <c r="T41" i="9"/>
  <c r="S41" i="9"/>
  <c r="Q41" i="9"/>
  <c r="P41" i="9"/>
  <c r="O41" i="9"/>
  <c r="N41" i="9"/>
  <c r="J41" i="9"/>
  <c r="T40" i="9"/>
  <c r="S40" i="9"/>
  <c r="Q40" i="9"/>
  <c r="P40" i="9"/>
  <c r="O40" i="9"/>
  <c r="N40" i="9"/>
  <c r="J40" i="9"/>
  <c r="T39" i="9"/>
  <c r="S39" i="9"/>
  <c r="Q39" i="9"/>
  <c r="P39" i="9"/>
  <c r="O39" i="9"/>
  <c r="N39" i="9"/>
  <c r="J39" i="9"/>
  <c r="T37" i="9"/>
  <c r="S37" i="9"/>
  <c r="Q37" i="9"/>
  <c r="P37" i="9"/>
  <c r="O37" i="9"/>
  <c r="N37" i="9"/>
  <c r="J37" i="9"/>
  <c r="T36" i="9"/>
  <c r="S36" i="9"/>
  <c r="Q36" i="9"/>
  <c r="P36" i="9"/>
  <c r="O36" i="9"/>
  <c r="N36" i="9"/>
  <c r="J36" i="9"/>
  <c r="T35" i="9"/>
  <c r="S35" i="9"/>
  <c r="Q35" i="9"/>
  <c r="P35" i="9"/>
  <c r="O35" i="9"/>
  <c r="N35" i="9"/>
  <c r="J35" i="9"/>
  <c r="T33" i="9"/>
  <c r="S33" i="9"/>
  <c r="Q33" i="9"/>
  <c r="P33" i="9"/>
  <c r="O33" i="9"/>
  <c r="N33" i="9"/>
  <c r="J33" i="9"/>
  <c r="T32" i="9"/>
  <c r="S32" i="9"/>
  <c r="Q32" i="9"/>
  <c r="P32" i="9"/>
  <c r="O32" i="9"/>
  <c r="N32" i="9"/>
  <c r="J32" i="9"/>
  <c r="T31" i="9"/>
  <c r="S31" i="9"/>
  <c r="Q31" i="9"/>
  <c r="P31" i="9"/>
  <c r="O31" i="9"/>
  <c r="N31" i="9"/>
  <c r="J31" i="9"/>
  <c r="T29" i="9"/>
  <c r="S29" i="9"/>
  <c r="Q29" i="9"/>
  <c r="P29" i="9"/>
  <c r="O29" i="9"/>
  <c r="N29" i="9"/>
  <c r="J29" i="9"/>
  <c r="T27" i="9"/>
  <c r="S27" i="9"/>
  <c r="Q27" i="9"/>
  <c r="P27" i="9"/>
  <c r="O27" i="9"/>
  <c r="N27" i="9"/>
  <c r="J27" i="9"/>
  <c r="T24" i="9"/>
  <c r="S24" i="9"/>
  <c r="Q24" i="9"/>
  <c r="P24" i="9"/>
  <c r="O24" i="9"/>
  <c r="N24" i="9"/>
  <c r="J24" i="9"/>
  <c r="T23" i="9"/>
  <c r="S23" i="9"/>
  <c r="Q23" i="9"/>
  <c r="P23" i="9"/>
  <c r="O23" i="9"/>
  <c r="N23" i="9"/>
  <c r="J23" i="9"/>
  <c r="T22" i="9"/>
  <c r="S22" i="9"/>
  <c r="Q22" i="9"/>
  <c r="P22" i="9"/>
  <c r="O22" i="9"/>
  <c r="N22" i="9"/>
  <c r="J22" i="9"/>
  <c r="T20" i="9"/>
  <c r="S20" i="9"/>
  <c r="Q20" i="9"/>
  <c r="P20" i="9"/>
  <c r="O20" i="9"/>
  <c r="N20" i="9"/>
  <c r="J20" i="9"/>
  <c r="T19" i="9"/>
  <c r="S19" i="9"/>
  <c r="Q19" i="9"/>
  <c r="P19" i="9"/>
  <c r="O19" i="9"/>
  <c r="N19" i="9"/>
  <c r="J19" i="9"/>
  <c r="T17" i="9"/>
  <c r="S17" i="9"/>
  <c r="Q17" i="9"/>
  <c r="P17" i="9"/>
  <c r="O17" i="9"/>
  <c r="N17" i="9"/>
  <c r="J17" i="9"/>
  <c r="T15" i="9"/>
  <c r="S15" i="9"/>
  <c r="Q15" i="9"/>
  <c r="P15" i="9"/>
  <c r="O15" i="9"/>
  <c r="N15" i="9"/>
  <c r="J15" i="9"/>
  <c r="T14" i="9"/>
  <c r="S14" i="9"/>
  <c r="Q14" i="9"/>
  <c r="P14" i="9"/>
  <c r="O14" i="9"/>
  <c r="N14" i="9"/>
  <c r="J14" i="9"/>
  <c r="T13" i="9"/>
  <c r="S13" i="9"/>
  <c r="Q13" i="9"/>
  <c r="P13" i="9"/>
  <c r="O13" i="9"/>
  <c r="N13" i="9"/>
  <c r="J13" i="9"/>
  <c r="T12" i="9"/>
  <c r="S12" i="9"/>
  <c r="Q12" i="9"/>
  <c r="P12" i="9"/>
  <c r="O12" i="9"/>
  <c r="N12" i="9"/>
  <c r="J12" i="9"/>
  <c r="T11" i="9"/>
  <c r="S11" i="9"/>
  <c r="Q11" i="9"/>
  <c r="P11" i="9"/>
  <c r="O11" i="9"/>
  <c r="N11" i="9"/>
  <c r="J11" i="9"/>
  <c r="T10" i="9"/>
  <c r="S10" i="9"/>
  <c r="Q10" i="9"/>
  <c r="P10" i="9"/>
  <c r="O10" i="9"/>
  <c r="N10" i="9"/>
  <c r="J10" i="9"/>
  <c r="T9" i="9"/>
  <c r="S9" i="9"/>
  <c r="Q9" i="9"/>
  <c r="P9" i="9"/>
  <c r="O9" i="9"/>
  <c r="N9" i="9"/>
  <c r="J9" i="9"/>
  <c r="T8" i="9"/>
  <c r="S8" i="9"/>
  <c r="Q8" i="9"/>
  <c r="P8" i="9"/>
  <c r="O8" i="9"/>
  <c r="N8" i="9"/>
  <c r="J8" i="9"/>
  <c r="T7" i="9"/>
  <c r="S7" i="9"/>
  <c r="Q7" i="9"/>
  <c r="P7" i="9"/>
  <c r="O7" i="9"/>
  <c r="N7" i="9"/>
  <c r="J7" i="9"/>
  <c r="T5" i="9"/>
  <c r="S5" i="9"/>
  <c r="Q5" i="9"/>
  <c r="P5" i="9"/>
  <c r="O5" i="9"/>
  <c r="N5" i="9"/>
  <c r="J5" i="9"/>
  <c r="T4" i="9"/>
  <c r="S4" i="9"/>
  <c r="Q4" i="9"/>
  <c r="P4" i="9"/>
  <c r="O4" i="9"/>
  <c r="N4" i="9"/>
  <c r="J4" i="9"/>
  <c r="K219" i="8"/>
  <c r="I219" i="8"/>
  <c r="H219" i="8"/>
  <c r="G219" i="8"/>
  <c r="F219" i="8"/>
  <c r="E219" i="8"/>
  <c r="D219" i="8"/>
  <c r="C219" i="8"/>
  <c r="B219" i="8"/>
  <c r="L217" i="8"/>
  <c r="K217" i="8"/>
  <c r="I217" i="8"/>
  <c r="H217" i="8"/>
  <c r="G217" i="8"/>
  <c r="F217" i="8"/>
  <c r="E217" i="8"/>
  <c r="D217" i="8"/>
  <c r="C217" i="8"/>
  <c r="L216" i="8"/>
  <c r="K216" i="8"/>
  <c r="I216" i="8"/>
  <c r="H216" i="8"/>
  <c r="G216" i="8"/>
  <c r="F216" i="8"/>
  <c r="E216" i="8"/>
  <c r="D216" i="8"/>
  <c r="C216" i="8"/>
  <c r="B217" i="8"/>
  <c r="B216" i="8"/>
  <c r="T149" i="8"/>
  <c r="S149" i="8"/>
  <c r="Q149" i="8"/>
  <c r="P149" i="8"/>
  <c r="O149" i="8"/>
  <c r="N149" i="8"/>
  <c r="T214" i="8"/>
  <c r="S214" i="8"/>
  <c r="Q214" i="8"/>
  <c r="P214" i="8"/>
  <c r="O214" i="8"/>
  <c r="N214" i="8"/>
  <c r="T148" i="8"/>
  <c r="S148" i="8"/>
  <c r="Q148" i="8"/>
  <c r="P148" i="8"/>
  <c r="O148" i="8"/>
  <c r="N148" i="8"/>
  <c r="T147" i="8"/>
  <c r="S147" i="8"/>
  <c r="Q147" i="8"/>
  <c r="P147" i="8"/>
  <c r="O147" i="8"/>
  <c r="N147" i="8"/>
  <c r="T146" i="8"/>
  <c r="S146" i="8"/>
  <c r="Q146" i="8"/>
  <c r="P146" i="8"/>
  <c r="O146" i="8"/>
  <c r="N146" i="8"/>
  <c r="T145" i="8"/>
  <c r="S145" i="8"/>
  <c r="Q145" i="8"/>
  <c r="P145" i="8"/>
  <c r="O145" i="8"/>
  <c r="N145" i="8"/>
  <c r="T144" i="8"/>
  <c r="S144" i="8"/>
  <c r="Q144" i="8"/>
  <c r="P144" i="8"/>
  <c r="O144" i="8"/>
  <c r="N144" i="8"/>
  <c r="T143" i="8"/>
  <c r="S143" i="8"/>
  <c r="Q143" i="8"/>
  <c r="P143" i="8"/>
  <c r="O143" i="8"/>
  <c r="N143" i="8"/>
  <c r="T142" i="8"/>
  <c r="S142" i="8"/>
  <c r="Q142" i="8"/>
  <c r="P142" i="8"/>
  <c r="O142" i="8"/>
  <c r="N142" i="8"/>
  <c r="T213" i="8"/>
  <c r="S213" i="8"/>
  <c r="Q213" i="8"/>
  <c r="P213" i="8"/>
  <c r="O213" i="8"/>
  <c r="N213" i="8"/>
  <c r="T141" i="8"/>
  <c r="S141" i="8"/>
  <c r="Q141" i="8"/>
  <c r="P141" i="8"/>
  <c r="O141" i="8"/>
  <c r="N141" i="8"/>
  <c r="T212" i="8"/>
  <c r="S212" i="8"/>
  <c r="Q212" i="8"/>
  <c r="P212" i="8"/>
  <c r="O212" i="8"/>
  <c r="N212" i="8"/>
  <c r="T140" i="8"/>
  <c r="S140" i="8"/>
  <c r="Q140" i="8"/>
  <c r="P140" i="8"/>
  <c r="O140" i="8"/>
  <c r="N140" i="8"/>
  <c r="T139" i="8"/>
  <c r="S139" i="8"/>
  <c r="Q139" i="8"/>
  <c r="P139" i="8"/>
  <c r="O139" i="8"/>
  <c r="N139" i="8"/>
  <c r="T138" i="8"/>
  <c r="S138" i="8"/>
  <c r="Q138" i="8"/>
  <c r="P138" i="8"/>
  <c r="O138" i="8"/>
  <c r="N138" i="8"/>
  <c r="T137" i="8"/>
  <c r="S137" i="8"/>
  <c r="Q137" i="8"/>
  <c r="P137" i="8"/>
  <c r="O137" i="8"/>
  <c r="N137" i="8"/>
  <c r="T136" i="8"/>
  <c r="S136" i="8"/>
  <c r="Q136" i="8"/>
  <c r="P136" i="8"/>
  <c r="O136" i="8"/>
  <c r="N136" i="8"/>
  <c r="T135" i="8"/>
  <c r="S135" i="8"/>
  <c r="Q135" i="8"/>
  <c r="P135" i="8"/>
  <c r="O135" i="8"/>
  <c r="N135" i="8"/>
  <c r="T211" i="8"/>
  <c r="S211" i="8"/>
  <c r="Q211" i="8"/>
  <c r="P211" i="8"/>
  <c r="O211" i="8"/>
  <c r="N211" i="8"/>
  <c r="T134" i="8"/>
  <c r="S134" i="8"/>
  <c r="Q134" i="8"/>
  <c r="P134" i="8"/>
  <c r="O134" i="8"/>
  <c r="N134" i="8"/>
  <c r="T133" i="8"/>
  <c r="S133" i="8"/>
  <c r="Q133" i="8"/>
  <c r="P133" i="8"/>
  <c r="O133" i="8"/>
  <c r="N133" i="8"/>
  <c r="T132" i="8"/>
  <c r="S132" i="8"/>
  <c r="Q132" i="8"/>
  <c r="P132" i="8"/>
  <c r="O132" i="8"/>
  <c r="N132" i="8"/>
  <c r="T131" i="8"/>
  <c r="S131" i="8"/>
  <c r="Q131" i="8"/>
  <c r="P131" i="8"/>
  <c r="O131" i="8"/>
  <c r="N131" i="8"/>
  <c r="T130" i="8"/>
  <c r="S130" i="8"/>
  <c r="Q130" i="8"/>
  <c r="P130" i="8"/>
  <c r="O130" i="8"/>
  <c r="N130" i="8"/>
  <c r="T210" i="8"/>
  <c r="S210" i="8"/>
  <c r="Q210" i="8"/>
  <c r="P210" i="8"/>
  <c r="O210" i="8"/>
  <c r="N210" i="8"/>
  <c r="T129" i="8"/>
  <c r="S129" i="8"/>
  <c r="Q129" i="8"/>
  <c r="P129" i="8"/>
  <c r="O129" i="8"/>
  <c r="N129" i="8"/>
  <c r="T128" i="8"/>
  <c r="S128" i="8"/>
  <c r="Q128" i="8"/>
  <c r="P128" i="8"/>
  <c r="O128" i="8"/>
  <c r="N128" i="8"/>
  <c r="T127" i="8"/>
  <c r="S127" i="8"/>
  <c r="Q127" i="8"/>
  <c r="P127" i="8"/>
  <c r="O127" i="8"/>
  <c r="N127" i="8"/>
  <c r="T126" i="8"/>
  <c r="S126" i="8"/>
  <c r="Q126" i="8"/>
  <c r="P126" i="8"/>
  <c r="O126" i="8"/>
  <c r="N126" i="8"/>
  <c r="T125" i="8"/>
  <c r="S125" i="8"/>
  <c r="Q125" i="8"/>
  <c r="P125" i="8"/>
  <c r="O125" i="8"/>
  <c r="N125" i="8"/>
  <c r="T124" i="8"/>
  <c r="S124" i="8"/>
  <c r="Q124" i="8"/>
  <c r="P124" i="8"/>
  <c r="O124" i="8"/>
  <c r="N124" i="8"/>
  <c r="T123" i="8"/>
  <c r="S123" i="8"/>
  <c r="Q123" i="8"/>
  <c r="P123" i="8"/>
  <c r="O123" i="8"/>
  <c r="N123" i="8"/>
  <c r="T209" i="8"/>
  <c r="S209" i="8"/>
  <c r="Q209" i="8"/>
  <c r="P209" i="8"/>
  <c r="O209" i="8"/>
  <c r="N209" i="8"/>
  <c r="T122" i="8"/>
  <c r="S122" i="8"/>
  <c r="Q122" i="8"/>
  <c r="P122" i="8"/>
  <c r="O122" i="8"/>
  <c r="N122" i="8"/>
  <c r="T121" i="8"/>
  <c r="S121" i="8"/>
  <c r="Q121" i="8"/>
  <c r="P121" i="8"/>
  <c r="O121" i="8"/>
  <c r="N121" i="8"/>
  <c r="T208" i="8"/>
  <c r="S208" i="8"/>
  <c r="Q208" i="8"/>
  <c r="P208" i="8"/>
  <c r="O208" i="8"/>
  <c r="N208" i="8"/>
  <c r="T120" i="8"/>
  <c r="S120" i="8"/>
  <c r="Q120" i="8"/>
  <c r="P120" i="8"/>
  <c r="O120" i="8"/>
  <c r="N120" i="8"/>
  <c r="T119" i="8"/>
  <c r="S119" i="8"/>
  <c r="Q119" i="8"/>
  <c r="P119" i="8"/>
  <c r="O119" i="8"/>
  <c r="N119" i="8"/>
  <c r="T118" i="8"/>
  <c r="S118" i="8"/>
  <c r="Q118" i="8"/>
  <c r="P118" i="8"/>
  <c r="O118" i="8"/>
  <c r="N118" i="8"/>
  <c r="T117" i="8"/>
  <c r="S117" i="8"/>
  <c r="Q117" i="8"/>
  <c r="P117" i="8"/>
  <c r="O117" i="8"/>
  <c r="N117" i="8"/>
  <c r="T116" i="8"/>
  <c r="S116" i="8"/>
  <c r="Q116" i="8"/>
  <c r="P116" i="8"/>
  <c r="O116" i="8"/>
  <c r="N116" i="8"/>
  <c r="T115" i="8"/>
  <c r="S115" i="8"/>
  <c r="Q115" i="8"/>
  <c r="P115" i="8"/>
  <c r="O115" i="8"/>
  <c r="N115" i="8"/>
  <c r="T114" i="8"/>
  <c r="S114" i="8"/>
  <c r="Q114" i="8"/>
  <c r="P114" i="8"/>
  <c r="O114" i="8"/>
  <c r="N114" i="8"/>
  <c r="T207" i="8"/>
  <c r="S207" i="8"/>
  <c r="Q207" i="8"/>
  <c r="P207" i="8"/>
  <c r="O207" i="8"/>
  <c r="N207" i="8"/>
  <c r="T113" i="8"/>
  <c r="S113" i="8"/>
  <c r="Q113" i="8"/>
  <c r="P113" i="8"/>
  <c r="O113" i="8"/>
  <c r="N113" i="8"/>
  <c r="T112" i="8"/>
  <c r="S112" i="8"/>
  <c r="Q112" i="8"/>
  <c r="P112" i="8"/>
  <c r="O112" i="8"/>
  <c r="N112" i="8"/>
  <c r="T111" i="8"/>
  <c r="S111" i="8"/>
  <c r="Q111" i="8"/>
  <c r="P111" i="8"/>
  <c r="O111" i="8"/>
  <c r="N111" i="8"/>
  <c r="T110" i="8"/>
  <c r="S110" i="8"/>
  <c r="Q110" i="8"/>
  <c r="P110" i="8"/>
  <c r="O110" i="8"/>
  <c r="N110" i="8"/>
  <c r="T109" i="8"/>
  <c r="S109" i="8"/>
  <c r="Q109" i="8"/>
  <c r="P109" i="8"/>
  <c r="O109" i="8"/>
  <c r="N109" i="8"/>
  <c r="T206" i="8"/>
  <c r="S206" i="8"/>
  <c r="Q206" i="8"/>
  <c r="P206" i="8"/>
  <c r="O206" i="8"/>
  <c r="N206" i="8"/>
  <c r="T108" i="8"/>
  <c r="S108" i="8"/>
  <c r="Q108" i="8"/>
  <c r="P108" i="8"/>
  <c r="O108" i="8"/>
  <c r="N108" i="8"/>
  <c r="T107" i="8"/>
  <c r="S107" i="8"/>
  <c r="Q107" i="8"/>
  <c r="P107" i="8"/>
  <c r="O107" i="8"/>
  <c r="N107" i="8"/>
  <c r="T205" i="8"/>
  <c r="S205" i="8"/>
  <c r="Q205" i="8"/>
  <c r="P205" i="8"/>
  <c r="O205" i="8"/>
  <c r="N205" i="8"/>
  <c r="T106" i="8"/>
  <c r="S106" i="8"/>
  <c r="Q106" i="8"/>
  <c r="P106" i="8"/>
  <c r="O106" i="8"/>
  <c r="N106" i="8"/>
  <c r="T105" i="8"/>
  <c r="S105" i="8"/>
  <c r="Q105" i="8"/>
  <c r="P105" i="8"/>
  <c r="O105" i="8"/>
  <c r="N105" i="8"/>
  <c r="T104" i="8"/>
  <c r="S104" i="8"/>
  <c r="Q104" i="8"/>
  <c r="P104" i="8"/>
  <c r="O104" i="8"/>
  <c r="N104" i="8"/>
  <c r="T103" i="8"/>
  <c r="S103" i="8"/>
  <c r="Q103" i="8"/>
  <c r="P103" i="8"/>
  <c r="O103" i="8"/>
  <c r="N103" i="8"/>
  <c r="T204" i="8"/>
  <c r="S204" i="8"/>
  <c r="Q204" i="8"/>
  <c r="P204" i="8"/>
  <c r="O204" i="8"/>
  <c r="N204" i="8"/>
  <c r="T102" i="8"/>
  <c r="S102" i="8"/>
  <c r="Q102" i="8"/>
  <c r="P102" i="8"/>
  <c r="O102" i="8"/>
  <c r="N102" i="8"/>
  <c r="T203" i="8"/>
  <c r="S203" i="8"/>
  <c r="Q203" i="8"/>
  <c r="P203" i="8"/>
  <c r="O203" i="8"/>
  <c r="N203" i="8"/>
  <c r="T101" i="8"/>
  <c r="S101" i="8"/>
  <c r="Q101" i="8"/>
  <c r="P101" i="8"/>
  <c r="O101" i="8"/>
  <c r="N101" i="8"/>
  <c r="T100" i="8"/>
  <c r="S100" i="8"/>
  <c r="Q100" i="8"/>
  <c r="P100" i="8"/>
  <c r="O100" i="8"/>
  <c r="N100" i="8"/>
  <c r="T99" i="8"/>
  <c r="S99" i="8"/>
  <c r="Q99" i="8"/>
  <c r="P99" i="8"/>
  <c r="O99" i="8"/>
  <c r="N99" i="8"/>
  <c r="T98" i="8"/>
  <c r="S98" i="8"/>
  <c r="Q98" i="8"/>
  <c r="P98" i="8"/>
  <c r="O98" i="8"/>
  <c r="N98" i="8"/>
  <c r="T202" i="8"/>
  <c r="S202" i="8"/>
  <c r="Q202" i="8"/>
  <c r="P202" i="8"/>
  <c r="O202" i="8"/>
  <c r="N202" i="8"/>
  <c r="T97" i="8"/>
  <c r="S97" i="8"/>
  <c r="Q97" i="8"/>
  <c r="P97" i="8"/>
  <c r="O97" i="8"/>
  <c r="N97" i="8"/>
  <c r="T96" i="8"/>
  <c r="S96" i="8"/>
  <c r="Q96" i="8"/>
  <c r="P96" i="8"/>
  <c r="O96" i="8"/>
  <c r="N96" i="8"/>
  <c r="T95" i="8"/>
  <c r="S95" i="8"/>
  <c r="Q95" i="8"/>
  <c r="P95" i="8"/>
  <c r="O95" i="8"/>
  <c r="N95" i="8"/>
  <c r="T94" i="8"/>
  <c r="S94" i="8"/>
  <c r="Q94" i="8"/>
  <c r="P94" i="8"/>
  <c r="O94" i="8"/>
  <c r="N94" i="8"/>
  <c r="T201" i="8"/>
  <c r="S201" i="8"/>
  <c r="Q201" i="8"/>
  <c r="P201" i="8"/>
  <c r="O201" i="8"/>
  <c r="N201" i="8"/>
  <c r="T200" i="8"/>
  <c r="S200" i="8"/>
  <c r="Q200" i="8"/>
  <c r="P200" i="8"/>
  <c r="O200" i="8"/>
  <c r="N200" i="8"/>
  <c r="T199" i="8"/>
  <c r="S199" i="8"/>
  <c r="Q199" i="8"/>
  <c r="P199" i="8"/>
  <c r="O199" i="8"/>
  <c r="N199" i="8"/>
  <c r="T93" i="8"/>
  <c r="S93" i="8"/>
  <c r="Q93" i="8"/>
  <c r="P93" i="8"/>
  <c r="O93" i="8"/>
  <c r="N93" i="8"/>
  <c r="T198" i="8"/>
  <c r="S198" i="8"/>
  <c r="Q198" i="8"/>
  <c r="P198" i="8"/>
  <c r="O198" i="8"/>
  <c r="N198" i="8"/>
  <c r="T197" i="8"/>
  <c r="S197" i="8"/>
  <c r="Q197" i="8"/>
  <c r="P197" i="8"/>
  <c r="O197" i="8"/>
  <c r="N197" i="8"/>
  <c r="T92" i="8"/>
  <c r="S92" i="8"/>
  <c r="Q92" i="8"/>
  <c r="P92" i="8"/>
  <c r="O92" i="8"/>
  <c r="N92" i="8"/>
  <c r="T91" i="8"/>
  <c r="S91" i="8"/>
  <c r="Q91" i="8"/>
  <c r="P91" i="8"/>
  <c r="O91" i="8"/>
  <c r="N91" i="8"/>
  <c r="T90" i="8"/>
  <c r="S90" i="8"/>
  <c r="Q90" i="8"/>
  <c r="P90" i="8"/>
  <c r="O90" i="8"/>
  <c r="N90" i="8"/>
  <c r="T196" i="8"/>
  <c r="S196" i="8"/>
  <c r="Q196" i="8"/>
  <c r="P196" i="8"/>
  <c r="O196" i="8"/>
  <c r="N196" i="8"/>
  <c r="T89" i="8"/>
  <c r="S89" i="8"/>
  <c r="Q89" i="8"/>
  <c r="P89" i="8"/>
  <c r="O89" i="8"/>
  <c r="N89" i="8"/>
  <c r="T88" i="8"/>
  <c r="S88" i="8"/>
  <c r="Q88" i="8"/>
  <c r="P88" i="8"/>
  <c r="O88" i="8"/>
  <c r="N88" i="8"/>
  <c r="T87" i="8"/>
  <c r="S87" i="8"/>
  <c r="Q87" i="8"/>
  <c r="P87" i="8"/>
  <c r="O87" i="8"/>
  <c r="N87" i="8"/>
  <c r="T86" i="8"/>
  <c r="S86" i="8"/>
  <c r="Q86" i="8"/>
  <c r="P86" i="8"/>
  <c r="O86" i="8"/>
  <c r="N86" i="8"/>
  <c r="T195" i="8"/>
  <c r="S195" i="8"/>
  <c r="Q195" i="8"/>
  <c r="P195" i="8"/>
  <c r="O195" i="8"/>
  <c r="N195" i="8"/>
  <c r="T85" i="8"/>
  <c r="S85" i="8"/>
  <c r="Q85" i="8"/>
  <c r="P85" i="8"/>
  <c r="O85" i="8"/>
  <c r="N85" i="8"/>
  <c r="T84" i="8"/>
  <c r="S84" i="8"/>
  <c r="Q84" i="8"/>
  <c r="P84" i="8"/>
  <c r="O84" i="8"/>
  <c r="N84" i="8"/>
  <c r="T194" i="8"/>
  <c r="S194" i="8"/>
  <c r="Q194" i="8"/>
  <c r="P194" i="8"/>
  <c r="O194" i="8"/>
  <c r="N194" i="8"/>
  <c r="T193" i="8"/>
  <c r="S193" i="8"/>
  <c r="Q193" i="8"/>
  <c r="P193" i="8"/>
  <c r="O193" i="8"/>
  <c r="N193" i="8"/>
  <c r="T83" i="8"/>
  <c r="S83" i="8"/>
  <c r="Q83" i="8"/>
  <c r="P83" i="8"/>
  <c r="O83" i="8"/>
  <c r="N83" i="8"/>
  <c r="T82" i="8"/>
  <c r="S82" i="8"/>
  <c r="Q82" i="8"/>
  <c r="P82" i="8"/>
  <c r="O82" i="8"/>
  <c r="N82" i="8"/>
  <c r="T192" i="8"/>
  <c r="S192" i="8"/>
  <c r="Q192" i="8"/>
  <c r="P192" i="8"/>
  <c r="O192" i="8"/>
  <c r="N192" i="8"/>
  <c r="T191" i="8"/>
  <c r="S191" i="8"/>
  <c r="Q191" i="8"/>
  <c r="P191" i="8"/>
  <c r="O191" i="8"/>
  <c r="N191" i="8"/>
  <c r="T190" i="8"/>
  <c r="S190" i="8"/>
  <c r="Q190" i="8"/>
  <c r="P190" i="8"/>
  <c r="O190" i="8"/>
  <c r="N190" i="8"/>
  <c r="T81" i="8"/>
  <c r="S81" i="8"/>
  <c r="Q81" i="8"/>
  <c r="P81" i="8"/>
  <c r="O81" i="8"/>
  <c r="N81" i="8"/>
  <c r="T80" i="8"/>
  <c r="S80" i="8"/>
  <c r="Q80" i="8"/>
  <c r="P80" i="8"/>
  <c r="O80" i="8"/>
  <c r="N80" i="8"/>
  <c r="T79" i="8"/>
  <c r="S79" i="8"/>
  <c r="Q79" i="8"/>
  <c r="P79" i="8"/>
  <c r="O79" i="8"/>
  <c r="N79" i="8"/>
  <c r="T78" i="8"/>
  <c r="S78" i="8"/>
  <c r="Q78" i="8"/>
  <c r="P78" i="8"/>
  <c r="O78" i="8"/>
  <c r="N78" i="8"/>
  <c r="T77" i="8"/>
  <c r="S77" i="8"/>
  <c r="Q77" i="8"/>
  <c r="P77" i="8"/>
  <c r="O77" i="8"/>
  <c r="N77" i="8"/>
  <c r="T189" i="8"/>
  <c r="S189" i="8"/>
  <c r="Q189" i="8"/>
  <c r="P189" i="8"/>
  <c r="O189" i="8"/>
  <c r="N189" i="8"/>
  <c r="T188" i="8"/>
  <c r="S188" i="8"/>
  <c r="Q188" i="8"/>
  <c r="P188" i="8"/>
  <c r="O188" i="8"/>
  <c r="N188" i="8"/>
  <c r="T187" i="8"/>
  <c r="S187" i="8"/>
  <c r="Q187" i="8"/>
  <c r="P187" i="8"/>
  <c r="O187" i="8"/>
  <c r="N187" i="8"/>
  <c r="T76" i="8"/>
  <c r="S76" i="8"/>
  <c r="Q76" i="8"/>
  <c r="P76" i="8"/>
  <c r="O76" i="8"/>
  <c r="N76" i="8"/>
  <c r="T186" i="8"/>
  <c r="S186" i="8"/>
  <c r="Q186" i="8"/>
  <c r="P186" i="8"/>
  <c r="O186" i="8"/>
  <c r="N186" i="8"/>
  <c r="T75" i="8"/>
  <c r="S75" i="8"/>
  <c r="Q75" i="8"/>
  <c r="P75" i="8"/>
  <c r="O75" i="8"/>
  <c r="N75" i="8"/>
  <c r="T74" i="8"/>
  <c r="S74" i="8"/>
  <c r="Q74" i="8"/>
  <c r="P74" i="8"/>
  <c r="O74" i="8"/>
  <c r="N74" i="8"/>
  <c r="T73" i="8"/>
  <c r="S73" i="8"/>
  <c r="Q73" i="8"/>
  <c r="P73" i="8"/>
  <c r="O73" i="8"/>
  <c r="N73" i="8"/>
  <c r="T72" i="8"/>
  <c r="S72" i="8"/>
  <c r="Q72" i="8"/>
  <c r="P72" i="8"/>
  <c r="O72" i="8"/>
  <c r="N72" i="8"/>
  <c r="T185" i="8"/>
  <c r="S185" i="8"/>
  <c r="Q185" i="8"/>
  <c r="P185" i="8"/>
  <c r="O185" i="8"/>
  <c r="N185" i="8"/>
  <c r="T71" i="8"/>
  <c r="S71" i="8"/>
  <c r="Q71" i="8"/>
  <c r="P71" i="8"/>
  <c r="O71" i="8"/>
  <c r="N71" i="8"/>
  <c r="T70" i="8"/>
  <c r="S70" i="8"/>
  <c r="Q70" i="8"/>
  <c r="P70" i="8"/>
  <c r="O70" i="8"/>
  <c r="N70" i="8"/>
  <c r="T69" i="8"/>
  <c r="S69" i="8"/>
  <c r="Q69" i="8"/>
  <c r="P69" i="8"/>
  <c r="O69" i="8"/>
  <c r="N69" i="8"/>
  <c r="T68" i="8"/>
  <c r="S68" i="8"/>
  <c r="Q68" i="8"/>
  <c r="P68" i="8"/>
  <c r="O68" i="8"/>
  <c r="N68" i="8"/>
  <c r="T67" i="8"/>
  <c r="S67" i="8"/>
  <c r="Q67" i="8"/>
  <c r="P67" i="8"/>
  <c r="O67" i="8"/>
  <c r="N67" i="8"/>
  <c r="T66" i="8"/>
  <c r="S66" i="8"/>
  <c r="Q66" i="8"/>
  <c r="P66" i="8"/>
  <c r="O66" i="8"/>
  <c r="N66" i="8"/>
  <c r="T65" i="8"/>
  <c r="S65" i="8"/>
  <c r="Q65" i="8"/>
  <c r="P65" i="8"/>
  <c r="O65" i="8"/>
  <c r="N65" i="8"/>
  <c r="T64" i="8"/>
  <c r="S64" i="8"/>
  <c r="Q64" i="8"/>
  <c r="P64" i="8"/>
  <c r="O64" i="8"/>
  <c r="N64" i="8"/>
  <c r="T184" i="8"/>
  <c r="S184" i="8"/>
  <c r="Q184" i="8"/>
  <c r="P184" i="8"/>
  <c r="O184" i="8"/>
  <c r="N184" i="8"/>
  <c r="T183" i="8"/>
  <c r="S183" i="8"/>
  <c r="Q183" i="8"/>
  <c r="P183" i="8"/>
  <c r="O183" i="8"/>
  <c r="N183" i="8"/>
  <c r="T182" i="8"/>
  <c r="S182" i="8"/>
  <c r="Q182" i="8"/>
  <c r="P182" i="8"/>
  <c r="O182" i="8"/>
  <c r="N182" i="8"/>
  <c r="T181" i="8"/>
  <c r="S181" i="8"/>
  <c r="Q181" i="8"/>
  <c r="P181" i="8"/>
  <c r="O181" i="8"/>
  <c r="N181" i="8"/>
  <c r="T63" i="8"/>
  <c r="S63" i="8"/>
  <c r="Q63" i="8"/>
  <c r="P63" i="8"/>
  <c r="O63" i="8"/>
  <c r="N63" i="8"/>
  <c r="T180" i="8"/>
  <c r="S180" i="8"/>
  <c r="Q180" i="8"/>
  <c r="P180" i="8"/>
  <c r="O180" i="8"/>
  <c r="N180" i="8"/>
  <c r="T179" i="8"/>
  <c r="S179" i="8"/>
  <c r="Q179" i="8"/>
  <c r="P179" i="8"/>
  <c r="O179" i="8"/>
  <c r="N179" i="8"/>
  <c r="T62" i="8"/>
  <c r="S62" i="8"/>
  <c r="Q62" i="8"/>
  <c r="P62" i="8"/>
  <c r="O62" i="8"/>
  <c r="N62" i="8"/>
  <c r="T61" i="8"/>
  <c r="S61" i="8"/>
  <c r="Q61" i="8"/>
  <c r="P61" i="8"/>
  <c r="O61" i="8"/>
  <c r="N61" i="8"/>
  <c r="T178" i="8"/>
  <c r="S178" i="8"/>
  <c r="Q178" i="8"/>
  <c r="P178" i="8"/>
  <c r="O178" i="8"/>
  <c r="N178" i="8"/>
  <c r="T60" i="8"/>
  <c r="S60" i="8"/>
  <c r="Q60" i="8"/>
  <c r="P60" i="8"/>
  <c r="O60" i="8"/>
  <c r="N60" i="8"/>
  <c r="T59" i="8"/>
  <c r="S59" i="8"/>
  <c r="Q59" i="8"/>
  <c r="P59" i="8"/>
  <c r="O59" i="8"/>
  <c r="N59" i="8"/>
  <c r="T58" i="8"/>
  <c r="S58" i="8"/>
  <c r="Q58" i="8"/>
  <c r="P58" i="8"/>
  <c r="O58" i="8"/>
  <c r="N58" i="8"/>
  <c r="T177" i="8"/>
  <c r="S177" i="8"/>
  <c r="Q177" i="8"/>
  <c r="P177" i="8"/>
  <c r="O177" i="8"/>
  <c r="N177" i="8"/>
  <c r="T176" i="8"/>
  <c r="S176" i="8"/>
  <c r="Q176" i="8"/>
  <c r="P176" i="8"/>
  <c r="O176" i="8"/>
  <c r="N176" i="8"/>
  <c r="T175" i="8"/>
  <c r="S175" i="8"/>
  <c r="Q175" i="8"/>
  <c r="P175" i="8"/>
  <c r="O175" i="8"/>
  <c r="N175" i="8"/>
  <c r="T174" i="8"/>
  <c r="S174" i="8"/>
  <c r="Q174" i="8"/>
  <c r="P174" i="8"/>
  <c r="O174" i="8"/>
  <c r="N174" i="8"/>
  <c r="T173" i="8"/>
  <c r="S173" i="8"/>
  <c r="Q173" i="8"/>
  <c r="P173" i="8"/>
  <c r="O173" i="8"/>
  <c r="N173" i="8"/>
  <c r="T57" i="8"/>
  <c r="S57" i="8"/>
  <c r="Q57" i="8"/>
  <c r="P57" i="8"/>
  <c r="O57" i="8"/>
  <c r="N57" i="8"/>
  <c r="T172" i="8"/>
  <c r="S172" i="8"/>
  <c r="Q172" i="8"/>
  <c r="P172" i="8"/>
  <c r="O172" i="8"/>
  <c r="N172" i="8"/>
  <c r="T56" i="8"/>
  <c r="S56" i="8"/>
  <c r="Q56" i="8"/>
  <c r="P56" i="8"/>
  <c r="O56" i="8"/>
  <c r="N56" i="8"/>
  <c r="T55" i="8"/>
  <c r="S55" i="8"/>
  <c r="Q55" i="8"/>
  <c r="P55" i="8"/>
  <c r="O55" i="8"/>
  <c r="N55" i="8"/>
  <c r="T171" i="8"/>
  <c r="S171" i="8"/>
  <c r="Q171" i="8"/>
  <c r="P171" i="8"/>
  <c r="O171" i="8"/>
  <c r="N171" i="8"/>
  <c r="T54" i="8"/>
  <c r="S54" i="8"/>
  <c r="Q54" i="8"/>
  <c r="P54" i="8"/>
  <c r="O54" i="8"/>
  <c r="N54" i="8"/>
  <c r="T170" i="8"/>
  <c r="S170" i="8"/>
  <c r="Q170" i="8"/>
  <c r="P170" i="8"/>
  <c r="O170" i="8"/>
  <c r="N170" i="8"/>
  <c r="T53" i="8"/>
  <c r="S53" i="8"/>
  <c r="Q53" i="8"/>
  <c r="P53" i="8"/>
  <c r="O53" i="8"/>
  <c r="N53" i="8"/>
  <c r="T52" i="8"/>
  <c r="S52" i="8"/>
  <c r="Q52" i="8"/>
  <c r="P52" i="8"/>
  <c r="O52" i="8"/>
  <c r="N52" i="8"/>
  <c r="T51" i="8"/>
  <c r="S51" i="8"/>
  <c r="Q51" i="8"/>
  <c r="P51" i="8"/>
  <c r="O51" i="8"/>
  <c r="N51" i="8"/>
  <c r="T50" i="8"/>
  <c r="S50" i="8"/>
  <c r="Q50" i="8"/>
  <c r="P50" i="8"/>
  <c r="O50" i="8"/>
  <c r="N50" i="8"/>
  <c r="T169" i="8"/>
  <c r="S169" i="8"/>
  <c r="Q169" i="8"/>
  <c r="P169" i="8"/>
  <c r="O169" i="8"/>
  <c r="N169" i="8"/>
  <c r="T49" i="8"/>
  <c r="S49" i="8"/>
  <c r="Q49" i="8"/>
  <c r="P49" i="8"/>
  <c r="O49" i="8"/>
  <c r="N49" i="8"/>
  <c r="T48" i="8"/>
  <c r="S48" i="8"/>
  <c r="Q48" i="8"/>
  <c r="P48" i="8"/>
  <c r="O48" i="8"/>
  <c r="N48" i="8"/>
  <c r="T47" i="8"/>
  <c r="S47" i="8"/>
  <c r="Q47" i="8"/>
  <c r="P47" i="8"/>
  <c r="O47" i="8"/>
  <c r="N47" i="8"/>
  <c r="T168" i="8"/>
  <c r="S168" i="8"/>
  <c r="Q168" i="8"/>
  <c r="P168" i="8"/>
  <c r="O168" i="8"/>
  <c r="N168" i="8"/>
  <c r="T46" i="8"/>
  <c r="S46" i="8"/>
  <c r="Q46" i="8"/>
  <c r="P46" i="8"/>
  <c r="O46" i="8"/>
  <c r="N46" i="8"/>
  <c r="T167" i="8"/>
  <c r="S167" i="8"/>
  <c r="Q167" i="8"/>
  <c r="P167" i="8"/>
  <c r="O167" i="8"/>
  <c r="N167" i="8"/>
  <c r="T45" i="8"/>
  <c r="S45" i="8"/>
  <c r="Q45" i="8"/>
  <c r="P45" i="8"/>
  <c r="O45" i="8"/>
  <c r="N45" i="8"/>
  <c r="T44" i="8"/>
  <c r="S44" i="8"/>
  <c r="Q44" i="8"/>
  <c r="P44" i="8"/>
  <c r="O44" i="8"/>
  <c r="N44" i="8"/>
  <c r="T43" i="8"/>
  <c r="S43" i="8"/>
  <c r="Q43" i="8"/>
  <c r="P43" i="8"/>
  <c r="O43" i="8"/>
  <c r="N43" i="8"/>
  <c r="T42" i="8"/>
  <c r="S42" i="8"/>
  <c r="Q42" i="8"/>
  <c r="P42" i="8"/>
  <c r="O42" i="8"/>
  <c r="N42" i="8"/>
  <c r="T166" i="8"/>
  <c r="S166" i="8"/>
  <c r="Q166" i="8"/>
  <c r="P166" i="8"/>
  <c r="O166" i="8"/>
  <c r="N166" i="8"/>
  <c r="T41" i="8"/>
  <c r="S41" i="8"/>
  <c r="Q41" i="8"/>
  <c r="P41" i="8"/>
  <c r="O41" i="8"/>
  <c r="N41" i="8"/>
  <c r="T165" i="8"/>
  <c r="S165" i="8"/>
  <c r="Q165" i="8"/>
  <c r="P165" i="8"/>
  <c r="O165" i="8"/>
  <c r="N165" i="8"/>
  <c r="T40" i="8"/>
  <c r="S40" i="8"/>
  <c r="Q40" i="8"/>
  <c r="P40" i="8"/>
  <c r="O40" i="8"/>
  <c r="N40" i="8"/>
  <c r="T39" i="8"/>
  <c r="S39" i="8"/>
  <c r="Q39" i="8"/>
  <c r="P39" i="8"/>
  <c r="O39" i="8"/>
  <c r="N39" i="8"/>
  <c r="T164" i="8"/>
  <c r="S164" i="8"/>
  <c r="Q164" i="8"/>
  <c r="P164" i="8"/>
  <c r="O164" i="8"/>
  <c r="N164" i="8"/>
  <c r="T38" i="8"/>
  <c r="S38" i="8"/>
  <c r="Q38" i="8"/>
  <c r="P38" i="8"/>
  <c r="O38" i="8"/>
  <c r="N38" i="8"/>
  <c r="T163" i="8"/>
  <c r="S163" i="8"/>
  <c r="Q163" i="8"/>
  <c r="P163" i="8"/>
  <c r="O163" i="8"/>
  <c r="N163" i="8"/>
  <c r="T37" i="8"/>
  <c r="S37" i="8"/>
  <c r="Q37" i="8"/>
  <c r="P37" i="8"/>
  <c r="O37" i="8"/>
  <c r="N37" i="8"/>
  <c r="T36" i="8"/>
  <c r="S36" i="8"/>
  <c r="Q36" i="8"/>
  <c r="P36" i="8"/>
  <c r="O36" i="8"/>
  <c r="N36" i="8"/>
  <c r="T162" i="8"/>
  <c r="S162" i="8"/>
  <c r="Q162" i="8"/>
  <c r="P162" i="8"/>
  <c r="O162" i="8"/>
  <c r="N162" i="8"/>
  <c r="T161" i="8"/>
  <c r="S161" i="8"/>
  <c r="Q161" i="8"/>
  <c r="P161" i="8"/>
  <c r="O161" i="8"/>
  <c r="N161" i="8"/>
  <c r="T35" i="8"/>
  <c r="S35" i="8"/>
  <c r="Q35" i="8"/>
  <c r="P35" i="8"/>
  <c r="O35" i="8"/>
  <c r="N35" i="8"/>
  <c r="T34" i="8"/>
  <c r="S34" i="8"/>
  <c r="Q34" i="8"/>
  <c r="P34" i="8"/>
  <c r="O34" i="8"/>
  <c r="N34" i="8"/>
  <c r="T33" i="8"/>
  <c r="S33" i="8"/>
  <c r="Q33" i="8"/>
  <c r="P33" i="8"/>
  <c r="O33" i="8"/>
  <c r="N33" i="8"/>
  <c r="T32" i="8"/>
  <c r="S32" i="8"/>
  <c r="Q32" i="8"/>
  <c r="P32" i="8"/>
  <c r="O32" i="8"/>
  <c r="N32" i="8"/>
  <c r="T160" i="8"/>
  <c r="S160" i="8"/>
  <c r="Q160" i="8"/>
  <c r="P160" i="8"/>
  <c r="O160" i="8"/>
  <c r="N160" i="8"/>
  <c r="T31" i="8"/>
  <c r="S31" i="8"/>
  <c r="Q31" i="8"/>
  <c r="P31" i="8"/>
  <c r="O31" i="8"/>
  <c r="N31" i="8"/>
  <c r="T30" i="8"/>
  <c r="S30" i="8"/>
  <c r="Q30" i="8"/>
  <c r="P30" i="8"/>
  <c r="O30" i="8"/>
  <c r="N30" i="8"/>
  <c r="T29" i="8"/>
  <c r="S29" i="8"/>
  <c r="Q29" i="8"/>
  <c r="P29" i="8"/>
  <c r="O29" i="8"/>
  <c r="N29" i="8"/>
  <c r="T159" i="8"/>
  <c r="S159" i="8"/>
  <c r="Q159" i="8"/>
  <c r="P159" i="8"/>
  <c r="O159" i="8"/>
  <c r="N159" i="8"/>
  <c r="T28" i="8"/>
  <c r="S28" i="8"/>
  <c r="Q28" i="8"/>
  <c r="P28" i="8"/>
  <c r="O28" i="8"/>
  <c r="N28" i="8"/>
  <c r="T27" i="8"/>
  <c r="S27" i="8"/>
  <c r="Q27" i="8"/>
  <c r="P27" i="8"/>
  <c r="O27" i="8"/>
  <c r="N27" i="8"/>
  <c r="T26" i="8"/>
  <c r="S26" i="8"/>
  <c r="Q26" i="8"/>
  <c r="P26" i="8"/>
  <c r="O26" i="8"/>
  <c r="N26" i="8"/>
  <c r="T158" i="8"/>
  <c r="S158" i="8"/>
  <c r="Q158" i="8"/>
  <c r="P158" i="8"/>
  <c r="O158" i="8"/>
  <c r="N158" i="8"/>
  <c r="T25" i="8"/>
  <c r="S25" i="8"/>
  <c r="Q25" i="8"/>
  <c r="P25" i="8"/>
  <c r="O25" i="8"/>
  <c r="N25" i="8"/>
  <c r="T24" i="8"/>
  <c r="S24" i="8"/>
  <c r="Q24" i="8"/>
  <c r="P24" i="8"/>
  <c r="O24" i="8"/>
  <c r="N24" i="8"/>
  <c r="T23" i="8"/>
  <c r="S23" i="8"/>
  <c r="Q23" i="8"/>
  <c r="P23" i="8"/>
  <c r="O23" i="8"/>
  <c r="N23" i="8"/>
  <c r="T157" i="8"/>
  <c r="S157" i="8"/>
  <c r="Q157" i="8"/>
  <c r="P157" i="8"/>
  <c r="O157" i="8"/>
  <c r="N157" i="8"/>
  <c r="T22" i="8"/>
  <c r="S22" i="8"/>
  <c r="Q22" i="8"/>
  <c r="P22" i="8"/>
  <c r="O22" i="8"/>
  <c r="N22" i="8"/>
  <c r="T156" i="8"/>
  <c r="S156" i="8"/>
  <c r="Q156" i="8"/>
  <c r="P156" i="8"/>
  <c r="O156" i="8"/>
  <c r="N156" i="8"/>
  <c r="T21" i="8"/>
  <c r="S21" i="8"/>
  <c r="Q21" i="8"/>
  <c r="P21" i="8"/>
  <c r="O21" i="8"/>
  <c r="N21" i="8"/>
  <c r="T155" i="8"/>
  <c r="S155" i="8"/>
  <c r="Q155" i="8"/>
  <c r="P155" i="8"/>
  <c r="O155" i="8"/>
  <c r="N155" i="8"/>
  <c r="T154" i="8"/>
  <c r="S154" i="8"/>
  <c r="Q154" i="8"/>
  <c r="P154" i="8"/>
  <c r="O154" i="8"/>
  <c r="N154" i="8"/>
  <c r="T20" i="8"/>
  <c r="S20" i="8"/>
  <c r="Q20" i="8"/>
  <c r="P20" i="8"/>
  <c r="O20" i="8"/>
  <c r="N20" i="8"/>
  <c r="T19" i="8"/>
  <c r="S19" i="8"/>
  <c r="Q19" i="8"/>
  <c r="P19" i="8"/>
  <c r="O19" i="8"/>
  <c r="N19" i="8"/>
  <c r="T18" i="8"/>
  <c r="S18" i="8"/>
  <c r="Q18" i="8"/>
  <c r="P18" i="8"/>
  <c r="O18" i="8"/>
  <c r="N18" i="8"/>
  <c r="T153" i="8"/>
  <c r="S153" i="8"/>
  <c r="Q153" i="8"/>
  <c r="P153" i="8"/>
  <c r="O153" i="8"/>
  <c r="N153" i="8"/>
  <c r="T17" i="8"/>
  <c r="S17" i="8"/>
  <c r="Q17" i="8"/>
  <c r="P17" i="8"/>
  <c r="O17" i="8"/>
  <c r="N17" i="8"/>
  <c r="T16" i="8"/>
  <c r="S16" i="8"/>
  <c r="Q16" i="8"/>
  <c r="P16" i="8"/>
  <c r="O16" i="8"/>
  <c r="N16" i="8"/>
  <c r="T152" i="8"/>
  <c r="S152" i="8"/>
  <c r="Q152" i="8"/>
  <c r="P152" i="8"/>
  <c r="O152" i="8"/>
  <c r="N152" i="8"/>
  <c r="T15" i="8"/>
  <c r="S15" i="8"/>
  <c r="Q15" i="8"/>
  <c r="P15" i="8"/>
  <c r="O15" i="8"/>
  <c r="N15" i="8"/>
  <c r="T151" i="8"/>
  <c r="S151" i="8"/>
  <c r="Q151" i="8"/>
  <c r="P151" i="8"/>
  <c r="O151" i="8"/>
  <c r="N151" i="8"/>
  <c r="T14" i="8"/>
  <c r="S14" i="8"/>
  <c r="Q14" i="8"/>
  <c r="P14" i="8"/>
  <c r="O14" i="8"/>
  <c r="N14" i="8"/>
  <c r="T13" i="8"/>
  <c r="S13" i="8"/>
  <c r="Q13" i="8"/>
  <c r="P13" i="8"/>
  <c r="O13" i="8"/>
  <c r="N13" i="8"/>
  <c r="T12" i="8"/>
  <c r="S12" i="8"/>
  <c r="Q12" i="8"/>
  <c r="P12" i="8"/>
  <c r="O12" i="8"/>
  <c r="N12" i="8"/>
  <c r="T11" i="8"/>
  <c r="S11" i="8"/>
  <c r="Q11" i="8"/>
  <c r="P11" i="8"/>
  <c r="O11" i="8"/>
  <c r="N11" i="8"/>
  <c r="T10" i="8"/>
  <c r="S10" i="8"/>
  <c r="Q10" i="8"/>
  <c r="P10" i="8"/>
  <c r="O10" i="8"/>
  <c r="N10" i="8"/>
  <c r="T9" i="8"/>
  <c r="S9" i="8"/>
  <c r="Q9" i="8"/>
  <c r="P9" i="8"/>
  <c r="O9" i="8"/>
  <c r="N9" i="8"/>
  <c r="T8" i="8"/>
  <c r="S8" i="8"/>
  <c r="Q8" i="8"/>
  <c r="P8" i="8"/>
  <c r="O8" i="8"/>
  <c r="N8" i="8"/>
  <c r="T7" i="8"/>
  <c r="S7" i="8"/>
  <c r="Q7" i="8"/>
  <c r="P7" i="8"/>
  <c r="O7" i="8"/>
  <c r="N7" i="8"/>
  <c r="T6" i="8"/>
  <c r="S6" i="8"/>
  <c r="Q6" i="8"/>
  <c r="P6" i="8"/>
  <c r="O6" i="8"/>
  <c r="N6" i="8"/>
  <c r="T150" i="8"/>
  <c r="S150" i="8"/>
  <c r="Q150" i="8"/>
  <c r="Q217" i="8" s="1"/>
  <c r="P150" i="8"/>
  <c r="O150" i="8"/>
  <c r="N150" i="8"/>
  <c r="T5" i="8"/>
  <c r="S5" i="8"/>
  <c r="Q5" i="8"/>
  <c r="P5" i="8"/>
  <c r="O5" i="8"/>
  <c r="N5" i="8"/>
  <c r="T4" i="8"/>
  <c r="S4" i="8"/>
  <c r="Q4" i="8"/>
  <c r="P4" i="8"/>
  <c r="O4" i="8"/>
  <c r="N4" i="8"/>
  <c r="J149" i="8"/>
  <c r="J214" i="8"/>
  <c r="J148" i="8"/>
  <c r="J147" i="8"/>
  <c r="J146" i="8"/>
  <c r="J145" i="8"/>
  <c r="J144" i="8"/>
  <c r="J143" i="8"/>
  <c r="J142" i="8"/>
  <c r="J213" i="8"/>
  <c r="J141" i="8"/>
  <c r="J212" i="8"/>
  <c r="J140" i="8"/>
  <c r="J139" i="8"/>
  <c r="J138" i="8"/>
  <c r="J137" i="8"/>
  <c r="J136" i="8"/>
  <c r="J135" i="8"/>
  <c r="J211" i="8"/>
  <c r="J134" i="8"/>
  <c r="J133" i="8"/>
  <c r="J132" i="8"/>
  <c r="J131" i="8"/>
  <c r="J130" i="8"/>
  <c r="J210" i="8"/>
  <c r="J129" i="8"/>
  <c r="J128" i="8"/>
  <c r="J127" i="8"/>
  <c r="J126" i="8"/>
  <c r="J125" i="8"/>
  <c r="J124" i="8"/>
  <c r="J123" i="8"/>
  <c r="J209" i="8"/>
  <c r="J122" i="8"/>
  <c r="J121" i="8"/>
  <c r="J208" i="8"/>
  <c r="J120" i="8"/>
  <c r="J119" i="8"/>
  <c r="J118" i="8"/>
  <c r="J117" i="8"/>
  <c r="J116" i="8"/>
  <c r="J115" i="8"/>
  <c r="J114" i="8"/>
  <c r="J207" i="8"/>
  <c r="J113" i="8"/>
  <c r="J112" i="8"/>
  <c r="J111" i="8"/>
  <c r="J110" i="8"/>
  <c r="J109" i="8"/>
  <c r="J206" i="8"/>
  <c r="J108" i="8"/>
  <c r="J107" i="8"/>
  <c r="J205" i="8"/>
  <c r="J106" i="8"/>
  <c r="J105" i="8"/>
  <c r="J104" i="8"/>
  <c r="J103" i="8"/>
  <c r="J204" i="8"/>
  <c r="J102" i="8"/>
  <c r="J203" i="8"/>
  <c r="J101" i="8"/>
  <c r="J100" i="8"/>
  <c r="J99" i="8"/>
  <c r="J98" i="8"/>
  <c r="J202" i="8"/>
  <c r="J97" i="8"/>
  <c r="J96" i="8"/>
  <c r="J95" i="8"/>
  <c r="J94" i="8"/>
  <c r="J201" i="8"/>
  <c r="J200" i="8"/>
  <c r="J199" i="8"/>
  <c r="J93" i="8"/>
  <c r="J198" i="8"/>
  <c r="J197" i="8"/>
  <c r="J92" i="8"/>
  <c r="J91" i="8"/>
  <c r="J90" i="8"/>
  <c r="J196" i="8"/>
  <c r="J89" i="8"/>
  <c r="J88" i="8"/>
  <c r="J87" i="8"/>
  <c r="J86" i="8"/>
  <c r="J195" i="8"/>
  <c r="J85" i="8"/>
  <c r="J84" i="8"/>
  <c r="J194" i="8"/>
  <c r="J193" i="8"/>
  <c r="J83" i="8"/>
  <c r="J82" i="8"/>
  <c r="J192" i="8"/>
  <c r="J191" i="8"/>
  <c r="J190" i="8"/>
  <c r="J81" i="8"/>
  <c r="J80" i="8"/>
  <c r="J79" i="8"/>
  <c r="J78" i="8"/>
  <c r="J77" i="8"/>
  <c r="J189" i="8"/>
  <c r="J188" i="8"/>
  <c r="J187" i="8"/>
  <c r="J76" i="8"/>
  <c r="J186" i="8"/>
  <c r="J75" i="8"/>
  <c r="J74" i="8"/>
  <c r="J73" i="8"/>
  <c r="J72" i="8"/>
  <c r="J185" i="8"/>
  <c r="J71" i="8"/>
  <c r="J70" i="8"/>
  <c r="J69" i="8"/>
  <c r="J68" i="8"/>
  <c r="J67" i="8"/>
  <c r="J66" i="8"/>
  <c r="J65" i="8"/>
  <c r="J64" i="8"/>
  <c r="J184" i="8"/>
  <c r="J183" i="8"/>
  <c r="J182" i="8"/>
  <c r="J181" i="8"/>
  <c r="J63" i="8"/>
  <c r="J180" i="8"/>
  <c r="J179" i="8"/>
  <c r="J62" i="8"/>
  <c r="J61" i="8"/>
  <c r="J178" i="8"/>
  <c r="J60" i="8"/>
  <c r="J59" i="8"/>
  <c r="J58" i="8"/>
  <c r="J177" i="8"/>
  <c r="J176" i="8"/>
  <c r="J175" i="8"/>
  <c r="J174" i="8"/>
  <c r="J173" i="8"/>
  <c r="J57" i="8"/>
  <c r="J172" i="8"/>
  <c r="J56" i="8"/>
  <c r="J55" i="8"/>
  <c r="J171" i="8"/>
  <c r="J54" i="8"/>
  <c r="J170" i="8"/>
  <c r="J53" i="8"/>
  <c r="J52" i="8"/>
  <c r="J51" i="8"/>
  <c r="J50" i="8"/>
  <c r="J169" i="8"/>
  <c r="J49" i="8"/>
  <c r="J48" i="8"/>
  <c r="J47" i="8"/>
  <c r="J168" i="8"/>
  <c r="J46" i="8"/>
  <c r="J167" i="8"/>
  <c r="J45" i="8"/>
  <c r="J44" i="8"/>
  <c r="J43" i="8"/>
  <c r="J42" i="8"/>
  <c r="J166" i="8"/>
  <c r="J41" i="8"/>
  <c r="J165" i="8"/>
  <c r="J40" i="8"/>
  <c r="J39" i="8"/>
  <c r="J164" i="8"/>
  <c r="J38" i="8"/>
  <c r="J163" i="8"/>
  <c r="J37" i="8"/>
  <c r="J36" i="8"/>
  <c r="J162" i="8"/>
  <c r="J161" i="8"/>
  <c r="J35" i="8"/>
  <c r="J34" i="8"/>
  <c r="J33" i="8"/>
  <c r="J32" i="8"/>
  <c r="J160" i="8"/>
  <c r="J31" i="8"/>
  <c r="J30" i="8"/>
  <c r="J29" i="8"/>
  <c r="J159" i="8"/>
  <c r="J28" i="8"/>
  <c r="J27" i="8"/>
  <c r="J26" i="8"/>
  <c r="J158" i="8"/>
  <c r="J25" i="8"/>
  <c r="J24" i="8"/>
  <c r="J23" i="8"/>
  <c r="J157" i="8"/>
  <c r="J22" i="8"/>
  <c r="J156" i="8"/>
  <c r="J21" i="8"/>
  <c r="J155" i="8"/>
  <c r="J154" i="8"/>
  <c r="J20" i="8"/>
  <c r="J19" i="8"/>
  <c r="J18" i="8"/>
  <c r="J153" i="8"/>
  <c r="J17" i="8"/>
  <c r="J16" i="8"/>
  <c r="J152" i="8"/>
  <c r="J15" i="8"/>
  <c r="J151" i="8"/>
  <c r="J14" i="8"/>
  <c r="J13" i="8"/>
  <c r="J12" i="8"/>
  <c r="J11" i="8"/>
  <c r="J10" i="8"/>
  <c r="J9" i="8"/>
  <c r="J8" i="8"/>
  <c r="J7" i="8"/>
  <c r="J6" i="8"/>
  <c r="J150" i="8"/>
  <c r="J5" i="8"/>
  <c r="J4" i="8"/>
  <c r="AP172" i="10" l="1"/>
  <c r="AP3" i="10"/>
  <c r="AP37" i="10"/>
  <c r="AP194" i="10"/>
  <c r="AP59" i="10"/>
  <c r="AP164" i="10"/>
  <c r="AP12" i="10"/>
  <c r="AP203" i="10"/>
  <c r="AP84" i="10"/>
  <c r="AP159" i="10"/>
  <c r="J219" i="8"/>
  <c r="J217" i="8"/>
  <c r="O219" i="8"/>
  <c r="T219" i="8"/>
  <c r="Q219" i="8"/>
  <c r="O217" i="8"/>
  <c r="AP212" i="10"/>
  <c r="AP117" i="10"/>
  <c r="AP79" i="10"/>
  <c r="AP60" i="10"/>
  <c r="AP52" i="10"/>
  <c r="T215" i="10"/>
  <c r="S218" i="10"/>
  <c r="S217" i="10"/>
  <c r="S214" i="10"/>
  <c r="AP34" i="10"/>
  <c r="AP22" i="10"/>
  <c r="AP190" i="10"/>
  <c r="P219" i="8"/>
  <c r="N219" i="8"/>
  <c r="S219" i="8"/>
  <c r="P217" i="8"/>
  <c r="S217" i="8"/>
  <c r="AP99" i="10"/>
  <c r="AP57" i="10"/>
  <c r="T218" i="10"/>
  <c r="T214" i="10"/>
  <c r="T217" i="10"/>
  <c r="AP208" i="10"/>
  <c r="AP126" i="10"/>
  <c r="AP201" i="10"/>
  <c r="AP119" i="10"/>
  <c r="AP48" i="10"/>
  <c r="AP27" i="10"/>
  <c r="AP155" i="10"/>
  <c r="AP31" i="10"/>
  <c r="S215" i="10"/>
  <c r="AP160" i="10"/>
  <c r="AP61" i="10"/>
  <c r="AP5" i="10"/>
  <c r="AP148" i="10"/>
  <c r="AP133" i="10"/>
  <c r="AP192" i="10"/>
  <c r="AP73" i="10"/>
  <c r="AP54" i="10"/>
  <c r="AP205" i="10"/>
  <c r="AP100" i="10"/>
  <c r="AP135" i="10"/>
  <c r="AP66" i="10"/>
  <c r="AP102" i="10"/>
  <c r="AP56" i="10"/>
  <c r="AP40" i="10"/>
  <c r="AP15" i="10"/>
  <c r="AP211" i="10"/>
  <c r="AP153" i="10"/>
  <c r="AP93" i="10"/>
  <c r="AP204" i="10"/>
  <c r="AP101" i="10"/>
  <c r="AP198" i="10"/>
  <c r="N216" i="8"/>
  <c r="S216" i="8"/>
  <c r="N217" i="8"/>
  <c r="T217" i="8"/>
  <c r="Q216" i="8"/>
  <c r="O216" i="8"/>
  <c r="T216" i="8"/>
  <c r="P216" i="8"/>
  <c r="J216" i="8"/>
  <c r="A214" i="7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" i="5"/>
  <c r="Q7" i="5" l="1"/>
  <c r="P13" i="5"/>
  <c r="O3" i="5"/>
  <c r="P3" i="5"/>
  <c r="Q3" i="5"/>
  <c r="R3" i="5"/>
  <c r="O5" i="5"/>
  <c r="P5" i="5"/>
  <c r="Q5" i="5"/>
  <c r="R5" i="5"/>
  <c r="O6" i="5"/>
  <c r="P6" i="5"/>
  <c r="Q6" i="5"/>
  <c r="R6" i="5"/>
  <c r="O7" i="5"/>
  <c r="P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Q13" i="5"/>
  <c r="R13" i="5"/>
  <c r="O15" i="5"/>
  <c r="P15" i="5"/>
  <c r="Q15" i="5"/>
  <c r="R15" i="5"/>
  <c r="O17" i="5"/>
  <c r="P17" i="5"/>
  <c r="Q17" i="5"/>
  <c r="R17" i="5"/>
  <c r="O18" i="5"/>
  <c r="P18" i="5"/>
  <c r="Q18" i="5"/>
  <c r="R18" i="5"/>
  <c r="O20" i="5"/>
  <c r="P20" i="5"/>
  <c r="Q20" i="5"/>
  <c r="R20" i="5"/>
  <c r="O21" i="5"/>
  <c r="P21" i="5"/>
  <c r="Q21" i="5"/>
  <c r="R21" i="5"/>
  <c r="O22" i="5"/>
  <c r="P22" i="5"/>
  <c r="Q22" i="5"/>
  <c r="R22" i="5"/>
  <c r="O25" i="5"/>
  <c r="P25" i="5"/>
  <c r="Q25" i="5"/>
  <c r="R25" i="5"/>
  <c r="O27" i="5"/>
  <c r="P27" i="5"/>
  <c r="Q27" i="5"/>
  <c r="R27" i="5"/>
  <c r="O29" i="5"/>
  <c r="P29" i="5"/>
  <c r="Q29" i="5"/>
  <c r="R29" i="5"/>
  <c r="O30" i="5"/>
  <c r="P30" i="5"/>
  <c r="Q30" i="5"/>
  <c r="R30" i="5"/>
  <c r="O31" i="5"/>
  <c r="P31" i="5"/>
  <c r="Q31" i="5"/>
  <c r="R31" i="5"/>
  <c r="O33" i="5"/>
  <c r="P33" i="5"/>
  <c r="Q33" i="5"/>
  <c r="R33" i="5"/>
  <c r="O34" i="5"/>
  <c r="P34" i="5"/>
  <c r="Q34" i="5"/>
  <c r="R34" i="5"/>
  <c r="O35" i="5"/>
  <c r="P35" i="5"/>
  <c r="Q35" i="5"/>
  <c r="R35" i="5"/>
  <c r="O37" i="5"/>
  <c r="P37" i="5"/>
  <c r="Q37" i="5"/>
  <c r="R37" i="5"/>
  <c r="O38" i="5"/>
  <c r="P38" i="5"/>
  <c r="Q38" i="5"/>
  <c r="R38" i="5"/>
  <c r="O39" i="5"/>
  <c r="P39" i="5"/>
  <c r="Q39" i="5"/>
  <c r="R39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7" i="5"/>
  <c r="P47" i="5"/>
  <c r="Q47" i="5"/>
  <c r="R47" i="5"/>
  <c r="O48" i="5"/>
  <c r="P48" i="5"/>
  <c r="Q48" i="5"/>
  <c r="R48" i="5"/>
  <c r="O50" i="5"/>
  <c r="P50" i="5"/>
  <c r="Q50" i="5"/>
  <c r="R50" i="5"/>
  <c r="O52" i="5"/>
  <c r="P52" i="5"/>
  <c r="Q52" i="5"/>
  <c r="R52" i="5"/>
  <c r="O53" i="5"/>
  <c r="P53" i="5"/>
  <c r="Q53" i="5"/>
  <c r="R53" i="5"/>
  <c r="O55" i="5"/>
  <c r="P55" i="5"/>
  <c r="Q55" i="5"/>
  <c r="R55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2" i="5"/>
  <c r="P62" i="5"/>
  <c r="Q62" i="5"/>
  <c r="R62" i="5"/>
  <c r="O64" i="5"/>
  <c r="P64" i="5"/>
  <c r="Q64" i="5"/>
  <c r="R64" i="5"/>
  <c r="O65" i="5"/>
  <c r="P65" i="5"/>
  <c r="Q65" i="5"/>
  <c r="R65" i="5"/>
  <c r="O66" i="5"/>
  <c r="P66" i="5"/>
  <c r="Q66" i="5"/>
  <c r="R66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3" i="5"/>
  <c r="P73" i="5"/>
  <c r="Q73" i="5"/>
  <c r="R73" i="5"/>
  <c r="O75" i="5"/>
  <c r="P75" i="5"/>
  <c r="Q75" i="5"/>
  <c r="R75" i="5"/>
  <c r="O76" i="5"/>
  <c r="P76" i="5"/>
  <c r="Q76" i="5"/>
  <c r="R76" i="5"/>
  <c r="O78" i="5"/>
  <c r="P78" i="5"/>
  <c r="Q78" i="5"/>
  <c r="R78" i="5"/>
  <c r="O84" i="5"/>
  <c r="P84" i="5"/>
  <c r="Q84" i="5"/>
  <c r="R84" i="5"/>
  <c r="O85" i="5"/>
  <c r="P85" i="5"/>
  <c r="Q85" i="5"/>
  <c r="R85" i="5"/>
  <c r="O86" i="5"/>
  <c r="P86" i="5"/>
  <c r="Q86" i="5"/>
  <c r="R86" i="5"/>
  <c r="O88" i="5"/>
  <c r="P88" i="5"/>
  <c r="Q88" i="5"/>
  <c r="R88" i="5"/>
  <c r="O89" i="5"/>
  <c r="P89" i="5"/>
  <c r="Q89" i="5"/>
  <c r="R89" i="5"/>
  <c r="O92" i="5"/>
  <c r="P92" i="5"/>
  <c r="Q92" i="5"/>
  <c r="R92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1" i="5"/>
  <c r="P111" i="5"/>
  <c r="Q111" i="5"/>
  <c r="R111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3" i="5"/>
  <c r="P123" i="5"/>
  <c r="Q123" i="5"/>
  <c r="R123" i="5"/>
  <c r="O124" i="5"/>
  <c r="P124" i="5"/>
  <c r="Q124" i="5"/>
  <c r="R124" i="5"/>
  <c r="O127" i="5"/>
  <c r="P127" i="5"/>
  <c r="Q127" i="5"/>
  <c r="R127" i="5"/>
  <c r="O128" i="5"/>
  <c r="P128" i="5"/>
  <c r="Q128" i="5"/>
  <c r="R128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40" i="5"/>
  <c r="P140" i="5"/>
  <c r="Q140" i="5"/>
  <c r="R140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O147" i="5"/>
  <c r="P147" i="5"/>
  <c r="Q147" i="5"/>
  <c r="R147" i="5"/>
  <c r="O149" i="5"/>
  <c r="P149" i="5"/>
  <c r="Q149" i="5"/>
  <c r="R149" i="5"/>
  <c r="O150" i="5"/>
  <c r="P150" i="5"/>
  <c r="Q150" i="5"/>
  <c r="R150" i="5"/>
  <c r="O151" i="5"/>
  <c r="P151" i="5"/>
  <c r="Q151" i="5"/>
  <c r="R151" i="5"/>
  <c r="O152" i="5"/>
  <c r="P152" i="5"/>
  <c r="Q152" i="5"/>
  <c r="R152" i="5"/>
  <c r="O154" i="5"/>
  <c r="P154" i="5"/>
  <c r="Q154" i="5"/>
  <c r="R154" i="5"/>
  <c r="O156" i="5"/>
  <c r="P156" i="5"/>
  <c r="Q156" i="5"/>
  <c r="R156" i="5"/>
  <c r="O157" i="5"/>
  <c r="P157" i="5"/>
  <c r="Q157" i="5"/>
  <c r="R157" i="5"/>
  <c r="O158" i="5"/>
  <c r="P158" i="5"/>
  <c r="Q158" i="5"/>
  <c r="R158" i="5"/>
  <c r="O159" i="5"/>
  <c r="P159" i="5"/>
  <c r="Q159" i="5"/>
  <c r="R159" i="5"/>
  <c r="O161" i="5"/>
  <c r="P161" i="5"/>
  <c r="Q161" i="5"/>
  <c r="R161" i="5"/>
  <c r="O162" i="5"/>
  <c r="P162" i="5"/>
  <c r="Q162" i="5"/>
  <c r="R162" i="5"/>
  <c r="O164" i="5"/>
  <c r="P164" i="5"/>
  <c r="Q164" i="5"/>
  <c r="R164" i="5"/>
  <c r="O165" i="5"/>
  <c r="P165" i="5"/>
  <c r="Q165" i="5"/>
  <c r="R165" i="5"/>
  <c r="O166" i="5"/>
  <c r="P166" i="5"/>
  <c r="Q166" i="5"/>
  <c r="R166" i="5"/>
  <c r="O167" i="5"/>
  <c r="P167" i="5"/>
  <c r="Q167" i="5"/>
  <c r="R167" i="5"/>
  <c r="O168" i="5"/>
  <c r="P168" i="5"/>
  <c r="Q168" i="5"/>
  <c r="R168" i="5"/>
  <c r="O170" i="5"/>
  <c r="P170" i="5"/>
  <c r="Q170" i="5"/>
  <c r="R170" i="5"/>
  <c r="O171" i="5"/>
  <c r="P171" i="5"/>
  <c r="Q171" i="5"/>
  <c r="R171" i="5"/>
  <c r="O172" i="5"/>
  <c r="P172" i="5"/>
  <c r="Q172" i="5"/>
  <c r="R172" i="5"/>
  <c r="O173" i="5"/>
  <c r="P173" i="5"/>
  <c r="Q173" i="5"/>
  <c r="R173" i="5"/>
  <c r="O174" i="5"/>
  <c r="P174" i="5"/>
  <c r="Q174" i="5"/>
  <c r="R174" i="5"/>
  <c r="O175" i="5"/>
  <c r="P175" i="5"/>
  <c r="Q175" i="5"/>
  <c r="R175" i="5"/>
  <c r="O176" i="5"/>
  <c r="P176" i="5"/>
  <c r="Q176" i="5"/>
  <c r="R176" i="5"/>
  <c r="O178" i="5"/>
  <c r="P178" i="5"/>
  <c r="Q178" i="5"/>
  <c r="R178" i="5"/>
  <c r="O179" i="5"/>
  <c r="P179" i="5"/>
  <c r="Q179" i="5"/>
  <c r="R179" i="5"/>
  <c r="O181" i="5"/>
  <c r="P181" i="5"/>
  <c r="Q181" i="5"/>
  <c r="R181" i="5"/>
  <c r="O182" i="5"/>
  <c r="P182" i="5"/>
  <c r="Q182" i="5"/>
  <c r="R182" i="5"/>
  <c r="O183" i="5"/>
  <c r="P183" i="5"/>
  <c r="Q183" i="5"/>
  <c r="R183" i="5"/>
  <c r="O184" i="5"/>
  <c r="P184" i="5"/>
  <c r="Q184" i="5"/>
  <c r="R184" i="5"/>
  <c r="O185" i="5"/>
  <c r="P185" i="5"/>
  <c r="Q185" i="5"/>
  <c r="R185" i="5"/>
  <c r="O186" i="5"/>
  <c r="P186" i="5"/>
  <c r="Q186" i="5"/>
  <c r="R186" i="5"/>
  <c r="O187" i="5"/>
  <c r="P187" i="5"/>
  <c r="Q187" i="5"/>
  <c r="R187" i="5"/>
  <c r="O189" i="5"/>
  <c r="P189" i="5"/>
  <c r="Q189" i="5"/>
  <c r="R189" i="5"/>
  <c r="O190" i="5"/>
  <c r="P190" i="5"/>
  <c r="Q190" i="5"/>
  <c r="R190" i="5"/>
  <c r="O191" i="5"/>
  <c r="P191" i="5"/>
  <c r="Q191" i="5"/>
  <c r="R191" i="5"/>
  <c r="O192" i="5"/>
  <c r="P192" i="5"/>
  <c r="Q192" i="5"/>
  <c r="R192" i="5"/>
  <c r="O193" i="5"/>
  <c r="P193" i="5"/>
  <c r="Q193" i="5"/>
  <c r="R193" i="5"/>
  <c r="O195" i="5"/>
  <c r="P195" i="5"/>
  <c r="Q195" i="5"/>
  <c r="R195" i="5"/>
  <c r="O196" i="5"/>
  <c r="P196" i="5"/>
  <c r="Q196" i="5"/>
  <c r="R196" i="5"/>
  <c r="O197" i="5"/>
  <c r="P197" i="5"/>
  <c r="Q197" i="5"/>
  <c r="R197" i="5"/>
  <c r="O198" i="5"/>
  <c r="P198" i="5"/>
  <c r="Q198" i="5"/>
  <c r="R198" i="5"/>
  <c r="O199" i="5"/>
  <c r="P199" i="5"/>
  <c r="Q199" i="5"/>
  <c r="R199" i="5"/>
  <c r="O200" i="5"/>
  <c r="P200" i="5"/>
  <c r="Q200" i="5"/>
  <c r="R200" i="5"/>
  <c r="O202" i="5"/>
  <c r="P202" i="5"/>
  <c r="Q202" i="5"/>
  <c r="R202" i="5"/>
  <c r="O204" i="5"/>
  <c r="P204" i="5"/>
  <c r="Q204" i="5"/>
  <c r="R204" i="5"/>
  <c r="O205" i="5"/>
  <c r="P205" i="5"/>
  <c r="Q205" i="5"/>
  <c r="R205" i="5"/>
  <c r="O206" i="5"/>
  <c r="P206" i="5"/>
  <c r="Q206" i="5"/>
  <c r="R206" i="5"/>
  <c r="O207" i="5"/>
  <c r="P207" i="5"/>
  <c r="Q207" i="5"/>
  <c r="R207" i="5"/>
  <c r="O208" i="5"/>
  <c r="P208" i="5"/>
  <c r="Q208" i="5"/>
  <c r="R208" i="5"/>
  <c r="O209" i="5"/>
  <c r="P209" i="5"/>
  <c r="Q209" i="5"/>
  <c r="R209" i="5"/>
  <c r="O210" i="5"/>
  <c r="P210" i="5"/>
  <c r="Q210" i="5"/>
  <c r="R210" i="5"/>
  <c r="O212" i="5"/>
  <c r="P212" i="5"/>
  <c r="Q212" i="5"/>
  <c r="R212" i="5"/>
  <c r="O4" i="5"/>
  <c r="P4" i="5"/>
  <c r="Q4" i="5"/>
  <c r="R4" i="5"/>
  <c r="O14" i="5"/>
  <c r="P14" i="5"/>
  <c r="Q14" i="5"/>
  <c r="R14" i="5"/>
  <c r="O16" i="5"/>
  <c r="P16" i="5"/>
  <c r="Q16" i="5"/>
  <c r="R16" i="5"/>
  <c r="O19" i="5"/>
  <c r="P19" i="5"/>
  <c r="Q19" i="5"/>
  <c r="R19" i="5"/>
  <c r="O23" i="5"/>
  <c r="P23" i="5"/>
  <c r="Q23" i="5"/>
  <c r="R23" i="5"/>
  <c r="O24" i="5"/>
  <c r="P24" i="5"/>
  <c r="Q24" i="5"/>
  <c r="R24" i="5"/>
  <c r="O26" i="5"/>
  <c r="P26" i="5"/>
  <c r="Q26" i="5"/>
  <c r="R26" i="5"/>
  <c r="O28" i="5"/>
  <c r="P28" i="5"/>
  <c r="Q28" i="5"/>
  <c r="R28" i="5"/>
  <c r="O32" i="5"/>
  <c r="P32" i="5"/>
  <c r="Q32" i="5"/>
  <c r="R32" i="5"/>
  <c r="O36" i="5"/>
  <c r="P36" i="5"/>
  <c r="Q36" i="5"/>
  <c r="R36" i="5"/>
  <c r="O40" i="5"/>
  <c r="P40" i="5"/>
  <c r="Q40" i="5"/>
  <c r="R40" i="5"/>
  <c r="O45" i="5"/>
  <c r="P45" i="5"/>
  <c r="Q45" i="5"/>
  <c r="R45" i="5"/>
  <c r="O46" i="5"/>
  <c r="P46" i="5"/>
  <c r="Q46" i="5"/>
  <c r="R46" i="5"/>
  <c r="O49" i="5"/>
  <c r="P49" i="5"/>
  <c r="Q49" i="5"/>
  <c r="R49" i="5"/>
  <c r="O51" i="5"/>
  <c r="P51" i="5"/>
  <c r="Q51" i="5"/>
  <c r="R51" i="5"/>
  <c r="O54" i="5"/>
  <c r="P54" i="5"/>
  <c r="Q54" i="5"/>
  <c r="R54" i="5"/>
  <c r="O56" i="5"/>
  <c r="P56" i="5"/>
  <c r="Q56" i="5"/>
  <c r="R56" i="5"/>
  <c r="O61" i="5"/>
  <c r="P61" i="5"/>
  <c r="Q61" i="5"/>
  <c r="R61" i="5"/>
  <c r="O63" i="5"/>
  <c r="P63" i="5"/>
  <c r="Q63" i="5"/>
  <c r="R63" i="5"/>
  <c r="O67" i="5"/>
  <c r="P67" i="5"/>
  <c r="Q67" i="5"/>
  <c r="R67" i="5"/>
  <c r="O72" i="5"/>
  <c r="P72" i="5"/>
  <c r="Q72" i="5"/>
  <c r="R72" i="5"/>
  <c r="O74" i="5"/>
  <c r="P74" i="5"/>
  <c r="Q74" i="5"/>
  <c r="R74" i="5"/>
  <c r="O77" i="5"/>
  <c r="P77" i="5"/>
  <c r="Q77" i="5"/>
  <c r="R77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7" i="5"/>
  <c r="P87" i="5"/>
  <c r="Q87" i="5"/>
  <c r="R87" i="5"/>
  <c r="O90" i="5"/>
  <c r="P90" i="5"/>
  <c r="Q90" i="5"/>
  <c r="R90" i="5"/>
  <c r="O91" i="5"/>
  <c r="P91" i="5"/>
  <c r="Q91" i="5"/>
  <c r="R91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105" i="5"/>
  <c r="P105" i="5"/>
  <c r="Q105" i="5"/>
  <c r="R105" i="5"/>
  <c r="O110" i="5"/>
  <c r="P110" i="5"/>
  <c r="Q110" i="5"/>
  <c r="R110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5" i="5"/>
  <c r="P125" i="5"/>
  <c r="Q125" i="5"/>
  <c r="R125" i="5"/>
  <c r="O126" i="5"/>
  <c r="P126" i="5"/>
  <c r="Q126" i="5"/>
  <c r="R126" i="5"/>
  <c r="O129" i="5"/>
  <c r="P129" i="5"/>
  <c r="Q129" i="5"/>
  <c r="R129" i="5"/>
  <c r="O134" i="5"/>
  <c r="P134" i="5"/>
  <c r="Q134" i="5"/>
  <c r="R134" i="5"/>
  <c r="O138" i="5"/>
  <c r="P138" i="5"/>
  <c r="Q138" i="5"/>
  <c r="R138" i="5"/>
  <c r="O139" i="5"/>
  <c r="P139" i="5"/>
  <c r="Q139" i="5"/>
  <c r="R139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8" i="5"/>
  <c r="P148" i="5"/>
  <c r="Q148" i="5"/>
  <c r="R148" i="5"/>
  <c r="O153" i="5"/>
  <c r="P153" i="5"/>
  <c r="Q153" i="5"/>
  <c r="R153" i="5"/>
  <c r="O155" i="5"/>
  <c r="P155" i="5"/>
  <c r="Q155" i="5"/>
  <c r="R155" i="5"/>
  <c r="O160" i="5"/>
  <c r="P160" i="5"/>
  <c r="Q160" i="5"/>
  <c r="R160" i="5"/>
  <c r="O163" i="5"/>
  <c r="P163" i="5"/>
  <c r="Q163" i="5"/>
  <c r="R163" i="5"/>
  <c r="O169" i="5"/>
  <c r="P169" i="5"/>
  <c r="Q169" i="5"/>
  <c r="R169" i="5"/>
  <c r="O177" i="5"/>
  <c r="P177" i="5"/>
  <c r="Q177" i="5"/>
  <c r="R177" i="5"/>
  <c r="O180" i="5"/>
  <c r="P180" i="5"/>
  <c r="Q180" i="5"/>
  <c r="R180" i="5"/>
  <c r="O188" i="5"/>
  <c r="P188" i="5"/>
  <c r="Q188" i="5"/>
  <c r="R188" i="5"/>
  <c r="O194" i="5"/>
  <c r="P194" i="5"/>
  <c r="Q194" i="5"/>
  <c r="R194" i="5"/>
  <c r="O201" i="5"/>
  <c r="P201" i="5"/>
  <c r="Q201" i="5"/>
  <c r="R201" i="5"/>
  <c r="O203" i="5"/>
  <c r="P203" i="5"/>
  <c r="Q203" i="5"/>
  <c r="R203" i="5"/>
  <c r="O211" i="5"/>
  <c r="P211" i="5"/>
  <c r="Q211" i="5"/>
  <c r="R211" i="5"/>
  <c r="R2" i="5"/>
  <c r="Q2" i="5"/>
  <c r="P2" i="5"/>
  <c r="O2" i="5"/>
  <c r="X220" i="5" s="1"/>
  <c r="Y220" i="5" l="1"/>
  <c r="Z220" i="5"/>
  <c r="AA221" i="5"/>
  <c r="Z221" i="5"/>
  <c r="Y221" i="5"/>
  <c r="AA220" i="5"/>
  <c r="X221" i="5"/>
  <c r="F43" i="6"/>
  <c r="E43" i="6"/>
  <c r="G44" i="6"/>
  <c r="F42" i="6"/>
  <c r="E42" i="6"/>
  <c r="T3" i="5"/>
  <c r="U3" i="5"/>
  <c r="V3" i="5"/>
  <c r="W3" i="5"/>
  <c r="T4" i="5"/>
  <c r="U4" i="5"/>
  <c r="V4" i="5"/>
  <c r="W4" i="5"/>
  <c r="T5" i="5"/>
  <c r="U5" i="5"/>
  <c r="V5" i="5"/>
  <c r="W5" i="5"/>
  <c r="T6" i="5"/>
  <c r="U6" i="5"/>
  <c r="V6" i="5"/>
  <c r="W6" i="5"/>
  <c r="T7" i="5"/>
  <c r="U7" i="5"/>
  <c r="V7" i="5"/>
  <c r="W7" i="5"/>
  <c r="T8" i="5"/>
  <c r="U8" i="5"/>
  <c r="V8" i="5"/>
  <c r="W8" i="5"/>
  <c r="T9" i="5"/>
  <c r="U9" i="5"/>
  <c r="V9" i="5"/>
  <c r="W9" i="5"/>
  <c r="T10" i="5"/>
  <c r="U10" i="5"/>
  <c r="V10" i="5"/>
  <c r="W10" i="5"/>
  <c r="T11" i="5"/>
  <c r="U11" i="5"/>
  <c r="V11" i="5"/>
  <c r="W11" i="5"/>
  <c r="T12" i="5"/>
  <c r="U12" i="5"/>
  <c r="V12" i="5"/>
  <c r="W12" i="5"/>
  <c r="T13" i="5"/>
  <c r="U13" i="5"/>
  <c r="V13" i="5"/>
  <c r="W13" i="5"/>
  <c r="T14" i="5"/>
  <c r="U14" i="5"/>
  <c r="V14" i="5"/>
  <c r="W14" i="5"/>
  <c r="T15" i="5"/>
  <c r="U15" i="5"/>
  <c r="V15" i="5"/>
  <c r="W15" i="5"/>
  <c r="T16" i="5"/>
  <c r="U16" i="5"/>
  <c r="V16" i="5"/>
  <c r="W16" i="5"/>
  <c r="T17" i="5"/>
  <c r="U17" i="5"/>
  <c r="V17" i="5"/>
  <c r="W17" i="5"/>
  <c r="T18" i="5"/>
  <c r="U18" i="5"/>
  <c r="V18" i="5"/>
  <c r="W18" i="5"/>
  <c r="T19" i="5"/>
  <c r="U19" i="5"/>
  <c r="V19" i="5"/>
  <c r="W19" i="5"/>
  <c r="T20" i="5"/>
  <c r="U20" i="5"/>
  <c r="V20" i="5"/>
  <c r="W20" i="5"/>
  <c r="T21" i="5"/>
  <c r="U21" i="5"/>
  <c r="V21" i="5"/>
  <c r="W21" i="5"/>
  <c r="T22" i="5"/>
  <c r="U22" i="5"/>
  <c r="V22" i="5"/>
  <c r="W22" i="5"/>
  <c r="T23" i="5"/>
  <c r="U23" i="5"/>
  <c r="V23" i="5"/>
  <c r="W23" i="5"/>
  <c r="T24" i="5"/>
  <c r="U24" i="5"/>
  <c r="V24" i="5"/>
  <c r="W24" i="5"/>
  <c r="T25" i="5"/>
  <c r="U25" i="5"/>
  <c r="V25" i="5"/>
  <c r="W25" i="5"/>
  <c r="T26" i="5"/>
  <c r="U26" i="5"/>
  <c r="V26" i="5"/>
  <c r="W26" i="5"/>
  <c r="T27" i="5"/>
  <c r="U27" i="5"/>
  <c r="V27" i="5"/>
  <c r="W27" i="5"/>
  <c r="T28" i="5"/>
  <c r="U28" i="5"/>
  <c r="V28" i="5"/>
  <c r="W28" i="5"/>
  <c r="T29" i="5"/>
  <c r="U29" i="5"/>
  <c r="V29" i="5"/>
  <c r="W29" i="5"/>
  <c r="T30" i="5"/>
  <c r="U30" i="5"/>
  <c r="V30" i="5"/>
  <c r="W30" i="5"/>
  <c r="T31" i="5"/>
  <c r="U31" i="5"/>
  <c r="V31" i="5"/>
  <c r="W31" i="5"/>
  <c r="T32" i="5"/>
  <c r="U32" i="5"/>
  <c r="V32" i="5"/>
  <c r="W32" i="5"/>
  <c r="T33" i="5"/>
  <c r="U33" i="5"/>
  <c r="V33" i="5"/>
  <c r="W33" i="5"/>
  <c r="T34" i="5"/>
  <c r="U34" i="5"/>
  <c r="V34" i="5"/>
  <c r="W34" i="5"/>
  <c r="T35" i="5"/>
  <c r="U35" i="5"/>
  <c r="V35" i="5"/>
  <c r="W35" i="5"/>
  <c r="T36" i="5"/>
  <c r="U36" i="5"/>
  <c r="V36" i="5"/>
  <c r="W36" i="5"/>
  <c r="T37" i="5"/>
  <c r="U37" i="5"/>
  <c r="V37" i="5"/>
  <c r="W37" i="5"/>
  <c r="T38" i="5"/>
  <c r="U38" i="5"/>
  <c r="V38" i="5"/>
  <c r="W38" i="5"/>
  <c r="T39" i="5"/>
  <c r="U39" i="5"/>
  <c r="V39" i="5"/>
  <c r="W39" i="5"/>
  <c r="T40" i="5"/>
  <c r="U40" i="5"/>
  <c r="V40" i="5"/>
  <c r="W40" i="5"/>
  <c r="T41" i="5"/>
  <c r="U41" i="5"/>
  <c r="V41" i="5"/>
  <c r="W41" i="5"/>
  <c r="T42" i="5"/>
  <c r="U42" i="5"/>
  <c r="V42" i="5"/>
  <c r="W42" i="5"/>
  <c r="T43" i="5"/>
  <c r="U43" i="5"/>
  <c r="V43" i="5"/>
  <c r="W43" i="5"/>
  <c r="T44" i="5"/>
  <c r="U44" i="5"/>
  <c r="V44" i="5"/>
  <c r="W44" i="5"/>
  <c r="T45" i="5"/>
  <c r="U45" i="5"/>
  <c r="V45" i="5"/>
  <c r="W45" i="5"/>
  <c r="T46" i="5"/>
  <c r="U46" i="5"/>
  <c r="V46" i="5"/>
  <c r="W46" i="5"/>
  <c r="T47" i="5"/>
  <c r="U47" i="5"/>
  <c r="V47" i="5"/>
  <c r="W47" i="5"/>
  <c r="T48" i="5"/>
  <c r="U48" i="5"/>
  <c r="V48" i="5"/>
  <c r="W48" i="5"/>
  <c r="T49" i="5"/>
  <c r="U49" i="5"/>
  <c r="V49" i="5"/>
  <c r="W49" i="5"/>
  <c r="T50" i="5"/>
  <c r="U50" i="5"/>
  <c r="V50" i="5"/>
  <c r="W50" i="5"/>
  <c r="T51" i="5"/>
  <c r="U51" i="5"/>
  <c r="V51" i="5"/>
  <c r="W51" i="5"/>
  <c r="T52" i="5"/>
  <c r="U52" i="5"/>
  <c r="V52" i="5"/>
  <c r="W52" i="5"/>
  <c r="T53" i="5"/>
  <c r="U53" i="5"/>
  <c r="V53" i="5"/>
  <c r="W53" i="5"/>
  <c r="T54" i="5"/>
  <c r="U54" i="5"/>
  <c r="V54" i="5"/>
  <c r="W54" i="5"/>
  <c r="T55" i="5"/>
  <c r="U55" i="5"/>
  <c r="V55" i="5"/>
  <c r="W55" i="5"/>
  <c r="T56" i="5"/>
  <c r="U56" i="5"/>
  <c r="V56" i="5"/>
  <c r="W56" i="5"/>
  <c r="T57" i="5"/>
  <c r="U57" i="5"/>
  <c r="V57" i="5"/>
  <c r="W57" i="5"/>
  <c r="T58" i="5"/>
  <c r="U58" i="5"/>
  <c r="V58" i="5"/>
  <c r="W58" i="5"/>
  <c r="T59" i="5"/>
  <c r="U59" i="5"/>
  <c r="V59" i="5"/>
  <c r="W59" i="5"/>
  <c r="T60" i="5"/>
  <c r="U60" i="5"/>
  <c r="V60" i="5"/>
  <c r="W60" i="5"/>
  <c r="T61" i="5"/>
  <c r="U61" i="5"/>
  <c r="V61" i="5"/>
  <c r="W61" i="5"/>
  <c r="T62" i="5"/>
  <c r="U62" i="5"/>
  <c r="V62" i="5"/>
  <c r="W62" i="5"/>
  <c r="T63" i="5"/>
  <c r="U63" i="5"/>
  <c r="V63" i="5"/>
  <c r="W63" i="5"/>
  <c r="T64" i="5"/>
  <c r="U64" i="5"/>
  <c r="V64" i="5"/>
  <c r="W64" i="5"/>
  <c r="T65" i="5"/>
  <c r="U65" i="5"/>
  <c r="V65" i="5"/>
  <c r="W65" i="5"/>
  <c r="T66" i="5"/>
  <c r="U66" i="5"/>
  <c r="V66" i="5"/>
  <c r="W66" i="5"/>
  <c r="T67" i="5"/>
  <c r="U67" i="5"/>
  <c r="V67" i="5"/>
  <c r="W67" i="5"/>
  <c r="T68" i="5"/>
  <c r="U68" i="5"/>
  <c r="V68" i="5"/>
  <c r="W68" i="5"/>
  <c r="T69" i="5"/>
  <c r="U69" i="5"/>
  <c r="V69" i="5"/>
  <c r="W69" i="5"/>
  <c r="T70" i="5"/>
  <c r="U70" i="5"/>
  <c r="V70" i="5"/>
  <c r="W70" i="5"/>
  <c r="T71" i="5"/>
  <c r="U71" i="5"/>
  <c r="V71" i="5"/>
  <c r="W71" i="5"/>
  <c r="T72" i="5"/>
  <c r="U72" i="5"/>
  <c r="V72" i="5"/>
  <c r="W72" i="5"/>
  <c r="T73" i="5"/>
  <c r="U73" i="5"/>
  <c r="V73" i="5"/>
  <c r="W73" i="5"/>
  <c r="T74" i="5"/>
  <c r="U74" i="5"/>
  <c r="V74" i="5"/>
  <c r="W74" i="5"/>
  <c r="T75" i="5"/>
  <c r="U75" i="5"/>
  <c r="V75" i="5"/>
  <c r="W75" i="5"/>
  <c r="T76" i="5"/>
  <c r="U76" i="5"/>
  <c r="V76" i="5"/>
  <c r="W76" i="5"/>
  <c r="T77" i="5"/>
  <c r="U77" i="5"/>
  <c r="V77" i="5"/>
  <c r="W77" i="5"/>
  <c r="T78" i="5"/>
  <c r="U78" i="5"/>
  <c r="V78" i="5"/>
  <c r="W78" i="5"/>
  <c r="T79" i="5"/>
  <c r="U79" i="5"/>
  <c r="V79" i="5"/>
  <c r="W79" i="5"/>
  <c r="T80" i="5"/>
  <c r="U80" i="5"/>
  <c r="V80" i="5"/>
  <c r="W80" i="5"/>
  <c r="T81" i="5"/>
  <c r="U81" i="5"/>
  <c r="V81" i="5"/>
  <c r="W81" i="5"/>
  <c r="T82" i="5"/>
  <c r="U82" i="5"/>
  <c r="V82" i="5"/>
  <c r="W82" i="5"/>
  <c r="T83" i="5"/>
  <c r="U83" i="5"/>
  <c r="V83" i="5"/>
  <c r="W83" i="5"/>
  <c r="T84" i="5"/>
  <c r="U84" i="5"/>
  <c r="V84" i="5"/>
  <c r="W84" i="5"/>
  <c r="T85" i="5"/>
  <c r="U85" i="5"/>
  <c r="V85" i="5"/>
  <c r="W85" i="5"/>
  <c r="T86" i="5"/>
  <c r="U86" i="5"/>
  <c r="V86" i="5"/>
  <c r="W86" i="5"/>
  <c r="T87" i="5"/>
  <c r="U87" i="5"/>
  <c r="V87" i="5"/>
  <c r="W87" i="5"/>
  <c r="T88" i="5"/>
  <c r="U88" i="5"/>
  <c r="V88" i="5"/>
  <c r="W88" i="5"/>
  <c r="T89" i="5"/>
  <c r="U89" i="5"/>
  <c r="V89" i="5"/>
  <c r="W89" i="5"/>
  <c r="T90" i="5"/>
  <c r="U90" i="5"/>
  <c r="V90" i="5"/>
  <c r="W90" i="5"/>
  <c r="T91" i="5"/>
  <c r="U91" i="5"/>
  <c r="V91" i="5"/>
  <c r="W91" i="5"/>
  <c r="T92" i="5"/>
  <c r="U92" i="5"/>
  <c r="V92" i="5"/>
  <c r="W92" i="5"/>
  <c r="T93" i="5"/>
  <c r="U93" i="5"/>
  <c r="V93" i="5"/>
  <c r="W93" i="5"/>
  <c r="T94" i="5"/>
  <c r="U94" i="5"/>
  <c r="V94" i="5"/>
  <c r="W94" i="5"/>
  <c r="T95" i="5"/>
  <c r="U95" i="5"/>
  <c r="V95" i="5"/>
  <c r="W95" i="5"/>
  <c r="T96" i="5"/>
  <c r="U96" i="5"/>
  <c r="V96" i="5"/>
  <c r="W96" i="5"/>
  <c r="T97" i="5"/>
  <c r="U97" i="5"/>
  <c r="V97" i="5"/>
  <c r="W97" i="5"/>
  <c r="T98" i="5"/>
  <c r="U98" i="5"/>
  <c r="V98" i="5"/>
  <c r="W98" i="5"/>
  <c r="T99" i="5"/>
  <c r="U99" i="5"/>
  <c r="V99" i="5"/>
  <c r="W99" i="5"/>
  <c r="T100" i="5"/>
  <c r="U100" i="5"/>
  <c r="V100" i="5"/>
  <c r="W100" i="5"/>
  <c r="T101" i="5"/>
  <c r="U101" i="5"/>
  <c r="V101" i="5"/>
  <c r="W101" i="5"/>
  <c r="T102" i="5"/>
  <c r="U102" i="5"/>
  <c r="V102" i="5"/>
  <c r="W102" i="5"/>
  <c r="T103" i="5"/>
  <c r="U103" i="5"/>
  <c r="V103" i="5"/>
  <c r="W103" i="5"/>
  <c r="T104" i="5"/>
  <c r="U104" i="5"/>
  <c r="V104" i="5"/>
  <c r="W104" i="5"/>
  <c r="T105" i="5"/>
  <c r="U105" i="5"/>
  <c r="V105" i="5"/>
  <c r="W105" i="5"/>
  <c r="T106" i="5"/>
  <c r="U106" i="5"/>
  <c r="V106" i="5"/>
  <c r="W106" i="5"/>
  <c r="T107" i="5"/>
  <c r="U107" i="5"/>
  <c r="V107" i="5"/>
  <c r="W107" i="5"/>
  <c r="T108" i="5"/>
  <c r="U108" i="5"/>
  <c r="V108" i="5"/>
  <c r="W108" i="5"/>
  <c r="T109" i="5"/>
  <c r="U109" i="5"/>
  <c r="V109" i="5"/>
  <c r="W109" i="5"/>
  <c r="T110" i="5"/>
  <c r="U110" i="5"/>
  <c r="V110" i="5"/>
  <c r="W110" i="5"/>
  <c r="T111" i="5"/>
  <c r="U111" i="5"/>
  <c r="V111" i="5"/>
  <c r="W111" i="5"/>
  <c r="T112" i="5"/>
  <c r="U112" i="5"/>
  <c r="V112" i="5"/>
  <c r="W112" i="5"/>
  <c r="T113" i="5"/>
  <c r="U113" i="5"/>
  <c r="V113" i="5"/>
  <c r="W113" i="5"/>
  <c r="T114" i="5"/>
  <c r="U114" i="5"/>
  <c r="V114" i="5"/>
  <c r="W114" i="5"/>
  <c r="T115" i="5"/>
  <c r="U115" i="5"/>
  <c r="V115" i="5"/>
  <c r="W115" i="5"/>
  <c r="T116" i="5"/>
  <c r="U116" i="5"/>
  <c r="V116" i="5"/>
  <c r="W116" i="5"/>
  <c r="T117" i="5"/>
  <c r="U117" i="5"/>
  <c r="V117" i="5"/>
  <c r="W117" i="5"/>
  <c r="T118" i="5"/>
  <c r="U118" i="5"/>
  <c r="V118" i="5"/>
  <c r="W118" i="5"/>
  <c r="T119" i="5"/>
  <c r="U119" i="5"/>
  <c r="V119" i="5"/>
  <c r="W119" i="5"/>
  <c r="T120" i="5"/>
  <c r="U120" i="5"/>
  <c r="V120" i="5"/>
  <c r="W120" i="5"/>
  <c r="T121" i="5"/>
  <c r="U121" i="5"/>
  <c r="V121" i="5"/>
  <c r="W121" i="5"/>
  <c r="T122" i="5"/>
  <c r="U122" i="5"/>
  <c r="V122" i="5"/>
  <c r="W122" i="5"/>
  <c r="T123" i="5"/>
  <c r="U123" i="5"/>
  <c r="V123" i="5"/>
  <c r="W123" i="5"/>
  <c r="T124" i="5"/>
  <c r="U124" i="5"/>
  <c r="V124" i="5"/>
  <c r="W124" i="5"/>
  <c r="T125" i="5"/>
  <c r="U125" i="5"/>
  <c r="V125" i="5"/>
  <c r="W125" i="5"/>
  <c r="T126" i="5"/>
  <c r="U126" i="5"/>
  <c r="V126" i="5"/>
  <c r="W126" i="5"/>
  <c r="T127" i="5"/>
  <c r="U127" i="5"/>
  <c r="V127" i="5"/>
  <c r="W127" i="5"/>
  <c r="T128" i="5"/>
  <c r="U128" i="5"/>
  <c r="V128" i="5"/>
  <c r="W128" i="5"/>
  <c r="T129" i="5"/>
  <c r="U129" i="5"/>
  <c r="V129" i="5"/>
  <c r="W129" i="5"/>
  <c r="T130" i="5"/>
  <c r="U130" i="5"/>
  <c r="V130" i="5"/>
  <c r="W130" i="5"/>
  <c r="T131" i="5"/>
  <c r="U131" i="5"/>
  <c r="V131" i="5"/>
  <c r="W131" i="5"/>
  <c r="T132" i="5"/>
  <c r="U132" i="5"/>
  <c r="V132" i="5"/>
  <c r="W132" i="5"/>
  <c r="T133" i="5"/>
  <c r="U133" i="5"/>
  <c r="V133" i="5"/>
  <c r="W133" i="5"/>
  <c r="T134" i="5"/>
  <c r="U134" i="5"/>
  <c r="V134" i="5"/>
  <c r="W134" i="5"/>
  <c r="T135" i="5"/>
  <c r="U135" i="5"/>
  <c r="V135" i="5"/>
  <c r="W135" i="5"/>
  <c r="T136" i="5"/>
  <c r="U136" i="5"/>
  <c r="V136" i="5"/>
  <c r="W136" i="5"/>
  <c r="T137" i="5"/>
  <c r="U137" i="5"/>
  <c r="V137" i="5"/>
  <c r="W137" i="5"/>
  <c r="T138" i="5"/>
  <c r="U138" i="5"/>
  <c r="V138" i="5"/>
  <c r="W138" i="5"/>
  <c r="T139" i="5"/>
  <c r="U139" i="5"/>
  <c r="V139" i="5"/>
  <c r="W139" i="5"/>
  <c r="T140" i="5"/>
  <c r="U140" i="5"/>
  <c r="V140" i="5"/>
  <c r="W140" i="5"/>
  <c r="T141" i="5"/>
  <c r="U141" i="5"/>
  <c r="V141" i="5"/>
  <c r="W141" i="5"/>
  <c r="T142" i="5"/>
  <c r="U142" i="5"/>
  <c r="V142" i="5"/>
  <c r="W142" i="5"/>
  <c r="T143" i="5"/>
  <c r="U143" i="5"/>
  <c r="V143" i="5"/>
  <c r="W143" i="5"/>
  <c r="T144" i="5"/>
  <c r="U144" i="5"/>
  <c r="V144" i="5"/>
  <c r="W144" i="5"/>
  <c r="T145" i="5"/>
  <c r="U145" i="5"/>
  <c r="V145" i="5"/>
  <c r="W145" i="5"/>
  <c r="T146" i="5"/>
  <c r="U146" i="5"/>
  <c r="V146" i="5"/>
  <c r="W146" i="5"/>
  <c r="T147" i="5"/>
  <c r="U147" i="5"/>
  <c r="V147" i="5"/>
  <c r="W147" i="5"/>
  <c r="T148" i="5"/>
  <c r="U148" i="5"/>
  <c r="V148" i="5"/>
  <c r="W148" i="5"/>
  <c r="T149" i="5"/>
  <c r="U149" i="5"/>
  <c r="V149" i="5"/>
  <c r="W149" i="5"/>
  <c r="T150" i="5"/>
  <c r="U150" i="5"/>
  <c r="V150" i="5"/>
  <c r="W150" i="5"/>
  <c r="T151" i="5"/>
  <c r="U151" i="5"/>
  <c r="V151" i="5"/>
  <c r="W151" i="5"/>
  <c r="T152" i="5"/>
  <c r="U152" i="5"/>
  <c r="V152" i="5"/>
  <c r="W152" i="5"/>
  <c r="T153" i="5"/>
  <c r="U153" i="5"/>
  <c r="V153" i="5"/>
  <c r="W153" i="5"/>
  <c r="T154" i="5"/>
  <c r="U154" i="5"/>
  <c r="V154" i="5"/>
  <c r="W154" i="5"/>
  <c r="T155" i="5"/>
  <c r="U155" i="5"/>
  <c r="V155" i="5"/>
  <c r="W155" i="5"/>
  <c r="T156" i="5"/>
  <c r="U156" i="5"/>
  <c r="V156" i="5"/>
  <c r="W156" i="5"/>
  <c r="T157" i="5"/>
  <c r="U157" i="5"/>
  <c r="V157" i="5"/>
  <c r="W157" i="5"/>
  <c r="T158" i="5"/>
  <c r="U158" i="5"/>
  <c r="V158" i="5"/>
  <c r="W158" i="5"/>
  <c r="T159" i="5"/>
  <c r="U159" i="5"/>
  <c r="V159" i="5"/>
  <c r="W159" i="5"/>
  <c r="T160" i="5"/>
  <c r="U160" i="5"/>
  <c r="V160" i="5"/>
  <c r="W160" i="5"/>
  <c r="T161" i="5"/>
  <c r="U161" i="5"/>
  <c r="V161" i="5"/>
  <c r="W161" i="5"/>
  <c r="T162" i="5"/>
  <c r="U162" i="5"/>
  <c r="V162" i="5"/>
  <c r="W162" i="5"/>
  <c r="T163" i="5"/>
  <c r="U163" i="5"/>
  <c r="V163" i="5"/>
  <c r="W163" i="5"/>
  <c r="T164" i="5"/>
  <c r="U164" i="5"/>
  <c r="V164" i="5"/>
  <c r="W164" i="5"/>
  <c r="T165" i="5"/>
  <c r="U165" i="5"/>
  <c r="V165" i="5"/>
  <c r="W165" i="5"/>
  <c r="T166" i="5"/>
  <c r="U166" i="5"/>
  <c r="V166" i="5"/>
  <c r="W166" i="5"/>
  <c r="T167" i="5"/>
  <c r="U167" i="5"/>
  <c r="V167" i="5"/>
  <c r="W167" i="5"/>
  <c r="T168" i="5"/>
  <c r="U168" i="5"/>
  <c r="V168" i="5"/>
  <c r="W168" i="5"/>
  <c r="T169" i="5"/>
  <c r="U169" i="5"/>
  <c r="V169" i="5"/>
  <c r="W169" i="5"/>
  <c r="T170" i="5"/>
  <c r="U170" i="5"/>
  <c r="V170" i="5"/>
  <c r="W170" i="5"/>
  <c r="T171" i="5"/>
  <c r="U171" i="5"/>
  <c r="V171" i="5"/>
  <c r="W171" i="5"/>
  <c r="T172" i="5"/>
  <c r="U172" i="5"/>
  <c r="V172" i="5"/>
  <c r="W172" i="5"/>
  <c r="T173" i="5"/>
  <c r="U173" i="5"/>
  <c r="V173" i="5"/>
  <c r="W173" i="5"/>
  <c r="T174" i="5"/>
  <c r="U174" i="5"/>
  <c r="V174" i="5"/>
  <c r="W174" i="5"/>
  <c r="T175" i="5"/>
  <c r="U175" i="5"/>
  <c r="V175" i="5"/>
  <c r="W175" i="5"/>
  <c r="T176" i="5"/>
  <c r="U176" i="5"/>
  <c r="V176" i="5"/>
  <c r="W176" i="5"/>
  <c r="T177" i="5"/>
  <c r="U177" i="5"/>
  <c r="V177" i="5"/>
  <c r="W177" i="5"/>
  <c r="T178" i="5"/>
  <c r="U178" i="5"/>
  <c r="V178" i="5"/>
  <c r="W178" i="5"/>
  <c r="T179" i="5"/>
  <c r="U179" i="5"/>
  <c r="V179" i="5"/>
  <c r="W179" i="5"/>
  <c r="T180" i="5"/>
  <c r="U180" i="5"/>
  <c r="V180" i="5"/>
  <c r="W180" i="5"/>
  <c r="T181" i="5"/>
  <c r="U181" i="5"/>
  <c r="V181" i="5"/>
  <c r="W181" i="5"/>
  <c r="T182" i="5"/>
  <c r="U182" i="5"/>
  <c r="V182" i="5"/>
  <c r="W182" i="5"/>
  <c r="T183" i="5"/>
  <c r="U183" i="5"/>
  <c r="V183" i="5"/>
  <c r="W183" i="5"/>
  <c r="T184" i="5"/>
  <c r="U184" i="5"/>
  <c r="V184" i="5"/>
  <c r="W184" i="5"/>
  <c r="T185" i="5"/>
  <c r="U185" i="5"/>
  <c r="V185" i="5"/>
  <c r="W185" i="5"/>
  <c r="T186" i="5"/>
  <c r="U186" i="5"/>
  <c r="V186" i="5"/>
  <c r="W186" i="5"/>
  <c r="T187" i="5"/>
  <c r="U187" i="5"/>
  <c r="V187" i="5"/>
  <c r="W187" i="5"/>
  <c r="T188" i="5"/>
  <c r="U188" i="5"/>
  <c r="V188" i="5"/>
  <c r="W188" i="5"/>
  <c r="T189" i="5"/>
  <c r="U189" i="5"/>
  <c r="V189" i="5"/>
  <c r="W189" i="5"/>
  <c r="T190" i="5"/>
  <c r="U190" i="5"/>
  <c r="V190" i="5"/>
  <c r="W190" i="5"/>
  <c r="T191" i="5"/>
  <c r="U191" i="5"/>
  <c r="V191" i="5"/>
  <c r="W191" i="5"/>
  <c r="T192" i="5"/>
  <c r="U192" i="5"/>
  <c r="V192" i="5"/>
  <c r="W192" i="5"/>
  <c r="T193" i="5"/>
  <c r="U193" i="5"/>
  <c r="V193" i="5"/>
  <c r="W193" i="5"/>
  <c r="T194" i="5"/>
  <c r="U194" i="5"/>
  <c r="V194" i="5"/>
  <c r="W194" i="5"/>
  <c r="T195" i="5"/>
  <c r="U195" i="5"/>
  <c r="V195" i="5"/>
  <c r="W195" i="5"/>
  <c r="T196" i="5"/>
  <c r="U196" i="5"/>
  <c r="V196" i="5"/>
  <c r="W196" i="5"/>
  <c r="T197" i="5"/>
  <c r="U197" i="5"/>
  <c r="V197" i="5"/>
  <c r="W197" i="5"/>
  <c r="T198" i="5"/>
  <c r="U198" i="5"/>
  <c r="V198" i="5"/>
  <c r="W198" i="5"/>
  <c r="T199" i="5"/>
  <c r="U199" i="5"/>
  <c r="V199" i="5"/>
  <c r="W199" i="5"/>
  <c r="T200" i="5"/>
  <c r="U200" i="5"/>
  <c r="V200" i="5"/>
  <c r="W200" i="5"/>
  <c r="T201" i="5"/>
  <c r="U201" i="5"/>
  <c r="V201" i="5"/>
  <c r="W201" i="5"/>
  <c r="T202" i="5"/>
  <c r="U202" i="5"/>
  <c r="V202" i="5"/>
  <c r="W202" i="5"/>
  <c r="T203" i="5"/>
  <c r="U203" i="5"/>
  <c r="V203" i="5"/>
  <c r="W203" i="5"/>
  <c r="T204" i="5"/>
  <c r="U204" i="5"/>
  <c r="V204" i="5"/>
  <c r="W204" i="5"/>
  <c r="T205" i="5"/>
  <c r="U205" i="5"/>
  <c r="V205" i="5"/>
  <c r="W205" i="5"/>
  <c r="T206" i="5"/>
  <c r="U206" i="5"/>
  <c r="V206" i="5"/>
  <c r="W206" i="5"/>
  <c r="T207" i="5"/>
  <c r="U207" i="5"/>
  <c r="V207" i="5"/>
  <c r="W207" i="5"/>
  <c r="T208" i="5"/>
  <c r="U208" i="5"/>
  <c r="V208" i="5"/>
  <c r="W208" i="5"/>
  <c r="T209" i="5"/>
  <c r="U209" i="5"/>
  <c r="V209" i="5"/>
  <c r="W209" i="5"/>
  <c r="T210" i="5"/>
  <c r="U210" i="5"/>
  <c r="V210" i="5"/>
  <c r="W210" i="5"/>
  <c r="T211" i="5"/>
  <c r="U211" i="5"/>
  <c r="V211" i="5"/>
  <c r="W211" i="5"/>
  <c r="T212" i="5"/>
  <c r="U212" i="5"/>
  <c r="V212" i="5"/>
  <c r="W212" i="5"/>
  <c r="W2" i="5"/>
  <c r="V2" i="5"/>
  <c r="U2" i="5"/>
  <c r="T2" i="5"/>
  <c r="Z3" i="5"/>
  <c r="AA3" i="5"/>
  <c r="AB3" i="5"/>
  <c r="AC3" i="5"/>
  <c r="Z4" i="5"/>
  <c r="AA4" i="5"/>
  <c r="AB4" i="5"/>
  <c r="AC4" i="5"/>
  <c r="Z5" i="5"/>
  <c r="AA5" i="5"/>
  <c r="AB5" i="5"/>
  <c r="AC5" i="5"/>
  <c r="Z6" i="5"/>
  <c r="AA6" i="5"/>
  <c r="AB6" i="5"/>
  <c r="AC6" i="5"/>
  <c r="Z7" i="5"/>
  <c r="AA7" i="5"/>
  <c r="AB7" i="5"/>
  <c r="AC7" i="5"/>
  <c r="Z8" i="5"/>
  <c r="AA8" i="5"/>
  <c r="AB8" i="5"/>
  <c r="AC8" i="5"/>
  <c r="Z9" i="5"/>
  <c r="AA9" i="5"/>
  <c r="AB9" i="5"/>
  <c r="AC9" i="5"/>
  <c r="Z10" i="5"/>
  <c r="AA10" i="5"/>
  <c r="AB10" i="5"/>
  <c r="AC10" i="5"/>
  <c r="Z11" i="5"/>
  <c r="AA11" i="5"/>
  <c r="AB11" i="5"/>
  <c r="AC11" i="5"/>
  <c r="Z12" i="5"/>
  <c r="AA12" i="5"/>
  <c r="AB12" i="5"/>
  <c r="AC12" i="5"/>
  <c r="Z13" i="5"/>
  <c r="AA13" i="5"/>
  <c r="AB13" i="5"/>
  <c r="AC13" i="5"/>
  <c r="Z14" i="5"/>
  <c r="AA14" i="5"/>
  <c r="AB14" i="5"/>
  <c r="AC14" i="5"/>
  <c r="Z15" i="5"/>
  <c r="AA15" i="5"/>
  <c r="AB15" i="5"/>
  <c r="AC15" i="5"/>
  <c r="Z16" i="5"/>
  <c r="AA16" i="5"/>
  <c r="AB16" i="5"/>
  <c r="AC16" i="5"/>
  <c r="Z17" i="5"/>
  <c r="AA17" i="5"/>
  <c r="AB17" i="5"/>
  <c r="AC17" i="5"/>
  <c r="Z18" i="5"/>
  <c r="AA18" i="5"/>
  <c r="AB18" i="5"/>
  <c r="AC18" i="5"/>
  <c r="Z19" i="5"/>
  <c r="AA19" i="5"/>
  <c r="AB19" i="5"/>
  <c r="AC19" i="5"/>
  <c r="Z20" i="5"/>
  <c r="AA20" i="5"/>
  <c r="AB20" i="5"/>
  <c r="AC20" i="5"/>
  <c r="Z21" i="5"/>
  <c r="AA21" i="5"/>
  <c r="AB21" i="5"/>
  <c r="AC21" i="5"/>
  <c r="Z22" i="5"/>
  <c r="AA22" i="5"/>
  <c r="AB22" i="5"/>
  <c r="AC22" i="5"/>
  <c r="Z23" i="5"/>
  <c r="AA23" i="5"/>
  <c r="AB23" i="5"/>
  <c r="AC23" i="5"/>
  <c r="Z24" i="5"/>
  <c r="AA24" i="5"/>
  <c r="AB24" i="5"/>
  <c r="AC24" i="5"/>
  <c r="Z25" i="5"/>
  <c r="AA25" i="5"/>
  <c r="AB25" i="5"/>
  <c r="AC25" i="5"/>
  <c r="Z26" i="5"/>
  <c r="AA26" i="5"/>
  <c r="AB26" i="5"/>
  <c r="AC26" i="5"/>
  <c r="Z27" i="5"/>
  <c r="AA27" i="5"/>
  <c r="AB27" i="5"/>
  <c r="AC27" i="5"/>
  <c r="Z28" i="5"/>
  <c r="AA28" i="5"/>
  <c r="AB28" i="5"/>
  <c r="AC28" i="5"/>
  <c r="Z29" i="5"/>
  <c r="AA29" i="5"/>
  <c r="AB29" i="5"/>
  <c r="AC29" i="5"/>
  <c r="Z30" i="5"/>
  <c r="AA30" i="5"/>
  <c r="AB30" i="5"/>
  <c r="AC30" i="5"/>
  <c r="Z31" i="5"/>
  <c r="AA31" i="5"/>
  <c r="AB31" i="5"/>
  <c r="AC31" i="5"/>
  <c r="Z32" i="5"/>
  <c r="AA32" i="5"/>
  <c r="AB32" i="5"/>
  <c r="AC32" i="5"/>
  <c r="Z33" i="5"/>
  <c r="AA33" i="5"/>
  <c r="AB33" i="5"/>
  <c r="AC33" i="5"/>
  <c r="Z34" i="5"/>
  <c r="AA34" i="5"/>
  <c r="AB34" i="5"/>
  <c r="AC34" i="5"/>
  <c r="Z35" i="5"/>
  <c r="AA35" i="5"/>
  <c r="AB35" i="5"/>
  <c r="AC35" i="5"/>
  <c r="Z36" i="5"/>
  <c r="AA36" i="5"/>
  <c r="AB36" i="5"/>
  <c r="AC36" i="5"/>
  <c r="Z37" i="5"/>
  <c r="AA37" i="5"/>
  <c r="AB37" i="5"/>
  <c r="AC37" i="5"/>
  <c r="Z38" i="5"/>
  <c r="AA38" i="5"/>
  <c r="AB38" i="5"/>
  <c r="AC38" i="5"/>
  <c r="Z39" i="5"/>
  <c r="AA39" i="5"/>
  <c r="AB39" i="5"/>
  <c r="AC39" i="5"/>
  <c r="Z40" i="5"/>
  <c r="AA40" i="5"/>
  <c r="AB40" i="5"/>
  <c r="AC40" i="5"/>
  <c r="Z41" i="5"/>
  <c r="AA41" i="5"/>
  <c r="AB41" i="5"/>
  <c r="AC41" i="5"/>
  <c r="Z42" i="5"/>
  <c r="AA42" i="5"/>
  <c r="AB42" i="5"/>
  <c r="AC42" i="5"/>
  <c r="Z43" i="5"/>
  <c r="AA43" i="5"/>
  <c r="AB43" i="5"/>
  <c r="AC43" i="5"/>
  <c r="Z44" i="5"/>
  <c r="AA44" i="5"/>
  <c r="AB44" i="5"/>
  <c r="AC44" i="5"/>
  <c r="Z45" i="5"/>
  <c r="AA45" i="5"/>
  <c r="AB45" i="5"/>
  <c r="AC45" i="5"/>
  <c r="Z46" i="5"/>
  <c r="AA46" i="5"/>
  <c r="AB46" i="5"/>
  <c r="AC46" i="5"/>
  <c r="Z47" i="5"/>
  <c r="AA47" i="5"/>
  <c r="AB47" i="5"/>
  <c r="AC47" i="5"/>
  <c r="Z48" i="5"/>
  <c r="AA48" i="5"/>
  <c r="AB48" i="5"/>
  <c r="AC48" i="5"/>
  <c r="Z49" i="5"/>
  <c r="AA49" i="5"/>
  <c r="AB49" i="5"/>
  <c r="AC49" i="5"/>
  <c r="Z50" i="5"/>
  <c r="AA50" i="5"/>
  <c r="AB50" i="5"/>
  <c r="AC50" i="5"/>
  <c r="Z51" i="5"/>
  <c r="AA51" i="5"/>
  <c r="AB51" i="5"/>
  <c r="AC51" i="5"/>
  <c r="Z52" i="5"/>
  <c r="AA52" i="5"/>
  <c r="AB52" i="5"/>
  <c r="AC52" i="5"/>
  <c r="Z53" i="5"/>
  <c r="AA53" i="5"/>
  <c r="AB53" i="5"/>
  <c r="AC53" i="5"/>
  <c r="Z54" i="5"/>
  <c r="AA54" i="5"/>
  <c r="AB54" i="5"/>
  <c r="AC54" i="5"/>
  <c r="Z55" i="5"/>
  <c r="AA55" i="5"/>
  <c r="AB55" i="5"/>
  <c r="AC55" i="5"/>
  <c r="Z56" i="5"/>
  <c r="AA56" i="5"/>
  <c r="AB56" i="5"/>
  <c r="AC56" i="5"/>
  <c r="Z57" i="5"/>
  <c r="AA57" i="5"/>
  <c r="AB57" i="5"/>
  <c r="AC57" i="5"/>
  <c r="Z58" i="5"/>
  <c r="AA58" i="5"/>
  <c r="AB58" i="5"/>
  <c r="AC58" i="5"/>
  <c r="Z59" i="5"/>
  <c r="AA59" i="5"/>
  <c r="AB59" i="5"/>
  <c r="AC59" i="5"/>
  <c r="Z60" i="5"/>
  <c r="AA60" i="5"/>
  <c r="AB60" i="5"/>
  <c r="AC60" i="5"/>
  <c r="Z61" i="5"/>
  <c r="AA61" i="5"/>
  <c r="AB61" i="5"/>
  <c r="AC61" i="5"/>
  <c r="Z62" i="5"/>
  <c r="AA62" i="5"/>
  <c r="AB62" i="5"/>
  <c r="AC62" i="5"/>
  <c r="Z63" i="5"/>
  <c r="AA63" i="5"/>
  <c r="AB63" i="5"/>
  <c r="AC63" i="5"/>
  <c r="Z64" i="5"/>
  <c r="AA64" i="5"/>
  <c r="AB64" i="5"/>
  <c r="AC64" i="5"/>
  <c r="Z65" i="5"/>
  <c r="AA65" i="5"/>
  <c r="AB65" i="5"/>
  <c r="AC65" i="5"/>
  <c r="Z66" i="5"/>
  <c r="AA66" i="5"/>
  <c r="AB66" i="5"/>
  <c r="AC66" i="5"/>
  <c r="Z67" i="5"/>
  <c r="AA67" i="5"/>
  <c r="AB67" i="5"/>
  <c r="AC67" i="5"/>
  <c r="Z68" i="5"/>
  <c r="AA68" i="5"/>
  <c r="AB68" i="5"/>
  <c r="AC68" i="5"/>
  <c r="Z69" i="5"/>
  <c r="AA69" i="5"/>
  <c r="AB69" i="5"/>
  <c r="AC69" i="5"/>
  <c r="Z70" i="5"/>
  <c r="AA70" i="5"/>
  <c r="AB70" i="5"/>
  <c r="AC70" i="5"/>
  <c r="Z71" i="5"/>
  <c r="AA71" i="5"/>
  <c r="AB71" i="5"/>
  <c r="AC71" i="5"/>
  <c r="Z72" i="5"/>
  <c r="AA72" i="5"/>
  <c r="AB72" i="5"/>
  <c r="AC72" i="5"/>
  <c r="Z73" i="5"/>
  <c r="AA73" i="5"/>
  <c r="AB73" i="5"/>
  <c r="AC73" i="5"/>
  <c r="Z74" i="5"/>
  <c r="AA74" i="5"/>
  <c r="AB74" i="5"/>
  <c r="AC74" i="5"/>
  <c r="Z75" i="5"/>
  <c r="AA75" i="5"/>
  <c r="AB75" i="5"/>
  <c r="AC75" i="5"/>
  <c r="Z76" i="5"/>
  <c r="AA76" i="5"/>
  <c r="AB76" i="5"/>
  <c r="AC76" i="5"/>
  <c r="Z77" i="5"/>
  <c r="AA77" i="5"/>
  <c r="AB77" i="5"/>
  <c r="AC77" i="5"/>
  <c r="Z78" i="5"/>
  <c r="AA78" i="5"/>
  <c r="AB78" i="5"/>
  <c r="AC78" i="5"/>
  <c r="Z79" i="5"/>
  <c r="AA79" i="5"/>
  <c r="AB79" i="5"/>
  <c r="AC79" i="5"/>
  <c r="Z80" i="5"/>
  <c r="AA80" i="5"/>
  <c r="AB80" i="5"/>
  <c r="AC80" i="5"/>
  <c r="Z81" i="5"/>
  <c r="AA81" i="5"/>
  <c r="AB81" i="5"/>
  <c r="AC81" i="5"/>
  <c r="Z82" i="5"/>
  <c r="AA82" i="5"/>
  <c r="AB82" i="5"/>
  <c r="AC82" i="5"/>
  <c r="Z83" i="5"/>
  <c r="AA83" i="5"/>
  <c r="AB83" i="5"/>
  <c r="AC83" i="5"/>
  <c r="Z84" i="5"/>
  <c r="AA84" i="5"/>
  <c r="AB84" i="5"/>
  <c r="AC84" i="5"/>
  <c r="Z85" i="5"/>
  <c r="AA85" i="5"/>
  <c r="AB85" i="5"/>
  <c r="AC85" i="5"/>
  <c r="Z86" i="5"/>
  <c r="AA86" i="5"/>
  <c r="AB86" i="5"/>
  <c r="AC86" i="5"/>
  <c r="Z87" i="5"/>
  <c r="AA87" i="5"/>
  <c r="AB87" i="5"/>
  <c r="AC87" i="5"/>
  <c r="Z88" i="5"/>
  <c r="AA88" i="5"/>
  <c r="AB88" i="5"/>
  <c r="AC88" i="5"/>
  <c r="Z89" i="5"/>
  <c r="AA89" i="5"/>
  <c r="AB89" i="5"/>
  <c r="AC89" i="5"/>
  <c r="Z90" i="5"/>
  <c r="AA90" i="5"/>
  <c r="AB90" i="5"/>
  <c r="AC90" i="5"/>
  <c r="Z91" i="5"/>
  <c r="AA91" i="5"/>
  <c r="AB91" i="5"/>
  <c r="AC91" i="5"/>
  <c r="Z92" i="5"/>
  <c r="AA92" i="5"/>
  <c r="AB92" i="5"/>
  <c r="AC92" i="5"/>
  <c r="Z93" i="5"/>
  <c r="AA93" i="5"/>
  <c r="AB93" i="5"/>
  <c r="AC93" i="5"/>
  <c r="Z94" i="5"/>
  <c r="AA94" i="5"/>
  <c r="AB94" i="5"/>
  <c r="AC94" i="5"/>
  <c r="Z95" i="5"/>
  <c r="AA95" i="5"/>
  <c r="AB95" i="5"/>
  <c r="AC95" i="5"/>
  <c r="Z96" i="5"/>
  <c r="AA96" i="5"/>
  <c r="AB96" i="5"/>
  <c r="AC96" i="5"/>
  <c r="Z97" i="5"/>
  <c r="AA97" i="5"/>
  <c r="AB97" i="5"/>
  <c r="AC97" i="5"/>
  <c r="Z98" i="5"/>
  <c r="AA98" i="5"/>
  <c r="AB98" i="5"/>
  <c r="AC98" i="5"/>
  <c r="Z99" i="5"/>
  <c r="AA99" i="5"/>
  <c r="AB99" i="5"/>
  <c r="AC99" i="5"/>
  <c r="Z100" i="5"/>
  <c r="AA100" i="5"/>
  <c r="AB100" i="5"/>
  <c r="AC100" i="5"/>
  <c r="Z101" i="5"/>
  <c r="AA101" i="5"/>
  <c r="AB101" i="5"/>
  <c r="AC101" i="5"/>
  <c r="Z102" i="5"/>
  <c r="AA102" i="5"/>
  <c r="AB102" i="5"/>
  <c r="AC102" i="5"/>
  <c r="Z103" i="5"/>
  <c r="AA103" i="5"/>
  <c r="AB103" i="5"/>
  <c r="AC103" i="5"/>
  <c r="Z104" i="5"/>
  <c r="AA104" i="5"/>
  <c r="AB104" i="5"/>
  <c r="AC104" i="5"/>
  <c r="Z105" i="5"/>
  <c r="AA105" i="5"/>
  <c r="AB105" i="5"/>
  <c r="AC105" i="5"/>
  <c r="Z106" i="5"/>
  <c r="AA106" i="5"/>
  <c r="AB106" i="5"/>
  <c r="AC106" i="5"/>
  <c r="Z107" i="5"/>
  <c r="AA107" i="5"/>
  <c r="AB107" i="5"/>
  <c r="AC107" i="5"/>
  <c r="Z108" i="5"/>
  <c r="AA108" i="5"/>
  <c r="AB108" i="5"/>
  <c r="AC108" i="5"/>
  <c r="Z109" i="5"/>
  <c r="AA109" i="5"/>
  <c r="AB109" i="5"/>
  <c r="AC109" i="5"/>
  <c r="Z110" i="5"/>
  <c r="AA110" i="5"/>
  <c r="AB110" i="5"/>
  <c r="AC110" i="5"/>
  <c r="Z111" i="5"/>
  <c r="AA111" i="5"/>
  <c r="AB111" i="5"/>
  <c r="AC111" i="5"/>
  <c r="Z112" i="5"/>
  <c r="AA112" i="5"/>
  <c r="AB112" i="5"/>
  <c r="AC112" i="5"/>
  <c r="Z113" i="5"/>
  <c r="AA113" i="5"/>
  <c r="AB113" i="5"/>
  <c r="AC113" i="5"/>
  <c r="Z114" i="5"/>
  <c r="AA114" i="5"/>
  <c r="AB114" i="5"/>
  <c r="AC114" i="5"/>
  <c r="Z115" i="5"/>
  <c r="AA115" i="5"/>
  <c r="AB115" i="5"/>
  <c r="AC115" i="5"/>
  <c r="Z116" i="5"/>
  <c r="AA116" i="5"/>
  <c r="AB116" i="5"/>
  <c r="AC116" i="5"/>
  <c r="Z117" i="5"/>
  <c r="AA117" i="5"/>
  <c r="AB117" i="5"/>
  <c r="AC117" i="5"/>
  <c r="Z118" i="5"/>
  <c r="AA118" i="5"/>
  <c r="AB118" i="5"/>
  <c r="AC118" i="5"/>
  <c r="Z119" i="5"/>
  <c r="AA119" i="5"/>
  <c r="AB119" i="5"/>
  <c r="AC119" i="5"/>
  <c r="Z120" i="5"/>
  <c r="AA120" i="5"/>
  <c r="AB120" i="5"/>
  <c r="AC120" i="5"/>
  <c r="Z121" i="5"/>
  <c r="AA121" i="5"/>
  <c r="AB121" i="5"/>
  <c r="AC121" i="5"/>
  <c r="Z122" i="5"/>
  <c r="AA122" i="5"/>
  <c r="AB122" i="5"/>
  <c r="AC122" i="5"/>
  <c r="Z123" i="5"/>
  <c r="AA123" i="5"/>
  <c r="AB123" i="5"/>
  <c r="AC123" i="5"/>
  <c r="Z124" i="5"/>
  <c r="AA124" i="5"/>
  <c r="AB124" i="5"/>
  <c r="AC124" i="5"/>
  <c r="Z125" i="5"/>
  <c r="AA125" i="5"/>
  <c r="AB125" i="5"/>
  <c r="AC125" i="5"/>
  <c r="Z126" i="5"/>
  <c r="AA126" i="5"/>
  <c r="AB126" i="5"/>
  <c r="AC126" i="5"/>
  <c r="Z127" i="5"/>
  <c r="AA127" i="5"/>
  <c r="AB127" i="5"/>
  <c r="AC127" i="5"/>
  <c r="Z128" i="5"/>
  <c r="AA128" i="5"/>
  <c r="AB128" i="5"/>
  <c r="AC128" i="5"/>
  <c r="Z129" i="5"/>
  <c r="AA129" i="5"/>
  <c r="AB129" i="5"/>
  <c r="AC129" i="5"/>
  <c r="Z130" i="5"/>
  <c r="AA130" i="5"/>
  <c r="AB130" i="5"/>
  <c r="AC130" i="5"/>
  <c r="Z131" i="5"/>
  <c r="AA131" i="5"/>
  <c r="AB131" i="5"/>
  <c r="AC131" i="5"/>
  <c r="Z132" i="5"/>
  <c r="AA132" i="5"/>
  <c r="AB132" i="5"/>
  <c r="AC132" i="5"/>
  <c r="Z133" i="5"/>
  <c r="AA133" i="5"/>
  <c r="AB133" i="5"/>
  <c r="AC133" i="5"/>
  <c r="Z134" i="5"/>
  <c r="AA134" i="5"/>
  <c r="AB134" i="5"/>
  <c r="AC134" i="5"/>
  <c r="Z135" i="5"/>
  <c r="AA135" i="5"/>
  <c r="AB135" i="5"/>
  <c r="AC135" i="5"/>
  <c r="Z136" i="5"/>
  <c r="AA136" i="5"/>
  <c r="AB136" i="5"/>
  <c r="AC136" i="5"/>
  <c r="Z137" i="5"/>
  <c r="AA137" i="5"/>
  <c r="AB137" i="5"/>
  <c r="AC137" i="5"/>
  <c r="Z138" i="5"/>
  <c r="AA138" i="5"/>
  <c r="AB138" i="5"/>
  <c r="AC138" i="5"/>
  <c r="Z139" i="5"/>
  <c r="AA139" i="5"/>
  <c r="AB139" i="5"/>
  <c r="AC139" i="5"/>
  <c r="Z140" i="5"/>
  <c r="AA140" i="5"/>
  <c r="AB140" i="5"/>
  <c r="AC140" i="5"/>
  <c r="Z141" i="5"/>
  <c r="AA141" i="5"/>
  <c r="AB141" i="5"/>
  <c r="AC141" i="5"/>
  <c r="Z142" i="5"/>
  <c r="AA142" i="5"/>
  <c r="AB142" i="5"/>
  <c r="AC142" i="5"/>
  <c r="Z143" i="5"/>
  <c r="AA143" i="5"/>
  <c r="AB143" i="5"/>
  <c r="AC143" i="5"/>
  <c r="Z144" i="5"/>
  <c r="AA144" i="5"/>
  <c r="AB144" i="5"/>
  <c r="AC144" i="5"/>
  <c r="Z145" i="5"/>
  <c r="AA145" i="5"/>
  <c r="AB145" i="5"/>
  <c r="AC145" i="5"/>
  <c r="Z146" i="5"/>
  <c r="AA146" i="5"/>
  <c r="AB146" i="5"/>
  <c r="AC146" i="5"/>
  <c r="Z147" i="5"/>
  <c r="AA147" i="5"/>
  <c r="AB147" i="5"/>
  <c r="AC147" i="5"/>
  <c r="Z148" i="5"/>
  <c r="AA148" i="5"/>
  <c r="AB148" i="5"/>
  <c r="AC148" i="5"/>
  <c r="Z149" i="5"/>
  <c r="AA149" i="5"/>
  <c r="AB149" i="5"/>
  <c r="AC149" i="5"/>
  <c r="Z150" i="5"/>
  <c r="AA150" i="5"/>
  <c r="AB150" i="5"/>
  <c r="AC150" i="5"/>
  <c r="Z151" i="5"/>
  <c r="AA151" i="5"/>
  <c r="AB151" i="5"/>
  <c r="AC151" i="5"/>
  <c r="Z152" i="5"/>
  <c r="AA152" i="5"/>
  <c r="AB152" i="5"/>
  <c r="AC152" i="5"/>
  <c r="Z153" i="5"/>
  <c r="AA153" i="5"/>
  <c r="AB153" i="5"/>
  <c r="AC153" i="5"/>
  <c r="Z154" i="5"/>
  <c r="AA154" i="5"/>
  <c r="AB154" i="5"/>
  <c r="AC154" i="5"/>
  <c r="Z155" i="5"/>
  <c r="AA155" i="5"/>
  <c r="AB155" i="5"/>
  <c r="AC155" i="5"/>
  <c r="Z156" i="5"/>
  <c r="AA156" i="5"/>
  <c r="AB156" i="5"/>
  <c r="AC156" i="5"/>
  <c r="Z157" i="5"/>
  <c r="AA157" i="5"/>
  <c r="AB157" i="5"/>
  <c r="AC157" i="5"/>
  <c r="Z158" i="5"/>
  <c r="AA158" i="5"/>
  <c r="AB158" i="5"/>
  <c r="AC158" i="5"/>
  <c r="Z159" i="5"/>
  <c r="AA159" i="5"/>
  <c r="AB159" i="5"/>
  <c r="AC159" i="5"/>
  <c r="Z160" i="5"/>
  <c r="AA160" i="5"/>
  <c r="AB160" i="5"/>
  <c r="AC160" i="5"/>
  <c r="Z161" i="5"/>
  <c r="AA161" i="5"/>
  <c r="AB161" i="5"/>
  <c r="AC161" i="5"/>
  <c r="Z162" i="5"/>
  <c r="AA162" i="5"/>
  <c r="AB162" i="5"/>
  <c r="AC162" i="5"/>
  <c r="Z163" i="5"/>
  <c r="AA163" i="5"/>
  <c r="AB163" i="5"/>
  <c r="AC163" i="5"/>
  <c r="Z164" i="5"/>
  <c r="AA164" i="5"/>
  <c r="AB164" i="5"/>
  <c r="AC164" i="5"/>
  <c r="Z165" i="5"/>
  <c r="AA165" i="5"/>
  <c r="AB165" i="5"/>
  <c r="AC165" i="5"/>
  <c r="Z166" i="5"/>
  <c r="AA166" i="5"/>
  <c r="AB166" i="5"/>
  <c r="AC166" i="5"/>
  <c r="Z167" i="5"/>
  <c r="AA167" i="5"/>
  <c r="AB167" i="5"/>
  <c r="AC167" i="5"/>
  <c r="Z168" i="5"/>
  <c r="AA168" i="5"/>
  <c r="AB168" i="5"/>
  <c r="AC168" i="5"/>
  <c r="Z169" i="5"/>
  <c r="AA169" i="5"/>
  <c r="AB169" i="5"/>
  <c r="AC169" i="5"/>
  <c r="Z170" i="5"/>
  <c r="AA170" i="5"/>
  <c r="AB170" i="5"/>
  <c r="AC170" i="5"/>
  <c r="Z171" i="5"/>
  <c r="AA171" i="5"/>
  <c r="AB171" i="5"/>
  <c r="AC171" i="5"/>
  <c r="Z172" i="5"/>
  <c r="AA172" i="5"/>
  <c r="AB172" i="5"/>
  <c r="AC172" i="5"/>
  <c r="Z173" i="5"/>
  <c r="AA173" i="5"/>
  <c r="AB173" i="5"/>
  <c r="AC173" i="5"/>
  <c r="Z174" i="5"/>
  <c r="AA174" i="5"/>
  <c r="AB174" i="5"/>
  <c r="AC174" i="5"/>
  <c r="Z175" i="5"/>
  <c r="AA175" i="5"/>
  <c r="AB175" i="5"/>
  <c r="AC175" i="5"/>
  <c r="Z176" i="5"/>
  <c r="AA176" i="5"/>
  <c r="AB176" i="5"/>
  <c r="AC176" i="5"/>
  <c r="Z177" i="5"/>
  <c r="AA177" i="5"/>
  <c r="AB177" i="5"/>
  <c r="AC177" i="5"/>
  <c r="Z178" i="5"/>
  <c r="AA178" i="5"/>
  <c r="AB178" i="5"/>
  <c r="AC178" i="5"/>
  <c r="Z179" i="5"/>
  <c r="AA179" i="5"/>
  <c r="AB179" i="5"/>
  <c r="AC179" i="5"/>
  <c r="Z180" i="5"/>
  <c r="AA180" i="5"/>
  <c r="AB180" i="5"/>
  <c r="AC180" i="5"/>
  <c r="Z181" i="5"/>
  <c r="AA181" i="5"/>
  <c r="AB181" i="5"/>
  <c r="AC181" i="5"/>
  <c r="Z182" i="5"/>
  <c r="AA182" i="5"/>
  <c r="AB182" i="5"/>
  <c r="AC182" i="5"/>
  <c r="Z183" i="5"/>
  <c r="AA183" i="5"/>
  <c r="AB183" i="5"/>
  <c r="AC183" i="5"/>
  <c r="Z184" i="5"/>
  <c r="AA184" i="5"/>
  <c r="AB184" i="5"/>
  <c r="AC184" i="5"/>
  <c r="Z185" i="5"/>
  <c r="AA185" i="5"/>
  <c r="AB185" i="5"/>
  <c r="AC185" i="5"/>
  <c r="Z186" i="5"/>
  <c r="AA186" i="5"/>
  <c r="AB186" i="5"/>
  <c r="AC186" i="5"/>
  <c r="Z187" i="5"/>
  <c r="AA187" i="5"/>
  <c r="AB187" i="5"/>
  <c r="AC187" i="5"/>
  <c r="Z188" i="5"/>
  <c r="AA188" i="5"/>
  <c r="AB188" i="5"/>
  <c r="AC188" i="5"/>
  <c r="Z189" i="5"/>
  <c r="AA189" i="5"/>
  <c r="AB189" i="5"/>
  <c r="AC189" i="5"/>
  <c r="Z190" i="5"/>
  <c r="AA190" i="5"/>
  <c r="AB190" i="5"/>
  <c r="AC190" i="5"/>
  <c r="Z191" i="5"/>
  <c r="AA191" i="5"/>
  <c r="AB191" i="5"/>
  <c r="AC191" i="5"/>
  <c r="Z192" i="5"/>
  <c r="AA192" i="5"/>
  <c r="AB192" i="5"/>
  <c r="AC192" i="5"/>
  <c r="Z193" i="5"/>
  <c r="AA193" i="5"/>
  <c r="AB193" i="5"/>
  <c r="AC193" i="5"/>
  <c r="Z194" i="5"/>
  <c r="AA194" i="5"/>
  <c r="AB194" i="5"/>
  <c r="AC194" i="5"/>
  <c r="Z195" i="5"/>
  <c r="AA195" i="5"/>
  <c r="AB195" i="5"/>
  <c r="AC195" i="5"/>
  <c r="Z196" i="5"/>
  <c r="AA196" i="5"/>
  <c r="AB196" i="5"/>
  <c r="AC196" i="5"/>
  <c r="Z197" i="5"/>
  <c r="AA197" i="5"/>
  <c r="AB197" i="5"/>
  <c r="AC197" i="5"/>
  <c r="Z198" i="5"/>
  <c r="AA198" i="5"/>
  <c r="AB198" i="5"/>
  <c r="AC198" i="5"/>
  <c r="Z199" i="5"/>
  <c r="AA199" i="5"/>
  <c r="AB199" i="5"/>
  <c r="AC199" i="5"/>
  <c r="Z200" i="5"/>
  <c r="AA200" i="5"/>
  <c r="AB200" i="5"/>
  <c r="AC200" i="5"/>
  <c r="Z201" i="5"/>
  <c r="AA201" i="5"/>
  <c r="AB201" i="5"/>
  <c r="AC201" i="5"/>
  <c r="Z202" i="5"/>
  <c r="AA202" i="5"/>
  <c r="AB202" i="5"/>
  <c r="AC202" i="5"/>
  <c r="Z203" i="5"/>
  <c r="AA203" i="5"/>
  <c r="AB203" i="5"/>
  <c r="AC203" i="5"/>
  <c r="Z204" i="5"/>
  <c r="AA204" i="5"/>
  <c r="AB204" i="5"/>
  <c r="AC204" i="5"/>
  <c r="Z205" i="5"/>
  <c r="AA205" i="5"/>
  <c r="AB205" i="5"/>
  <c r="AC205" i="5"/>
  <c r="Z206" i="5"/>
  <c r="AA206" i="5"/>
  <c r="AB206" i="5"/>
  <c r="AC206" i="5"/>
  <c r="Z207" i="5"/>
  <c r="AA207" i="5"/>
  <c r="AB207" i="5"/>
  <c r="AC207" i="5"/>
  <c r="Z208" i="5"/>
  <c r="AA208" i="5"/>
  <c r="AB208" i="5"/>
  <c r="AC208" i="5"/>
  <c r="Z209" i="5"/>
  <c r="AA209" i="5"/>
  <c r="AB209" i="5"/>
  <c r="AC209" i="5"/>
  <c r="Z210" i="5"/>
  <c r="AA210" i="5"/>
  <c r="AB210" i="5"/>
  <c r="AC210" i="5"/>
  <c r="Z211" i="5"/>
  <c r="AA211" i="5"/>
  <c r="AB211" i="5"/>
  <c r="AC211" i="5"/>
  <c r="Z212" i="5"/>
  <c r="AA212" i="5"/>
  <c r="AB212" i="5"/>
  <c r="AC212" i="5"/>
  <c r="AC2" i="5"/>
  <c r="AB2" i="5"/>
  <c r="AA2" i="5"/>
  <c r="Z2" i="5"/>
  <c r="AF3" i="5"/>
  <c r="AG3" i="5"/>
  <c r="AH3" i="5"/>
  <c r="AI3" i="5"/>
  <c r="AF4" i="5"/>
  <c r="AG4" i="5"/>
  <c r="AH4" i="5"/>
  <c r="AI4" i="5"/>
  <c r="AF5" i="5"/>
  <c r="AG5" i="5"/>
  <c r="AH5" i="5"/>
  <c r="AI5" i="5"/>
  <c r="AF6" i="5"/>
  <c r="AG6" i="5"/>
  <c r="AH6" i="5"/>
  <c r="AI6" i="5"/>
  <c r="AF7" i="5"/>
  <c r="AG7" i="5"/>
  <c r="AH7" i="5"/>
  <c r="AI7" i="5"/>
  <c r="AF8" i="5"/>
  <c r="AG8" i="5"/>
  <c r="AH8" i="5"/>
  <c r="AI8" i="5"/>
  <c r="AF9" i="5"/>
  <c r="AG9" i="5"/>
  <c r="AH9" i="5"/>
  <c r="AI9" i="5"/>
  <c r="AF10" i="5"/>
  <c r="AG10" i="5"/>
  <c r="AH10" i="5"/>
  <c r="AI10" i="5"/>
  <c r="AF11" i="5"/>
  <c r="AG11" i="5"/>
  <c r="AH11" i="5"/>
  <c r="AI11" i="5"/>
  <c r="AF12" i="5"/>
  <c r="AG12" i="5"/>
  <c r="AH12" i="5"/>
  <c r="AI12" i="5"/>
  <c r="AF13" i="5"/>
  <c r="AG13" i="5"/>
  <c r="AH13" i="5"/>
  <c r="AI13" i="5"/>
  <c r="AF14" i="5"/>
  <c r="AG14" i="5"/>
  <c r="AH14" i="5"/>
  <c r="AI14" i="5"/>
  <c r="AF15" i="5"/>
  <c r="AG15" i="5"/>
  <c r="AH15" i="5"/>
  <c r="AI15" i="5"/>
  <c r="AF16" i="5"/>
  <c r="AG16" i="5"/>
  <c r="AH16" i="5"/>
  <c r="AI16" i="5"/>
  <c r="AF17" i="5"/>
  <c r="AG17" i="5"/>
  <c r="AH17" i="5"/>
  <c r="AI17" i="5"/>
  <c r="AF18" i="5"/>
  <c r="AG18" i="5"/>
  <c r="AH18" i="5"/>
  <c r="AI18" i="5"/>
  <c r="AF19" i="5"/>
  <c r="AG19" i="5"/>
  <c r="AH19" i="5"/>
  <c r="AI19" i="5"/>
  <c r="AF20" i="5"/>
  <c r="AG20" i="5"/>
  <c r="AH20" i="5"/>
  <c r="AI20" i="5"/>
  <c r="AF21" i="5"/>
  <c r="AG21" i="5"/>
  <c r="AH21" i="5"/>
  <c r="AI21" i="5"/>
  <c r="AF22" i="5"/>
  <c r="AG22" i="5"/>
  <c r="AH22" i="5"/>
  <c r="AI22" i="5"/>
  <c r="AF23" i="5"/>
  <c r="AG23" i="5"/>
  <c r="AH23" i="5"/>
  <c r="AI23" i="5"/>
  <c r="AF24" i="5"/>
  <c r="AG24" i="5"/>
  <c r="AH24" i="5"/>
  <c r="AI24" i="5"/>
  <c r="AF25" i="5"/>
  <c r="AG25" i="5"/>
  <c r="AH25" i="5"/>
  <c r="AI25" i="5"/>
  <c r="AF26" i="5"/>
  <c r="AG26" i="5"/>
  <c r="AH26" i="5"/>
  <c r="AI26" i="5"/>
  <c r="AF27" i="5"/>
  <c r="AG27" i="5"/>
  <c r="AH27" i="5"/>
  <c r="AI27" i="5"/>
  <c r="AF28" i="5"/>
  <c r="AG28" i="5"/>
  <c r="AH28" i="5"/>
  <c r="AI28" i="5"/>
  <c r="AF29" i="5"/>
  <c r="AG29" i="5"/>
  <c r="AH29" i="5"/>
  <c r="AI29" i="5"/>
  <c r="AF30" i="5"/>
  <c r="AG30" i="5"/>
  <c r="AH30" i="5"/>
  <c r="AI30" i="5"/>
  <c r="AF31" i="5"/>
  <c r="AG31" i="5"/>
  <c r="AH31" i="5"/>
  <c r="AI31" i="5"/>
  <c r="AF32" i="5"/>
  <c r="AG32" i="5"/>
  <c r="AH32" i="5"/>
  <c r="AI32" i="5"/>
  <c r="AF33" i="5"/>
  <c r="AG33" i="5"/>
  <c r="AH33" i="5"/>
  <c r="AI33" i="5"/>
  <c r="AF34" i="5"/>
  <c r="AG34" i="5"/>
  <c r="AH34" i="5"/>
  <c r="AI34" i="5"/>
  <c r="AF35" i="5"/>
  <c r="AG35" i="5"/>
  <c r="AH35" i="5"/>
  <c r="AI35" i="5"/>
  <c r="AF36" i="5"/>
  <c r="AG36" i="5"/>
  <c r="AH36" i="5"/>
  <c r="AI36" i="5"/>
  <c r="AF37" i="5"/>
  <c r="AG37" i="5"/>
  <c r="AH37" i="5"/>
  <c r="AI37" i="5"/>
  <c r="AF38" i="5"/>
  <c r="AG38" i="5"/>
  <c r="AH38" i="5"/>
  <c r="AI38" i="5"/>
  <c r="AF39" i="5"/>
  <c r="AG39" i="5"/>
  <c r="AH39" i="5"/>
  <c r="AI39" i="5"/>
  <c r="AF40" i="5"/>
  <c r="AG40" i="5"/>
  <c r="AH40" i="5"/>
  <c r="AI40" i="5"/>
  <c r="AF41" i="5"/>
  <c r="AG41" i="5"/>
  <c r="AH41" i="5"/>
  <c r="AI41" i="5"/>
  <c r="AF42" i="5"/>
  <c r="AG42" i="5"/>
  <c r="AH42" i="5"/>
  <c r="AI42" i="5"/>
  <c r="AF43" i="5"/>
  <c r="AG43" i="5"/>
  <c r="AH43" i="5"/>
  <c r="AI43" i="5"/>
  <c r="AF44" i="5"/>
  <c r="AG44" i="5"/>
  <c r="AH44" i="5"/>
  <c r="AI44" i="5"/>
  <c r="AF45" i="5"/>
  <c r="AG45" i="5"/>
  <c r="AH45" i="5"/>
  <c r="AI45" i="5"/>
  <c r="AF46" i="5"/>
  <c r="AG46" i="5"/>
  <c r="AH46" i="5"/>
  <c r="AI46" i="5"/>
  <c r="AF47" i="5"/>
  <c r="AG47" i="5"/>
  <c r="AH47" i="5"/>
  <c r="AI47" i="5"/>
  <c r="AF48" i="5"/>
  <c r="AG48" i="5"/>
  <c r="AH48" i="5"/>
  <c r="AI48" i="5"/>
  <c r="AF49" i="5"/>
  <c r="AG49" i="5"/>
  <c r="AH49" i="5"/>
  <c r="AI49" i="5"/>
  <c r="AF50" i="5"/>
  <c r="AG50" i="5"/>
  <c r="AH50" i="5"/>
  <c r="AI50" i="5"/>
  <c r="AF51" i="5"/>
  <c r="AG51" i="5"/>
  <c r="AH51" i="5"/>
  <c r="AI51" i="5"/>
  <c r="AF52" i="5"/>
  <c r="AG52" i="5"/>
  <c r="AH52" i="5"/>
  <c r="AI52" i="5"/>
  <c r="AF53" i="5"/>
  <c r="AG53" i="5"/>
  <c r="AH53" i="5"/>
  <c r="AI53" i="5"/>
  <c r="AF54" i="5"/>
  <c r="AG54" i="5"/>
  <c r="AH54" i="5"/>
  <c r="AI54" i="5"/>
  <c r="AF55" i="5"/>
  <c r="AG55" i="5"/>
  <c r="AH55" i="5"/>
  <c r="AI55" i="5"/>
  <c r="AF56" i="5"/>
  <c r="AG56" i="5"/>
  <c r="AH56" i="5"/>
  <c r="AI56" i="5"/>
  <c r="AF57" i="5"/>
  <c r="AG57" i="5"/>
  <c r="AH57" i="5"/>
  <c r="AI57" i="5"/>
  <c r="AF58" i="5"/>
  <c r="AG58" i="5"/>
  <c r="AH58" i="5"/>
  <c r="AI58" i="5"/>
  <c r="AF59" i="5"/>
  <c r="AG59" i="5"/>
  <c r="AH59" i="5"/>
  <c r="AI59" i="5"/>
  <c r="AF60" i="5"/>
  <c r="AG60" i="5"/>
  <c r="AH60" i="5"/>
  <c r="AI60" i="5"/>
  <c r="AF61" i="5"/>
  <c r="AG61" i="5"/>
  <c r="AH61" i="5"/>
  <c r="AI61" i="5"/>
  <c r="AF62" i="5"/>
  <c r="AG62" i="5"/>
  <c r="AH62" i="5"/>
  <c r="AI62" i="5"/>
  <c r="AF63" i="5"/>
  <c r="AG63" i="5"/>
  <c r="AH63" i="5"/>
  <c r="AI63" i="5"/>
  <c r="AF64" i="5"/>
  <c r="AG64" i="5"/>
  <c r="AH64" i="5"/>
  <c r="AI64" i="5"/>
  <c r="AF65" i="5"/>
  <c r="AG65" i="5"/>
  <c r="AH65" i="5"/>
  <c r="AI65" i="5"/>
  <c r="AF66" i="5"/>
  <c r="AG66" i="5"/>
  <c r="AH66" i="5"/>
  <c r="AI66" i="5"/>
  <c r="AF67" i="5"/>
  <c r="AG67" i="5"/>
  <c r="AH67" i="5"/>
  <c r="AI67" i="5"/>
  <c r="AF68" i="5"/>
  <c r="AG68" i="5"/>
  <c r="AH68" i="5"/>
  <c r="AI68" i="5"/>
  <c r="AF69" i="5"/>
  <c r="AG69" i="5"/>
  <c r="AH69" i="5"/>
  <c r="AI69" i="5"/>
  <c r="AF70" i="5"/>
  <c r="AG70" i="5"/>
  <c r="AH70" i="5"/>
  <c r="AI70" i="5"/>
  <c r="AF71" i="5"/>
  <c r="AG71" i="5"/>
  <c r="AH71" i="5"/>
  <c r="AI71" i="5"/>
  <c r="AF72" i="5"/>
  <c r="AG72" i="5"/>
  <c r="AH72" i="5"/>
  <c r="AI72" i="5"/>
  <c r="AF73" i="5"/>
  <c r="AG73" i="5"/>
  <c r="AH73" i="5"/>
  <c r="AI73" i="5"/>
  <c r="AF74" i="5"/>
  <c r="AG74" i="5"/>
  <c r="AH74" i="5"/>
  <c r="AI74" i="5"/>
  <c r="AF75" i="5"/>
  <c r="AG75" i="5"/>
  <c r="AH75" i="5"/>
  <c r="AI75" i="5"/>
  <c r="AF76" i="5"/>
  <c r="AG76" i="5"/>
  <c r="AH76" i="5"/>
  <c r="AI76" i="5"/>
  <c r="AF77" i="5"/>
  <c r="AG77" i="5"/>
  <c r="AH77" i="5"/>
  <c r="AI77" i="5"/>
  <c r="AF78" i="5"/>
  <c r="AG78" i="5"/>
  <c r="AH78" i="5"/>
  <c r="AI78" i="5"/>
  <c r="AF79" i="5"/>
  <c r="AG79" i="5"/>
  <c r="AH79" i="5"/>
  <c r="AI79" i="5"/>
  <c r="AF80" i="5"/>
  <c r="AG80" i="5"/>
  <c r="AH80" i="5"/>
  <c r="AI80" i="5"/>
  <c r="AF81" i="5"/>
  <c r="AG81" i="5"/>
  <c r="AH81" i="5"/>
  <c r="AI81" i="5"/>
  <c r="AF82" i="5"/>
  <c r="AG82" i="5"/>
  <c r="AH82" i="5"/>
  <c r="AI82" i="5"/>
  <c r="AF83" i="5"/>
  <c r="AG83" i="5"/>
  <c r="AH83" i="5"/>
  <c r="AI83" i="5"/>
  <c r="AF84" i="5"/>
  <c r="AG84" i="5"/>
  <c r="AH84" i="5"/>
  <c r="AI84" i="5"/>
  <c r="AF85" i="5"/>
  <c r="AG85" i="5"/>
  <c r="AH85" i="5"/>
  <c r="AI85" i="5"/>
  <c r="AF86" i="5"/>
  <c r="AG86" i="5"/>
  <c r="AH86" i="5"/>
  <c r="AI86" i="5"/>
  <c r="AF87" i="5"/>
  <c r="AG87" i="5"/>
  <c r="AH87" i="5"/>
  <c r="AI87" i="5"/>
  <c r="AF88" i="5"/>
  <c r="AG88" i="5"/>
  <c r="AH88" i="5"/>
  <c r="AI88" i="5"/>
  <c r="AF89" i="5"/>
  <c r="AG89" i="5"/>
  <c r="AH89" i="5"/>
  <c r="AI89" i="5"/>
  <c r="AF90" i="5"/>
  <c r="AG90" i="5"/>
  <c r="AH90" i="5"/>
  <c r="AI90" i="5"/>
  <c r="AF91" i="5"/>
  <c r="AG91" i="5"/>
  <c r="AH91" i="5"/>
  <c r="AI91" i="5"/>
  <c r="AF92" i="5"/>
  <c r="AG92" i="5"/>
  <c r="AH92" i="5"/>
  <c r="AI92" i="5"/>
  <c r="AF93" i="5"/>
  <c r="AG93" i="5"/>
  <c r="AH93" i="5"/>
  <c r="AI93" i="5"/>
  <c r="AF94" i="5"/>
  <c r="AG94" i="5"/>
  <c r="AH94" i="5"/>
  <c r="AI94" i="5"/>
  <c r="AF95" i="5"/>
  <c r="AG95" i="5"/>
  <c r="AH95" i="5"/>
  <c r="AI95" i="5"/>
  <c r="AF96" i="5"/>
  <c r="AG96" i="5"/>
  <c r="AH96" i="5"/>
  <c r="AI96" i="5"/>
  <c r="AF97" i="5"/>
  <c r="AG97" i="5"/>
  <c r="AH97" i="5"/>
  <c r="AI97" i="5"/>
  <c r="AF98" i="5"/>
  <c r="AG98" i="5"/>
  <c r="AH98" i="5"/>
  <c r="AI98" i="5"/>
  <c r="AF99" i="5"/>
  <c r="AG99" i="5"/>
  <c r="AH99" i="5"/>
  <c r="AI99" i="5"/>
  <c r="AF100" i="5"/>
  <c r="AG100" i="5"/>
  <c r="AH100" i="5"/>
  <c r="AI100" i="5"/>
  <c r="AF101" i="5"/>
  <c r="AG101" i="5"/>
  <c r="AH101" i="5"/>
  <c r="AI101" i="5"/>
  <c r="AF102" i="5"/>
  <c r="AG102" i="5"/>
  <c r="AH102" i="5"/>
  <c r="AI102" i="5"/>
  <c r="AF103" i="5"/>
  <c r="AG103" i="5"/>
  <c r="AH103" i="5"/>
  <c r="AI103" i="5"/>
  <c r="AF104" i="5"/>
  <c r="AG104" i="5"/>
  <c r="AH104" i="5"/>
  <c r="AI104" i="5"/>
  <c r="AF105" i="5"/>
  <c r="AG105" i="5"/>
  <c r="AH105" i="5"/>
  <c r="AI105" i="5"/>
  <c r="AF106" i="5"/>
  <c r="AG106" i="5"/>
  <c r="AH106" i="5"/>
  <c r="AI106" i="5"/>
  <c r="AF107" i="5"/>
  <c r="AG107" i="5"/>
  <c r="AH107" i="5"/>
  <c r="AI107" i="5"/>
  <c r="AF108" i="5"/>
  <c r="AG108" i="5"/>
  <c r="AH108" i="5"/>
  <c r="AI108" i="5"/>
  <c r="AF109" i="5"/>
  <c r="AG109" i="5"/>
  <c r="AH109" i="5"/>
  <c r="AI109" i="5"/>
  <c r="AF110" i="5"/>
  <c r="AG110" i="5"/>
  <c r="AH110" i="5"/>
  <c r="AI110" i="5"/>
  <c r="AF111" i="5"/>
  <c r="AG111" i="5"/>
  <c r="AH111" i="5"/>
  <c r="AI111" i="5"/>
  <c r="AF112" i="5"/>
  <c r="AG112" i="5"/>
  <c r="AH112" i="5"/>
  <c r="AI112" i="5"/>
  <c r="AF113" i="5"/>
  <c r="AG113" i="5"/>
  <c r="AH113" i="5"/>
  <c r="AI113" i="5"/>
  <c r="AF114" i="5"/>
  <c r="AG114" i="5"/>
  <c r="AH114" i="5"/>
  <c r="AI114" i="5"/>
  <c r="AF115" i="5"/>
  <c r="AG115" i="5"/>
  <c r="AH115" i="5"/>
  <c r="AI115" i="5"/>
  <c r="AF116" i="5"/>
  <c r="AG116" i="5"/>
  <c r="AH116" i="5"/>
  <c r="AI116" i="5"/>
  <c r="AF117" i="5"/>
  <c r="AG117" i="5"/>
  <c r="AH117" i="5"/>
  <c r="AI117" i="5"/>
  <c r="AF118" i="5"/>
  <c r="AG118" i="5"/>
  <c r="AH118" i="5"/>
  <c r="AI118" i="5"/>
  <c r="AF119" i="5"/>
  <c r="AG119" i="5"/>
  <c r="AH119" i="5"/>
  <c r="AI119" i="5"/>
  <c r="AF120" i="5"/>
  <c r="AG120" i="5"/>
  <c r="AH120" i="5"/>
  <c r="AI120" i="5"/>
  <c r="AF121" i="5"/>
  <c r="AG121" i="5"/>
  <c r="AH121" i="5"/>
  <c r="AI121" i="5"/>
  <c r="AF122" i="5"/>
  <c r="AG122" i="5"/>
  <c r="AH122" i="5"/>
  <c r="AI122" i="5"/>
  <c r="AF123" i="5"/>
  <c r="AG123" i="5"/>
  <c r="AH123" i="5"/>
  <c r="AI123" i="5"/>
  <c r="AF124" i="5"/>
  <c r="AG124" i="5"/>
  <c r="AH124" i="5"/>
  <c r="AI124" i="5"/>
  <c r="AF125" i="5"/>
  <c r="AG125" i="5"/>
  <c r="AH125" i="5"/>
  <c r="AI125" i="5"/>
  <c r="AF126" i="5"/>
  <c r="AG126" i="5"/>
  <c r="AH126" i="5"/>
  <c r="AI126" i="5"/>
  <c r="AF127" i="5"/>
  <c r="AG127" i="5"/>
  <c r="AH127" i="5"/>
  <c r="AI127" i="5"/>
  <c r="AF128" i="5"/>
  <c r="AG128" i="5"/>
  <c r="AH128" i="5"/>
  <c r="AI128" i="5"/>
  <c r="AF129" i="5"/>
  <c r="AG129" i="5"/>
  <c r="AH129" i="5"/>
  <c r="AI129" i="5"/>
  <c r="AF130" i="5"/>
  <c r="AG130" i="5"/>
  <c r="AH130" i="5"/>
  <c r="AI130" i="5"/>
  <c r="AF131" i="5"/>
  <c r="AG131" i="5"/>
  <c r="AH131" i="5"/>
  <c r="AI131" i="5"/>
  <c r="AF132" i="5"/>
  <c r="AG132" i="5"/>
  <c r="AH132" i="5"/>
  <c r="AI132" i="5"/>
  <c r="AF133" i="5"/>
  <c r="AG133" i="5"/>
  <c r="AH133" i="5"/>
  <c r="AI133" i="5"/>
  <c r="AF134" i="5"/>
  <c r="AG134" i="5"/>
  <c r="AH134" i="5"/>
  <c r="AI134" i="5"/>
  <c r="AF135" i="5"/>
  <c r="AG135" i="5"/>
  <c r="AH135" i="5"/>
  <c r="AI135" i="5"/>
  <c r="AF136" i="5"/>
  <c r="AG136" i="5"/>
  <c r="AH136" i="5"/>
  <c r="AI136" i="5"/>
  <c r="AF137" i="5"/>
  <c r="AG137" i="5"/>
  <c r="AH137" i="5"/>
  <c r="AI137" i="5"/>
  <c r="AF138" i="5"/>
  <c r="AG138" i="5"/>
  <c r="AH138" i="5"/>
  <c r="AI138" i="5"/>
  <c r="AF139" i="5"/>
  <c r="AG139" i="5"/>
  <c r="AH139" i="5"/>
  <c r="AI139" i="5"/>
  <c r="AF140" i="5"/>
  <c r="AG140" i="5"/>
  <c r="AH140" i="5"/>
  <c r="AI140" i="5"/>
  <c r="AF141" i="5"/>
  <c r="AG141" i="5"/>
  <c r="AH141" i="5"/>
  <c r="AI141" i="5"/>
  <c r="AF142" i="5"/>
  <c r="AG142" i="5"/>
  <c r="AH142" i="5"/>
  <c r="AI142" i="5"/>
  <c r="AF143" i="5"/>
  <c r="AG143" i="5"/>
  <c r="AH143" i="5"/>
  <c r="AI143" i="5"/>
  <c r="AF144" i="5"/>
  <c r="AG144" i="5"/>
  <c r="AH144" i="5"/>
  <c r="AI144" i="5"/>
  <c r="AF145" i="5"/>
  <c r="AG145" i="5"/>
  <c r="AH145" i="5"/>
  <c r="AI145" i="5"/>
  <c r="AF146" i="5"/>
  <c r="AG146" i="5"/>
  <c r="AH146" i="5"/>
  <c r="AI146" i="5"/>
  <c r="AF147" i="5"/>
  <c r="AG147" i="5"/>
  <c r="AH147" i="5"/>
  <c r="AI147" i="5"/>
  <c r="AF148" i="5"/>
  <c r="AG148" i="5"/>
  <c r="AH148" i="5"/>
  <c r="AI148" i="5"/>
  <c r="AF149" i="5"/>
  <c r="AG149" i="5"/>
  <c r="AH149" i="5"/>
  <c r="AI149" i="5"/>
  <c r="AF150" i="5"/>
  <c r="AG150" i="5"/>
  <c r="AH150" i="5"/>
  <c r="AI150" i="5"/>
  <c r="AF151" i="5"/>
  <c r="AG151" i="5"/>
  <c r="AH151" i="5"/>
  <c r="AI151" i="5"/>
  <c r="AF152" i="5"/>
  <c r="AG152" i="5"/>
  <c r="AH152" i="5"/>
  <c r="AI152" i="5"/>
  <c r="AF153" i="5"/>
  <c r="AG153" i="5"/>
  <c r="AH153" i="5"/>
  <c r="AI153" i="5"/>
  <c r="AF154" i="5"/>
  <c r="AG154" i="5"/>
  <c r="AH154" i="5"/>
  <c r="AI154" i="5"/>
  <c r="AF155" i="5"/>
  <c r="AG155" i="5"/>
  <c r="AH155" i="5"/>
  <c r="AI155" i="5"/>
  <c r="AF156" i="5"/>
  <c r="AG156" i="5"/>
  <c r="AH156" i="5"/>
  <c r="AI156" i="5"/>
  <c r="AF157" i="5"/>
  <c r="AG157" i="5"/>
  <c r="AH157" i="5"/>
  <c r="AI157" i="5"/>
  <c r="AF158" i="5"/>
  <c r="AG158" i="5"/>
  <c r="AH158" i="5"/>
  <c r="AI158" i="5"/>
  <c r="AF159" i="5"/>
  <c r="AG159" i="5"/>
  <c r="AH159" i="5"/>
  <c r="AI159" i="5"/>
  <c r="AF160" i="5"/>
  <c r="AG160" i="5"/>
  <c r="AH160" i="5"/>
  <c r="AI160" i="5"/>
  <c r="AF161" i="5"/>
  <c r="AG161" i="5"/>
  <c r="AH161" i="5"/>
  <c r="AI161" i="5"/>
  <c r="AF162" i="5"/>
  <c r="AG162" i="5"/>
  <c r="AH162" i="5"/>
  <c r="AI162" i="5"/>
  <c r="AF163" i="5"/>
  <c r="AG163" i="5"/>
  <c r="AH163" i="5"/>
  <c r="AI163" i="5"/>
  <c r="AF164" i="5"/>
  <c r="AG164" i="5"/>
  <c r="AH164" i="5"/>
  <c r="AI164" i="5"/>
  <c r="AF165" i="5"/>
  <c r="AG165" i="5"/>
  <c r="AH165" i="5"/>
  <c r="AI165" i="5"/>
  <c r="AF166" i="5"/>
  <c r="AG166" i="5"/>
  <c r="AH166" i="5"/>
  <c r="AI166" i="5"/>
  <c r="AF167" i="5"/>
  <c r="AG167" i="5"/>
  <c r="AH167" i="5"/>
  <c r="AI167" i="5"/>
  <c r="AF168" i="5"/>
  <c r="AG168" i="5"/>
  <c r="AH168" i="5"/>
  <c r="AI168" i="5"/>
  <c r="AF169" i="5"/>
  <c r="AG169" i="5"/>
  <c r="AH169" i="5"/>
  <c r="AI169" i="5"/>
  <c r="AF170" i="5"/>
  <c r="AG170" i="5"/>
  <c r="AH170" i="5"/>
  <c r="AI170" i="5"/>
  <c r="AF171" i="5"/>
  <c r="AG171" i="5"/>
  <c r="AH171" i="5"/>
  <c r="AI171" i="5"/>
  <c r="AF172" i="5"/>
  <c r="AG172" i="5"/>
  <c r="AH172" i="5"/>
  <c r="AI172" i="5"/>
  <c r="AF173" i="5"/>
  <c r="AG173" i="5"/>
  <c r="AH173" i="5"/>
  <c r="AI173" i="5"/>
  <c r="AF174" i="5"/>
  <c r="AG174" i="5"/>
  <c r="AH174" i="5"/>
  <c r="AI174" i="5"/>
  <c r="AF175" i="5"/>
  <c r="AG175" i="5"/>
  <c r="AH175" i="5"/>
  <c r="AI175" i="5"/>
  <c r="AF176" i="5"/>
  <c r="AG176" i="5"/>
  <c r="AH176" i="5"/>
  <c r="AI176" i="5"/>
  <c r="AF177" i="5"/>
  <c r="AG177" i="5"/>
  <c r="AH177" i="5"/>
  <c r="AI177" i="5"/>
  <c r="AF178" i="5"/>
  <c r="AG178" i="5"/>
  <c r="AH178" i="5"/>
  <c r="AI178" i="5"/>
  <c r="AF179" i="5"/>
  <c r="AG179" i="5"/>
  <c r="AH179" i="5"/>
  <c r="AI179" i="5"/>
  <c r="AF180" i="5"/>
  <c r="AG180" i="5"/>
  <c r="AH180" i="5"/>
  <c r="AI180" i="5"/>
  <c r="AF181" i="5"/>
  <c r="AG181" i="5"/>
  <c r="AH181" i="5"/>
  <c r="AI181" i="5"/>
  <c r="AF182" i="5"/>
  <c r="AG182" i="5"/>
  <c r="AH182" i="5"/>
  <c r="AI182" i="5"/>
  <c r="AF183" i="5"/>
  <c r="AG183" i="5"/>
  <c r="AH183" i="5"/>
  <c r="AI183" i="5"/>
  <c r="AF184" i="5"/>
  <c r="AG184" i="5"/>
  <c r="AH184" i="5"/>
  <c r="AI184" i="5"/>
  <c r="AF185" i="5"/>
  <c r="AG185" i="5"/>
  <c r="AH185" i="5"/>
  <c r="AI185" i="5"/>
  <c r="AF186" i="5"/>
  <c r="AG186" i="5"/>
  <c r="AH186" i="5"/>
  <c r="AI186" i="5"/>
  <c r="AF187" i="5"/>
  <c r="AG187" i="5"/>
  <c r="AH187" i="5"/>
  <c r="AI187" i="5"/>
  <c r="AF188" i="5"/>
  <c r="AG188" i="5"/>
  <c r="AH188" i="5"/>
  <c r="AI188" i="5"/>
  <c r="AF189" i="5"/>
  <c r="AG189" i="5"/>
  <c r="AH189" i="5"/>
  <c r="AI189" i="5"/>
  <c r="AF190" i="5"/>
  <c r="AG190" i="5"/>
  <c r="AH190" i="5"/>
  <c r="AI190" i="5"/>
  <c r="AF191" i="5"/>
  <c r="AG191" i="5"/>
  <c r="AH191" i="5"/>
  <c r="AI191" i="5"/>
  <c r="AF192" i="5"/>
  <c r="AG192" i="5"/>
  <c r="AH192" i="5"/>
  <c r="AI192" i="5"/>
  <c r="AF193" i="5"/>
  <c r="AG193" i="5"/>
  <c r="AH193" i="5"/>
  <c r="AI193" i="5"/>
  <c r="AF194" i="5"/>
  <c r="AG194" i="5"/>
  <c r="AH194" i="5"/>
  <c r="AI194" i="5"/>
  <c r="AF195" i="5"/>
  <c r="AG195" i="5"/>
  <c r="AH195" i="5"/>
  <c r="AI195" i="5"/>
  <c r="AF196" i="5"/>
  <c r="AG196" i="5"/>
  <c r="AH196" i="5"/>
  <c r="AI196" i="5"/>
  <c r="AF197" i="5"/>
  <c r="AG197" i="5"/>
  <c r="AH197" i="5"/>
  <c r="AI197" i="5"/>
  <c r="AF198" i="5"/>
  <c r="AG198" i="5"/>
  <c r="AH198" i="5"/>
  <c r="AI198" i="5"/>
  <c r="AF199" i="5"/>
  <c r="AG199" i="5"/>
  <c r="AH199" i="5"/>
  <c r="AI199" i="5"/>
  <c r="AF200" i="5"/>
  <c r="AG200" i="5"/>
  <c r="AH200" i="5"/>
  <c r="AI200" i="5"/>
  <c r="AF201" i="5"/>
  <c r="AG201" i="5"/>
  <c r="AH201" i="5"/>
  <c r="AI201" i="5"/>
  <c r="AF202" i="5"/>
  <c r="AG202" i="5"/>
  <c r="AH202" i="5"/>
  <c r="AI202" i="5"/>
  <c r="AF203" i="5"/>
  <c r="AG203" i="5"/>
  <c r="AH203" i="5"/>
  <c r="AI203" i="5"/>
  <c r="AF204" i="5"/>
  <c r="AG204" i="5"/>
  <c r="AH204" i="5"/>
  <c r="AI204" i="5"/>
  <c r="AF205" i="5"/>
  <c r="AG205" i="5"/>
  <c r="AH205" i="5"/>
  <c r="AI205" i="5"/>
  <c r="AF206" i="5"/>
  <c r="AG206" i="5"/>
  <c r="AH206" i="5"/>
  <c r="AI206" i="5"/>
  <c r="AF207" i="5"/>
  <c r="AG207" i="5"/>
  <c r="AH207" i="5"/>
  <c r="AI207" i="5"/>
  <c r="AF208" i="5"/>
  <c r="AG208" i="5"/>
  <c r="AH208" i="5"/>
  <c r="AI208" i="5"/>
  <c r="AF209" i="5"/>
  <c r="AG209" i="5"/>
  <c r="AH209" i="5"/>
  <c r="AI209" i="5"/>
  <c r="AF210" i="5"/>
  <c r="AG210" i="5"/>
  <c r="AH210" i="5"/>
  <c r="AI210" i="5"/>
  <c r="AF211" i="5"/>
  <c r="AG211" i="5"/>
  <c r="AH211" i="5"/>
  <c r="AI211" i="5"/>
  <c r="AF212" i="5"/>
  <c r="AG212" i="5"/>
  <c r="AH212" i="5"/>
  <c r="AI212" i="5"/>
  <c r="AI2" i="5"/>
  <c r="AH2" i="5"/>
  <c r="AG2" i="5"/>
  <c r="AF2" i="5"/>
  <c r="B214" i="5"/>
  <c r="G214" i="5"/>
  <c r="C214" i="5"/>
  <c r="D214" i="5"/>
  <c r="E214" i="5"/>
  <c r="F214" i="5"/>
  <c r="H214" i="5"/>
  <c r="I214" i="5"/>
  <c r="Y8" i="5" l="1"/>
  <c r="AE180" i="5"/>
  <c r="AE164" i="5"/>
  <c r="AE160" i="5"/>
  <c r="AE158" i="5"/>
  <c r="AE40" i="5"/>
  <c r="AE36" i="5"/>
  <c r="AE24" i="5"/>
  <c r="AE20" i="5"/>
  <c r="X8" i="5"/>
  <c r="AD194" i="5"/>
  <c r="AD193" i="5"/>
  <c r="AD192" i="5"/>
  <c r="AD191" i="5"/>
  <c r="AD190" i="5"/>
  <c r="AD178" i="5"/>
  <c r="AD177" i="5"/>
  <c r="AD176" i="5"/>
  <c r="AD175" i="5"/>
  <c r="AD171" i="5"/>
  <c r="AD169" i="5"/>
  <c r="AD168" i="5"/>
  <c r="AD166" i="5"/>
  <c r="AD165" i="5"/>
  <c r="AD145" i="5"/>
  <c r="AD135" i="5"/>
  <c r="X177" i="5"/>
  <c r="X175" i="5"/>
  <c r="X173" i="5"/>
  <c r="X170" i="5"/>
  <c r="X168" i="5"/>
  <c r="X167" i="5"/>
  <c r="X166" i="5"/>
  <c r="X165" i="5"/>
  <c r="X164" i="5"/>
  <c r="X158" i="5"/>
  <c r="X157" i="5"/>
  <c r="X150" i="5"/>
  <c r="X140" i="5"/>
  <c r="X126" i="5"/>
  <c r="X116" i="5"/>
  <c r="X110" i="5"/>
  <c r="X102" i="5"/>
  <c r="X100" i="5"/>
  <c r="X76" i="5"/>
  <c r="X60" i="5"/>
  <c r="X54" i="5"/>
  <c r="X53" i="5"/>
  <c r="X52" i="5"/>
  <c r="X50" i="5"/>
  <c r="X48" i="5"/>
  <c r="Y141" i="5"/>
  <c r="Y73" i="5"/>
  <c r="Y72" i="5"/>
  <c r="Y57" i="5"/>
  <c r="Y41" i="5"/>
  <c r="Y37" i="5"/>
  <c r="Y29" i="5"/>
  <c r="Y21" i="5"/>
  <c r="Y18" i="5"/>
  <c r="Y16" i="5"/>
  <c r="AM211" i="5"/>
  <c r="AM209" i="5"/>
  <c r="AM204" i="5"/>
  <c r="AM212" i="5"/>
  <c r="AM210" i="5"/>
  <c r="AM208" i="5"/>
  <c r="AM207" i="5"/>
  <c r="AM206" i="5"/>
  <c r="AM205" i="5"/>
  <c r="AK212" i="5"/>
  <c r="AK211" i="5"/>
  <c r="AK210" i="5"/>
  <c r="AK209" i="5"/>
  <c r="AK208" i="5"/>
  <c r="AK207" i="5"/>
  <c r="AK206" i="5"/>
  <c r="AK205" i="5"/>
  <c r="AK204" i="5"/>
  <c r="AK203" i="5"/>
  <c r="AK202" i="5"/>
  <c r="AK201" i="5"/>
  <c r="AK200" i="5"/>
  <c r="AK199" i="5"/>
  <c r="AK198" i="5"/>
  <c r="AK197" i="5"/>
  <c r="AK196" i="5"/>
  <c r="AK195" i="5"/>
  <c r="AK194" i="5"/>
  <c r="AK193" i="5"/>
  <c r="AK192" i="5"/>
  <c r="AK191" i="5"/>
  <c r="AK190" i="5"/>
  <c r="AK189" i="5"/>
  <c r="AK188" i="5"/>
  <c r="AK187" i="5"/>
  <c r="AK186" i="5"/>
  <c r="AK185" i="5"/>
  <c r="AK184" i="5"/>
  <c r="AK183" i="5"/>
  <c r="AK182" i="5"/>
  <c r="AK181" i="5"/>
  <c r="AK180" i="5"/>
  <c r="AK179" i="5"/>
  <c r="AK178" i="5"/>
  <c r="AK177" i="5"/>
  <c r="AK176" i="5"/>
  <c r="AK175" i="5"/>
  <c r="AK174" i="5"/>
  <c r="AK173" i="5"/>
  <c r="AK172" i="5"/>
  <c r="AK171" i="5"/>
  <c r="AK170" i="5"/>
  <c r="AK169" i="5"/>
  <c r="AK168" i="5"/>
  <c r="AK167" i="5"/>
  <c r="AK166" i="5"/>
  <c r="AK165" i="5"/>
  <c r="AK164" i="5"/>
  <c r="AK163" i="5"/>
  <c r="AK162" i="5"/>
  <c r="AK161" i="5"/>
  <c r="AK160" i="5"/>
  <c r="AK159" i="5"/>
  <c r="AK158" i="5"/>
  <c r="AK157" i="5"/>
  <c r="AK156" i="5"/>
  <c r="AK155" i="5"/>
  <c r="AK154" i="5"/>
  <c r="AK153" i="5"/>
  <c r="AK152" i="5"/>
  <c r="AK151" i="5"/>
  <c r="AK150" i="5"/>
  <c r="AK149" i="5"/>
  <c r="AM202" i="5"/>
  <c r="AM200" i="5"/>
  <c r="AM198" i="5"/>
  <c r="AM195" i="5"/>
  <c r="AM193" i="5"/>
  <c r="AM191" i="5"/>
  <c r="AM189" i="5"/>
  <c r="AM187" i="5"/>
  <c r="AM185" i="5"/>
  <c r="AM183" i="5"/>
  <c r="AM181" i="5"/>
  <c r="AM179" i="5"/>
  <c r="AM177" i="5"/>
  <c r="AM175" i="5"/>
  <c r="AM173" i="5"/>
  <c r="AM171" i="5"/>
  <c r="AM169" i="5"/>
  <c r="AM167" i="5"/>
  <c r="AM165" i="5"/>
  <c r="AM163" i="5"/>
  <c r="AM161" i="5"/>
  <c r="AM159" i="5"/>
  <c r="AM157" i="5"/>
  <c r="AM155" i="5"/>
  <c r="AM153" i="5"/>
  <c r="AM151" i="5"/>
  <c r="AM149" i="5"/>
  <c r="AM147" i="5"/>
  <c r="AM145" i="5"/>
  <c r="AM143" i="5"/>
  <c r="AM141" i="5"/>
  <c r="AM139" i="5"/>
  <c r="AM137" i="5"/>
  <c r="AM135" i="5"/>
  <c r="AM133" i="5"/>
  <c r="AM131" i="5"/>
  <c r="AM129" i="5"/>
  <c r="AM127" i="5"/>
  <c r="AM125" i="5"/>
  <c r="AM123" i="5"/>
  <c r="AM121" i="5"/>
  <c r="AM119" i="5"/>
  <c r="AM117" i="5"/>
  <c r="AM115" i="5"/>
  <c r="AM113" i="5"/>
  <c r="AM111" i="5"/>
  <c r="AM108" i="5"/>
  <c r="AM100" i="5"/>
  <c r="AM203" i="5"/>
  <c r="AM201" i="5"/>
  <c r="AM199" i="5"/>
  <c r="AM197" i="5"/>
  <c r="AM196" i="5"/>
  <c r="AM194" i="5"/>
  <c r="AM192" i="5"/>
  <c r="AM190" i="5"/>
  <c r="AM188" i="5"/>
  <c r="AM186" i="5"/>
  <c r="AM184" i="5"/>
  <c r="AM182" i="5"/>
  <c r="AM180" i="5"/>
  <c r="AM178" i="5"/>
  <c r="AM176" i="5"/>
  <c r="AM174" i="5"/>
  <c r="AM172" i="5"/>
  <c r="AM170" i="5"/>
  <c r="AM168" i="5"/>
  <c r="AM166" i="5"/>
  <c r="AM164" i="5"/>
  <c r="AM162" i="5"/>
  <c r="AM160" i="5"/>
  <c r="AM158" i="5"/>
  <c r="AM156" i="5"/>
  <c r="AM154" i="5"/>
  <c r="AM152" i="5"/>
  <c r="AM150" i="5"/>
  <c r="AM148" i="5"/>
  <c r="AM146" i="5"/>
  <c r="AM144" i="5"/>
  <c r="AM142" i="5"/>
  <c r="AM140" i="5"/>
  <c r="AM138" i="5"/>
  <c r="AM136" i="5"/>
  <c r="AM134" i="5"/>
  <c r="AM132" i="5"/>
  <c r="AM130" i="5"/>
  <c r="AM128" i="5"/>
  <c r="AM126" i="5"/>
  <c r="AM124" i="5"/>
  <c r="AM122" i="5"/>
  <c r="AM120" i="5"/>
  <c r="AM118" i="5"/>
  <c r="AM116" i="5"/>
  <c r="AM114" i="5"/>
  <c r="AM112" i="5"/>
  <c r="AM110" i="5"/>
  <c r="AM109" i="5"/>
  <c r="AM107" i="5"/>
  <c r="AM106" i="5"/>
  <c r="AM105" i="5"/>
  <c r="AM104" i="5"/>
  <c r="AM103" i="5"/>
  <c r="AM102" i="5"/>
  <c r="AM101" i="5"/>
  <c r="AM95" i="5"/>
  <c r="AK148" i="5"/>
  <c r="AK147" i="5"/>
  <c r="AK146" i="5"/>
  <c r="AK145" i="5"/>
  <c r="AK144" i="5"/>
  <c r="AK143" i="5"/>
  <c r="AK142" i="5"/>
  <c r="AK141" i="5"/>
  <c r="AK140" i="5"/>
  <c r="AK139" i="5"/>
  <c r="AK138" i="5"/>
  <c r="AK137" i="5"/>
  <c r="AK136" i="5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8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7" i="5"/>
  <c r="AK96" i="5"/>
  <c r="AK95" i="5"/>
  <c r="AK94" i="5"/>
  <c r="AK93" i="5"/>
  <c r="AK92" i="5"/>
  <c r="AK91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70" i="5"/>
  <c r="AK69" i="5"/>
  <c r="AK68" i="5"/>
  <c r="AK67" i="5"/>
  <c r="AK66" i="5"/>
  <c r="AK65" i="5"/>
  <c r="AK64" i="5"/>
  <c r="AM99" i="5"/>
  <c r="AM98" i="5"/>
  <c r="AM97" i="5"/>
  <c r="AM96" i="5"/>
  <c r="AM94" i="5"/>
  <c r="AM93" i="5"/>
  <c r="AM92" i="5"/>
  <c r="AM91" i="5"/>
  <c r="AM90" i="5"/>
  <c r="AM89" i="5"/>
  <c r="AM88" i="5"/>
  <c r="AM87" i="5"/>
  <c r="AM86" i="5"/>
  <c r="AM85" i="5"/>
  <c r="AM84" i="5"/>
  <c r="AM83" i="5"/>
  <c r="AM82" i="5"/>
  <c r="AM81" i="5"/>
  <c r="AM80" i="5"/>
  <c r="AM79" i="5"/>
  <c r="AM78" i="5"/>
  <c r="AM77" i="5"/>
  <c r="AM76" i="5"/>
  <c r="AM75" i="5"/>
  <c r="AM74" i="5"/>
  <c r="AM73" i="5"/>
  <c r="AM72" i="5"/>
  <c r="AM71" i="5"/>
  <c r="AM70" i="5"/>
  <c r="AM69" i="5"/>
  <c r="AM68" i="5"/>
  <c r="AM67" i="5"/>
  <c r="AM66" i="5"/>
  <c r="AM65" i="5"/>
  <c r="AM64" i="5"/>
  <c r="AM63" i="5"/>
  <c r="AM62" i="5"/>
  <c r="AM61" i="5"/>
  <c r="AM60" i="5"/>
  <c r="AM59" i="5"/>
  <c r="AM58" i="5"/>
  <c r="AM57" i="5"/>
  <c r="AM56" i="5"/>
  <c r="AM55" i="5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AM16" i="5"/>
  <c r="AM15" i="5"/>
  <c r="AM14" i="5"/>
  <c r="AM13" i="5"/>
  <c r="Y121" i="5"/>
  <c r="Y107" i="5"/>
  <c r="AK63" i="5"/>
  <c r="AK62" i="5"/>
  <c r="AK61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AE210" i="5"/>
  <c r="AE204" i="5"/>
  <c r="AE202" i="5"/>
  <c r="AE201" i="5"/>
  <c r="AE196" i="5"/>
  <c r="AE194" i="5"/>
  <c r="AE188" i="5"/>
  <c r="AE186" i="5"/>
  <c r="AE108" i="5"/>
  <c r="AE106" i="5"/>
  <c r="AE105" i="5"/>
  <c r="AE96" i="5"/>
  <c r="AE76" i="5"/>
  <c r="AE74" i="5"/>
  <c r="AE73" i="5"/>
  <c r="AE70" i="5"/>
  <c r="AE69" i="5"/>
  <c r="AE66" i="5"/>
  <c r="AE64" i="5"/>
  <c r="AE48" i="5"/>
  <c r="AE46" i="5"/>
  <c r="AE45" i="5"/>
  <c r="AE42" i="5"/>
  <c r="AM12" i="5"/>
  <c r="AE102" i="5"/>
  <c r="AE101" i="5"/>
  <c r="AE98" i="5"/>
  <c r="AE97" i="5"/>
  <c r="Y90" i="5"/>
  <c r="Y77" i="5"/>
  <c r="AE41" i="5"/>
  <c r="Y9" i="5"/>
  <c r="AE198" i="5"/>
  <c r="AE197" i="5"/>
  <c r="Y171" i="5"/>
  <c r="Y6" i="5"/>
  <c r="AE185" i="5"/>
  <c r="AE182" i="5"/>
  <c r="AE181" i="5"/>
  <c r="X156" i="5"/>
  <c r="X154" i="5"/>
  <c r="Y130" i="5"/>
  <c r="Y128" i="5"/>
  <c r="AD189" i="5"/>
  <c r="AE165" i="5"/>
  <c r="AE145" i="5"/>
  <c r="AE143" i="5"/>
  <c r="AE141" i="5"/>
  <c r="AE137" i="5"/>
  <c r="Y161" i="5"/>
  <c r="Y160" i="5"/>
  <c r="Y153" i="5"/>
  <c r="X134" i="5"/>
  <c r="X132" i="5"/>
  <c r="X130" i="5"/>
  <c r="X128" i="5"/>
  <c r="X127" i="5"/>
  <c r="X72" i="5"/>
  <c r="X71" i="5"/>
  <c r="X70" i="5"/>
  <c r="X69" i="5"/>
  <c r="X68" i="5"/>
  <c r="X66" i="5"/>
  <c r="X64" i="5"/>
  <c r="X63" i="5"/>
  <c r="X61" i="5"/>
  <c r="Y56" i="5"/>
  <c r="Y42" i="5"/>
  <c r="AE212" i="5"/>
  <c r="AE122" i="5"/>
  <c r="AE120" i="5"/>
  <c r="AE116" i="5"/>
  <c r="Y89" i="5"/>
  <c r="X47" i="5"/>
  <c r="X46" i="5"/>
  <c r="X44" i="5"/>
  <c r="Y27" i="5"/>
  <c r="Y11" i="5"/>
  <c r="Y4" i="5"/>
  <c r="AM11" i="5"/>
  <c r="AM10" i="5"/>
  <c r="AM9" i="5"/>
  <c r="AM8" i="5"/>
  <c r="AM7" i="5"/>
  <c r="AM6" i="5"/>
  <c r="AM5" i="5"/>
  <c r="AM4" i="5"/>
  <c r="AM3" i="5"/>
  <c r="AD210" i="5"/>
  <c r="AD209" i="5"/>
  <c r="AD208" i="5"/>
  <c r="AD207" i="5"/>
  <c r="AD206" i="5"/>
  <c r="AD205" i="5"/>
  <c r="AE178" i="5"/>
  <c r="AE172" i="5"/>
  <c r="AE88" i="5"/>
  <c r="AE84" i="5"/>
  <c r="AE8" i="5"/>
  <c r="AE6" i="5"/>
  <c r="AE5" i="5"/>
  <c r="X2" i="5"/>
  <c r="Y188" i="5"/>
  <c r="Y172" i="5"/>
  <c r="X148" i="5"/>
  <c r="X142" i="5"/>
  <c r="X141" i="5"/>
  <c r="Y139" i="5"/>
  <c r="Y114" i="5"/>
  <c r="Y112" i="5"/>
  <c r="X94" i="5"/>
  <c r="X92" i="5"/>
  <c r="X90" i="5"/>
  <c r="X84" i="5"/>
  <c r="X78" i="5"/>
  <c r="X77" i="5"/>
  <c r="Y58" i="5"/>
  <c r="X36" i="5"/>
  <c r="X30" i="5"/>
  <c r="X29" i="5"/>
  <c r="X28" i="5"/>
  <c r="X24" i="5"/>
  <c r="X23" i="5"/>
  <c r="X22" i="5"/>
  <c r="X20" i="5"/>
  <c r="X18" i="5"/>
  <c r="X16" i="5"/>
  <c r="X15" i="5"/>
  <c r="X14" i="5"/>
  <c r="AJ2" i="5"/>
  <c r="AL2" i="5"/>
  <c r="AM2" i="5"/>
  <c r="AK2" i="5"/>
  <c r="AJ212" i="5"/>
  <c r="AL212" i="5"/>
  <c r="AJ211" i="5"/>
  <c r="AL211" i="5"/>
  <c r="AN211" i="5" s="1"/>
  <c r="AJ210" i="5"/>
  <c r="AL210" i="5"/>
  <c r="AL209" i="5"/>
  <c r="AN209" i="5" s="1"/>
  <c r="AJ208" i="5"/>
  <c r="AL208" i="5"/>
  <c r="AN208" i="5" s="1"/>
  <c r="AJ207" i="5"/>
  <c r="AL207" i="5"/>
  <c r="AJ206" i="5"/>
  <c r="AL206" i="5"/>
  <c r="AJ205" i="5"/>
  <c r="AL205" i="5"/>
  <c r="AJ204" i="5"/>
  <c r="AL204" i="5"/>
  <c r="AJ203" i="5"/>
  <c r="AL203" i="5"/>
  <c r="AJ202" i="5"/>
  <c r="AL202" i="5"/>
  <c r="AN202" i="5" s="1"/>
  <c r="AJ201" i="5"/>
  <c r="AL201" i="5"/>
  <c r="AJ200" i="5"/>
  <c r="AL200" i="5"/>
  <c r="AJ199" i="5"/>
  <c r="AL199" i="5"/>
  <c r="AN199" i="5" s="1"/>
  <c r="AJ198" i="5"/>
  <c r="AL198" i="5"/>
  <c r="AJ197" i="5"/>
  <c r="AL197" i="5"/>
  <c r="AJ196" i="5"/>
  <c r="AL196" i="5"/>
  <c r="AN196" i="5" s="1"/>
  <c r="AJ195" i="5"/>
  <c r="AL195" i="5"/>
  <c r="AJ194" i="5"/>
  <c r="AL194" i="5"/>
  <c r="AJ193" i="5"/>
  <c r="AL193" i="5"/>
  <c r="AN193" i="5" s="1"/>
  <c r="AJ192" i="5"/>
  <c r="AL192" i="5"/>
  <c r="AJ191" i="5"/>
  <c r="AL191" i="5"/>
  <c r="AJ190" i="5"/>
  <c r="AL190" i="5"/>
  <c r="AJ189" i="5"/>
  <c r="AL189" i="5"/>
  <c r="AN189" i="5" s="1"/>
  <c r="AJ188" i="5"/>
  <c r="AL188" i="5"/>
  <c r="AN188" i="5" s="1"/>
  <c r="AJ187" i="5"/>
  <c r="AL187" i="5"/>
  <c r="AJ186" i="5"/>
  <c r="AL186" i="5"/>
  <c r="AJ185" i="5"/>
  <c r="AL185" i="5"/>
  <c r="AN185" i="5" s="1"/>
  <c r="AJ184" i="5"/>
  <c r="AL184" i="5"/>
  <c r="AJ183" i="5"/>
  <c r="AL183" i="5"/>
  <c r="AJ182" i="5"/>
  <c r="AL182" i="5"/>
  <c r="AJ181" i="5"/>
  <c r="AL181" i="5"/>
  <c r="AN181" i="5" s="1"/>
  <c r="AL180" i="5"/>
  <c r="AJ180" i="5"/>
  <c r="AJ179" i="5"/>
  <c r="AL179" i="5"/>
  <c r="AJ178" i="5"/>
  <c r="AL178" i="5"/>
  <c r="AJ177" i="5"/>
  <c r="AL177" i="5"/>
  <c r="AN177" i="5" s="1"/>
  <c r="AJ176" i="5"/>
  <c r="AL176" i="5"/>
  <c r="AJ175" i="5"/>
  <c r="AL175" i="5"/>
  <c r="AJ174" i="5"/>
  <c r="AL174" i="5"/>
  <c r="AJ173" i="5"/>
  <c r="AL173" i="5"/>
  <c r="AN173" i="5" s="1"/>
  <c r="AJ172" i="5"/>
  <c r="AL172" i="5"/>
  <c r="AN172" i="5" s="1"/>
  <c r="AJ171" i="5"/>
  <c r="AL171" i="5"/>
  <c r="AJ170" i="5"/>
  <c r="AL170" i="5"/>
  <c r="AJ169" i="5"/>
  <c r="AL169" i="5"/>
  <c r="AN169" i="5" s="1"/>
  <c r="AJ168" i="5"/>
  <c r="AL168" i="5"/>
  <c r="AJ167" i="5"/>
  <c r="AL167" i="5"/>
  <c r="AJ166" i="5"/>
  <c r="AL166" i="5"/>
  <c r="AJ165" i="5"/>
  <c r="AL165" i="5"/>
  <c r="AN165" i="5" s="1"/>
  <c r="AJ164" i="5"/>
  <c r="AL164" i="5"/>
  <c r="AN164" i="5" s="1"/>
  <c r="AJ163" i="5"/>
  <c r="AL163" i="5"/>
  <c r="AJ162" i="5"/>
  <c r="AL162" i="5"/>
  <c r="AJ161" i="5"/>
  <c r="AL161" i="5"/>
  <c r="AN161" i="5" s="1"/>
  <c r="AJ160" i="5"/>
  <c r="AL160" i="5"/>
  <c r="AJ159" i="5"/>
  <c r="AL159" i="5"/>
  <c r="AJ158" i="5"/>
  <c r="AL158" i="5"/>
  <c r="AJ157" i="5"/>
  <c r="AL157" i="5"/>
  <c r="AN157" i="5" s="1"/>
  <c r="AJ156" i="5"/>
  <c r="AL156" i="5"/>
  <c r="AN156" i="5" s="1"/>
  <c r="AJ155" i="5"/>
  <c r="AL155" i="5"/>
  <c r="AJ154" i="5"/>
  <c r="AL154" i="5"/>
  <c r="AJ153" i="5"/>
  <c r="AL153" i="5"/>
  <c r="AN153" i="5" s="1"/>
  <c r="AJ152" i="5"/>
  <c r="AL152" i="5"/>
  <c r="AJ151" i="5"/>
  <c r="AL151" i="5"/>
  <c r="AJ150" i="5"/>
  <c r="AL150" i="5"/>
  <c r="AJ149" i="5"/>
  <c r="AL149" i="5"/>
  <c r="AN149" i="5" s="1"/>
  <c r="AJ148" i="5"/>
  <c r="AL148" i="5"/>
  <c r="AN148" i="5" s="1"/>
  <c r="AJ147" i="5"/>
  <c r="AL147" i="5"/>
  <c r="AJ146" i="5"/>
  <c r="AL146" i="5"/>
  <c r="AJ145" i="5"/>
  <c r="AL145" i="5"/>
  <c r="AN145" i="5" s="1"/>
  <c r="AJ144" i="5"/>
  <c r="AL144" i="5"/>
  <c r="AJ143" i="5"/>
  <c r="AL143" i="5"/>
  <c r="AJ142" i="5"/>
  <c r="AL142" i="5"/>
  <c r="AJ141" i="5"/>
  <c r="AL141" i="5"/>
  <c r="AN141" i="5" s="1"/>
  <c r="AJ140" i="5"/>
  <c r="AL140" i="5"/>
  <c r="AN140" i="5" s="1"/>
  <c r="AJ139" i="5"/>
  <c r="AL139" i="5"/>
  <c r="AJ138" i="5"/>
  <c r="AL138" i="5"/>
  <c r="AJ137" i="5"/>
  <c r="AL137" i="5"/>
  <c r="AN137" i="5" s="1"/>
  <c r="AJ136" i="5"/>
  <c r="AL136" i="5"/>
  <c r="AJ135" i="5"/>
  <c r="AL135" i="5"/>
  <c r="AJ134" i="5"/>
  <c r="AL134" i="5"/>
  <c r="AJ133" i="5"/>
  <c r="AL133" i="5"/>
  <c r="AN133" i="5" s="1"/>
  <c r="AJ132" i="5"/>
  <c r="AL132" i="5"/>
  <c r="AN132" i="5" s="1"/>
  <c r="AJ131" i="5"/>
  <c r="AL131" i="5"/>
  <c r="AJ130" i="5"/>
  <c r="AL130" i="5"/>
  <c r="AJ129" i="5"/>
  <c r="AL129" i="5"/>
  <c r="AN129" i="5" s="1"/>
  <c r="AJ128" i="5"/>
  <c r="AL128" i="5"/>
  <c r="AJ127" i="5"/>
  <c r="AL127" i="5"/>
  <c r="AJ126" i="5"/>
  <c r="AL126" i="5"/>
  <c r="AJ125" i="5"/>
  <c r="AL125" i="5"/>
  <c r="AN125" i="5" s="1"/>
  <c r="AJ124" i="5"/>
  <c r="AL124" i="5"/>
  <c r="AN124" i="5" s="1"/>
  <c r="AJ123" i="5"/>
  <c r="AL123" i="5"/>
  <c r="AJ122" i="5"/>
  <c r="AL122" i="5"/>
  <c r="AJ121" i="5"/>
  <c r="AL121" i="5"/>
  <c r="AN121" i="5" s="1"/>
  <c r="AJ120" i="5"/>
  <c r="AL120" i="5"/>
  <c r="AJ119" i="5"/>
  <c r="AL119" i="5"/>
  <c r="AJ118" i="5"/>
  <c r="AL118" i="5"/>
  <c r="AJ117" i="5"/>
  <c r="AL117" i="5"/>
  <c r="AN117" i="5" s="1"/>
  <c r="AL116" i="5"/>
  <c r="AN116" i="5" s="1"/>
  <c r="AJ115" i="5"/>
  <c r="AL115" i="5"/>
  <c r="AL114" i="5"/>
  <c r="AJ113" i="5"/>
  <c r="AL113" i="5"/>
  <c r="AN113" i="5" s="1"/>
  <c r="AL112" i="5"/>
  <c r="AJ111" i="5"/>
  <c r="AL111" i="5"/>
  <c r="AL110" i="5"/>
  <c r="AJ109" i="5"/>
  <c r="AL109" i="5"/>
  <c r="AN109" i="5" s="1"/>
  <c r="AL108" i="5"/>
  <c r="AJ107" i="5"/>
  <c r="AL107" i="5"/>
  <c r="AN107" i="5" s="1"/>
  <c r="AL106" i="5"/>
  <c r="AN106" i="5" s="1"/>
  <c r="AJ105" i="5"/>
  <c r="AL105" i="5"/>
  <c r="AL104" i="5"/>
  <c r="AN104" i="5" s="1"/>
  <c r="AJ103" i="5"/>
  <c r="AL103" i="5"/>
  <c r="AL102" i="5"/>
  <c r="AJ101" i="5"/>
  <c r="AL101" i="5"/>
  <c r="AL100" i="5"/>
  <c r="AN100" i="5" s="1"/>
  <c r="AJ99" i="5"/>
  <c r="AL99" i="5"/>
  <c r="AL98" i="5"/>
  <c r="AJ97" i="5"/>
  <c r="AL97" i="5"/>
  <c r="AN97" i="5" s="1"/>
  <c r="AL96" i="5"/>
  <c r="AN96" i="5" s="1"/>
  <c r="AJ95" i="5"/>
  <c r="AL95" i="5"/>
  <c r="AN95" i="5" s="1"/>
  <c r="AL94" i="5"/>
  <c r="AJ93" i="5"/>
  <c r="AL93" i="5"/>
  <c r="AL92" i="5"/>
  <c r="AN92" i="5" s="1"/>
  <c r="AJ91" i="5"/>
  <c r="AL91" i="5"/>
  <c r="AN91" i="5" s="1"/>
  <c r="AL90" i="5"/>
  <c r="AN90" i="5" s="1"/>
  <c r="AJ89" i="5"/>
  <c r="AL89" i="5"/>
  <c r="AL88" i="5"/>
  <c r="AN88" i="5" s="1"/>
  <c r="AJ87" i="5"/>
  <c r="AL87" i="5"/>
  <c r="AL86" i="5"/>
  <c r="AJ85" i="5"/>
  <c r="AL85" i="5"/>
  <c r="AL84" i="5"/>
  <c r="AN84" i="5" s="1"/>
  <c r="AJ83" i="5"/>
  <c r="AL83" i="5"/>
  <c r="AN83" i="5" s="1"/>
  <c r="AL82" i="5"/>
  <c r="AN82" i="5" s="1"/>
  <c r="AJ81" i="5"/>
  <c r="AL81" i="5"/>
  <c r="AL80" i="5"/>
  <c r="AN80" i="5" s="1"/>
  <c r="AJ79" i="5"/>
  <c r="AL79" i="5"/>
  <c r="AL78" i="5"/>
  <c r="AJ77" i="5"/>
  <c r="AL77" i="5"/>
  <c r="AL76" i="5"/>
  <c r="AN76" i="5" s="1"/>
  <c r="AJ75" i="5"/>
  <c r="AL75" i="5"/>
  <c r="AN75" i="5" s="1"/>
  <c r="AL74" i="5"/>
  <c r="AN74" i="5" s="1"/>
  <c r="AJ73" i="5"/>
  <c r="AL73" i="5"/>
  <c r="AL72" i="5"/>
  <c r="AN72" i="5" s="1"/>
  <c r="AJ71" i="5"/>
  <c r="AL71" i="5"/>
  <c r="AL70" i="5"/>
  <c r="AJ69" i="5"/>
  <c r="AL69" i="5"/>
  <c r="AL68" i="5"/>
  <c r="AN68" i="5" s="1"/>
  <c r="AJ67" i="5"/>
  <c r="AL67" i="5"/>
  <c r="AN67" i="5" s="1"/>
  <c r="AL66" i="5"/>
  <c r="AN66" i="5" s="1"/>
  <c r="AJ65" i="5"/>
  <c r="AL65" i="5"/>
  <c r="AL64" i="5"/>
  <c r="AN64" i="5" s="1"/>
  <c r="AJ63" i="5"/>
  <c r="AL63" i="5"/>
  <c r="AL62" i="5"/>
  <c r="AJ61" i="5"/>
  <c r="AL61" i="5"/>
  <c r="AL60" i="5"/>
  <c r="AN60" i="5" s="1"/>
  <c r="AJ59" i="5"/>
  <c r="AL59" i="5"/>
  <c r="AN59" i="5" s="1"/>
  <c r="AL58" i="5"/>
  <c r="AN58" i="5" s="1"/>
  <c r="AJ57" i="5"/>
  <c r="AL57" i="5"/>
  <c r="AL56" i="5"/>
  <c r="AN56" i="5" s="1"/>
  <c r="AJ55" i="5"/>
  <c r="AL55" i="5"/>
  <c r="AL54" i="5"/>
  <c r="AJ53" i="5"/>
  <c r="AL53" i="5"/>
  <c r="AL52" i="5"/>
  <c r="AN52" i="5" s="1"/>
  <c r="AJ51" i="5"/>
  <c r="AL51" i="5"/>
  <c r="AN51" i="5" s="1"/>
  <c r="AL50" i="5"/>
  <c r="AN50" i="5" s="1"/>
  <c r="AJ49" i="5"/>
  <c r="AL49" i="5"/>
  <c r="AL48" i="5"/>
  <c r="AN48" i="5" s="1"/>
  <c r="AJ47" i="5"/>
  <c r="AL47" i="5"/>
  <c r="AL46" i="5"/>
  <c r="AJ45" i="5"/>
  <c r="AL45" i="5"/>
  <c r="AL44" i="5"/>
  <c r="AN44" i="5" s="1"/>
  <c r="AJ43" i="5"/>
  <c r="AL43" i="5"/>
  <c r="AN43" i="5" s="1"/>
  <c r="AL42" i="5"/>
  <c r="AN42" i="5" s="1"/>
  <c r="AJ41" i="5"/>
  <c r="AL41" i="5"/>
  <c r="AL40" i="5"/>
  <c r="AN40" i="5" s="1"/>
  <c r="AJ39" i="5"/>
  <c r="AL39" i="5"/>
  <c r="AL38" i="5"/>
  <c r="AJ37" i="5"/>
  <c r="AL37" i="5"/>
  <c r="AL36" i="5"/>
  <c r="AN36" i="5" s="1"/>
  <c r="AJ35" i="5"/>
  <c r="AL35" i="5"/>
  <c r="AN35" i="5" s="1"/>
  <c r="AL34" i="5"/>
  <c r="AN34" i="5" s="1"/>
  <c r="AJ33" i="5"/>
  <c r="AL33" i="5"/>
  <c r="AL32" i="5"/>
  <c r="AN32" i="5" s="1"/>
  <c r="AJ31" i="5"/>
  <c r="AL31" i="5"/>
  <c r="AL30" i="5"/>
  <c r="X13" i="5"/>
  <c r="X12" i="5"/>
  <c r="X10" i="5"/>
  <c r="AE211" i="5"/>
  <c r="AE192" i="5"/>
  <c r="AE179" i="5"/>
  <c r="AE156" i="5"/>
  <c r="AD143" i="5"/>
  <c r="AD125" i="5"/>
  <c r="AD124" i="5"/>
  <c r="AD122" i="5"/>
  <c r="AD121" i="5"/>
  <c r="AD118" i="5"/>
  <c r="AD117" i="5"/>
  <c r="AD114" i="5"/>
  <c r="AD113" i="5"/>
  <c r="AE92" i="5"/>
  <c r="AE80" i="5"/>
  <c r="AE78" i="5"/>
  <c r="AE77" i="5"/>
  <c r="AD62" i="5"/>
  <c r="AD61" i="5"/>
  <c r="AD58" i="5"/>
  <c r="AD57" i="5"/>
  <c r="AE32" i="5"/>
  <c r="AE30" i="5"/>
  <c r="AE29" i="5"/>
  <c r="AE26" i="5"/>
  <c r="AE25" i="5"/>
  <c r="AE16" i="5"/>
  <c r="AE14" i="5"/>
  <c r="AE13" i="5"/>
  <c r="AE10" i="5"/>
  <c r="AE9" i="5"/>
  <c r="Y2" i="5"/>
  <c r="Y155" i="5"/>
  <c r="Y149" i="5"/>
  <c r="X136" i="5"/>
  <c r="X135" i="5"/>
  <c r="Y125" i="5"/>
  <c r="Y122" i="5"/>
  <c r="X108" i="5"/>
  <c r="X106" i="5"/>
  <c r="X104" i="5"/>
  <c r="X103" i="5"/>
  <c r="Y98" i="5"/>
  <c r="Y96" i="5"/>
  <c r="X86" i="5"/>
  <c r="X85" i="5"/>
  <c r="Y83" i="5"/>
  <c r="Y81" i="5"/>
  <c r="Y74" i="5"/>
  <c r="Y51" i="5"/>
  <c r="Y49" i="5"/>
  <c r="X38" i="5"/>
  <c r="X37" i="5"/>
  <c r="Y35" i="5"/>
  <c r="Y33" i="5"/>
  <c r="Y25" i="5"/>
  <c r="Y24" i="5"/>
  <c r="AE65" i="5"/>
  <c r="AJ29" i="5"/>
  <c r="AL29" i="5"/>
  <c r="AN29" i="5" s="1"/>
  <c r="AL28" i="5"/>
  <c r="AN28" i="5" s="1"/>
  <c r="AJ27" i="5"/>
  <c r="AL27" i="5"/>
  <c r="AJ26" i="5"/>
  <c r="AL26" i="5"/>
  <c r="AJ25" i="5"/>
  <c r="AL25" i="5"/>
  <c r="AJ24" i="5"/>
  <c r="AL24" i="5"/>
  <c r="AN24" i="5" s="1"/>
  <c r="AJ23" i="5"/>
  <c r="AL23" i="5"/>
  <c r="AJ22" i="5"/>
  <c r="AL22" i="5"/>
  <c r="AJ21" i="5"/>
  <c r="AL21" i="5"/>
  <c r="AJ20" i="5"/>
  <c r="AL20" i="5"/>
  <c r="AN20" i="5" s="1"/>
  <c r="AJ19" i="5"/>
  <c r="AL19" i="5"/>
  <c r="AJ18" i="5"/>
  <c r="AL18" i="5"/>
  <c r="AJ17" i="5"/>
  <c r="AL17" i="5"/>
  <c r="AJ16" i="5"/>
  <c r="AL16" i="5"/>
  <c r="AN16" i="5" s="1"/>
  <c r="AJ15" i="5"/>
  <c r="AL15" i="5"/>
  <c r="AJ14" i="5"/>
  <c r="AL14" i="5"/>
  <c r="AJ13" i="5"/>
  <c r="AL13" i="5"/>
  <c r="AJ12" i="5"/>
  <c r="AL12" i="5"/>
  <c r="AJ11" i="5"/>
  <c r="AL11" i="5"/>
  <c r="AN11" i="5" s="1"/>
  <c r="AJ10" i="5"/>
  <c r="AL10" i="5"/>
  <c r="AJ9" i="5"/>
  <c r="AL9" i="5"/>
  <c r="AL8" i="5"/>
  <c r="AJ7" i="5"/>
  <c r="AL7" i="5"/>
  <c r="AL6" i="5"/>
  <c r="AJ5" i="5"/>
  <c r="AL5" i="5"/>
  <c r="AN5" i="5" s="1"/>
  <c r="AL4" i="5"/>
  <c r="AN4" i="5" s="1"/>
  <c r="AJ3" i="5"/>
  <c r="AL3" i="5"/>
  <c r="AE2" i="5"/>
  <c r="AE208" i="5"/>
  <c r="AE195" i="5"/>
  <c r="AE176" i="5"/>
  <c r="AE170" i="5"/>
  <c r="AE168" i="5"/>
  <c r="AD164" i="5"/>
  <c r="AD161" i="5"/>
  <c r="AD160" i="5"/>
  <c r="AD158" i="5"/>
  <c r="AD157" i="5"/>
  <c r="AD153" i="5"/>
  <c r="AD152" i="5"/>
  <c r="AD150" i="5"/>
  <c r="AD149" i="5"/>
  <c r="AD148" i="5"/>
  <c r="AE135" i="5"/>
  <c r="AE133" i="5"/>
  <c r="AE129" i="5"/>
  <c r="AE127" i="5"/>
  <c r="AE112" i="5"/>
  <c r="AE110" i="5"/>
  <c r="AE109" i="5"/>
  <c r="AD94" i="5"/>
  <c r="AD93" i="5"/>
  <c r="AD90" i="5"/>
  <c r="AD89" i="5"/>
  <c r="AD86" i="5"/>
  <c r="AD85" i="5"/>
  <c r="AD82" i="5"/>
  <c r="AD81" i="5"/>
  <c r="AE60" i="5"/>
  <c r="AE56" i="5"/>
  <c r="AE54" i="5"/>
  <c r="AE53" i="5"/>
  <c r="AE50" i="5"/>
  <c r="AE49" i="5"/>
  <c r="AD38" i="5"/>
  <c r="AD37" i="5"/>
  <c r="AD34" i="5"/>
  <c r="AD30" i="5"/>
  <c r="AD29" i="5"/>
  <c r="AD26" i="5"/>
  <c r="AD25" i="5"/>
  <c r="AD14" i="5"/>
  <c r="AD13" i="5"/>
  <c r="AD10" i="5"/>
  <c r="AD9" i="5"/>
  <c r="Y169" i="5"/>
  <c r="Y162" i="5"/>
  <c r="Y147" i="5"/>
  <c r="Y145" i="5"/>
  <c r="Y137" i="5"/>
  <c r="Y136" i="5"/>
  <c r="X124" i="5"/>
  <c r="X122" i="5"/>
  <c r="X120" i="5"/>
  <c r="X119" i="5"/>
  <c r="X118" i="5"/>
  <c r="X117" i="5"/>
  <c r="Y109" i="5"/>
  <c r="Y85" i="5"/>
  <c r="Y67" i="5"/>
  <c r="Y65" i="5"/>
  <c r="AE209" i="5"/>
  <c r="AE206" i="5"/>
  <c r="AE205" i="5"/>
  <c r="AD202" i="5"/>
  <c r="AD201" i="5"/>
  <c r="AD200" i="5"/>
  <c r="AD199" i="5"/>
  <c r="AD198" i="5"/>
  <c r="AD197" i="5"/>
  <c r="AE193" i="5"/>
  <c r="AE190" i="5"/>
  <c r="AE189" i="5"/>
  <c r="AD186" i="5"/>
  <c r="AD185" i="5"/>
  <c r="AD184" i="5"/>
  <c r="AD183" i="5"/>
  <c r="AD182" i="5"/>
  <c r="AD181" i="5"/>
  <c r="AE177" i="5"/>
  <c r="AE174" i="5"/>
  <c r="AE173" i="5"/>
  <c r="AE157" i="5"/>
  <c r="AD155" i="5"/>
  <c r="AD154" i="5"/>
  <c r="AD141" i="5"/>
  <c r="AD140" i="5"/>
  <c r="AD137" i="5"/>
  <c r="AD136" i="5"/>
  <c r="AE132" i="5"/>
  <c r="AE130" i="5"/>
  <c r="AE128" i="5"/>
  <c r="AE124" i="5"/>
  <c r="AD110" i="5"/>
  <c r="AD109" i="5"/>
  <c r="AE104" i="5"/>
  <c r="AE100" i="5"/>
  <c r="AE94" i="5"/>
  <c r="AE93" i="5"/>
  <c r="AD78" i="5"/>
  <c r="AD77" i="5"/>
  <c r="AE72" i="5"/>
  <c r="AE68" i="5"/>
  <c r="AE62" i="5"/>
  <c r="AE61" i="5"/>
  <c r="AD54" i="5"/>
  <c r="AD53" i="5"/>
  <c r="AD50" i="5"/>
  <c r="AD49" i="5"/>
  <c r="AE44" i="5"/>
  <c r="AE38" i="5"/>
  <c r="AE37" i="5"/>
  <c r="AE34" i="5"/>
  <c r="AE33" i="5"/>
  <c r="AD22" i="5"/>
  <c r="AD21" i="5"/>
  <c r="AD18" i="5"/>
  <c r="AD17" i="5"/>
  <c r="AE4" i="5"/>
  <c r="Y154" i="5"/>
  <c r="X149" i="5"/>
  <c r="Y138" i="5"/>
  <c r="X133" i="5"/>
  <c r="Y105" i="5"/>
  <c r="Y104" i="5"/>
  <c r="X98" i="5"/>
  <c r="X96" i="5"/>
  <c r="X95" i="5"/>
  <c r="Y91" i="5"/>
  <c r="Y88" i="5"/>
  <c r="X82" i="5"/>
  <c r="X80" i="5"/>
  <c r="X79" i="5"/>
  <c r="Y75" i="5"/>
  <c r="Y50" i="5"/>
  <c r="Y48" i="5"/>
  <c r="X42" i="5"/>
  <c r="Y34" i="5"/>
  <c r="Y32" i="5"/>
  <c r="X26" i="5"/>
  <c r="AE203" i="5"/>
  <c r="AE187" i="5"/>
  <c r="AE153" i="5"/>
  <c r="AE151" i="5"/>
  <c r="AE148" i="5"/>
  <c r="AD133" i="5"/>
  <c r="AD132" i="5"/>
  <c r="AD129" i="5"/>
  <c r="AD127" i="5"/>
  <c r="AD126" i="5"/>
  <c r="AE121" i="5"/>
  <c r="AE118" i="5"/>
  <c r="AE117" i="5"/>
  <c r="AE114" i="5"/>
  <c r="AE113" i="5"/>
  <c r="AD106" i="5"/>
  <c r="AD105" i="5"/>
  <c r="AD102" i="5"/>
  <c r="AD101" i="5"/>
  <c r="AD98" i="5"/>
  <c r="AD97" i="5"/>
  <c r="AE90" i="5"/>
  <c r="AE89" i="5"/>
  <c r="AE86" i="5"/>
  <c r="AE85" i="5"/>
  <c r="AE82" i="5"/>
  <c r="AE81" i="5"/>
  <c r="AD74" i="5"/>
  <c r="AD73" i="5"/>
  <c r="AD70" i="5"/>
  <c r="AD69" i="5"/>
  <c r="AD66" i="5"/>
  <c r="AD65" i="5"/>
  <c r="AE58" i="5"/>
  <c r="AE57" i="5"/>
  <c r="AD46" i="5"/>
  <c r="AD45" i="5"/>
  <c r="AD42" i="5"/>
  <c r="AD41" i="5"/>
  <c r="Y165" i="5"/>
  <c r="X160" i="5"/>
  <c r="X159" i="5"/>
  <c r="Y152" i="5"/>
  <c r="X146" i="5"/>
  <c r="X144" i="5"/>
  <c r="X143" i="5"/>
  <c r="Y117" i="5"/>
  <c r="X109" i="5"/>
  <c r="Y101" i="5"/>
  <c r="X93" i="5"/>
  <c r="Y66" i="5"/>
  <c r="Y64" i="5"/>
  <c r="Y61" i="5"/>
  <c r="X56" i="5"/>
  <c r="X55" i="5"/>
  <c r="Y45" i="5"/>
  <c r="X40" i="5"/>
  <c r="X39" i="5"/>
  <c r="Y10" i="5"/>
  <c r="X6" i="5"/>
  <c r="X4" i="5"/>
  <c r="X3" i="5"/>
  <c r="AD2" i="5"/>
  <c r="AE200" i="5"/>
  <c r="AE184" i="5"/>
  <c r="AE140" i="5"/>
  <c r="AE138" i="5"/>
  <c r="AE52" i="5"/>
  <c r="AE12" i="5"/>
  <c r="X212" i="5"/>
  <c r="X210" i="5"/>
  <c r="X208" i="5"/>
  <c r="X206" i="5"/>
  <c r="X204" i="5"/>
  <c r="X202" i="5"/>
  <c r="X200" i="5"/>
  <c r="X198" i="5"/>
  <c r="X196" i="5"/>
  <c r="X194" i="5"/>
  <c r="X192" i="5"/>
  <c r="X190" i="5"/>
  <c r="X188" i="5"/>
  <c r="X186" i="5"/>
  <c r="X184" i="5"/>
  <c r="X182" i="5"/>
  <c r="X180" i="5"/>
  <c r="Y163" i="5"/>
  <c r="Y131" i="5"/>
  <c r="Y129" i="5"/>
  <c r="Y115" i="5"/>
  <c r="Y113" i="5"/>
  <c r="Y59" i="5"/>
  <c r="AD33" i="5"/>
  <c r="AE28" i="5"/>
  <c r="AE22" i="5"/>
  <c r="AE21" i="5"/>
  <c r="AE18" i="5"/>
  <c r="AE17" i="5"/>
  <c r="AD6" i="5"/>
  <c r="AD5" i="5"/>
  <c r="Y211" i="5"/>
  <c r="Y209" i="5"/>
  <c r="Y207" i="5"/>
  <c r="Y205" i="5"/>
  <c r="Y203" i="5"/>
  <c r="Y201" i="5"/>
  <c r="Y199" i="5"/>
  <c r="Y197" i="5"/>
  <c r="Y195" i="5"/>
  <c r="Y193" i="5"/>
  <c r="Y191" i="5"/>
  <c r="Y189" i="5"/>
  <c r="Y187" i="5"/>
  <c r="Y185" i="5"/>
  <c r="Y183" i="5"/>
  <c r="Y181" i="5"/>
  <c r="Y179" i="5"/>
  <c r="Y177" i="5"/>
  <c r="Y175" i="5"/>
  <c r="Y173" i="5"/>
  <c r="Y170" i="5"/>
  <c r="Y168" i="5"/>
  <c r="X162" i="5"/>
  <c r="Y157" i="5"/>
  <c r="X152" i="5"/>
  <c r="X151" i="5"/>
  <c r="Y146" i="5"/>
  <c r="Y144" i="5"/>
  <c r="X138" i="5"/>
  <c r="Y133" i="5"/>
  <c r="X125" i="5"/>
  <c r="Y123" i="5"/>
  <c r="Y120" i="5"/>
  <c r="X114" i="5"/>
  <c r="X112" i="5"/>
  <c r="X111" i="5"/>
  <c r="Y106" i="5"/>
  <c r="X101" i="5"/>
  <c r="Y99" i="5"/>
  <c r="Y97" i="5"/>
  <c r="Y93" i="5"/>
  <c r="X88" i="5"/>
  <c r="X87" i="5"/>
  <c r="Y82" i="5"/>
  <c r="Y80" i="5"/>
  <c r="X74" i="5"/>
  <c r="Y69" i="5"/>
  <c r="X62" i="5"/>
  <c r="X58" i="5"/>
  <c r="Y53" i="5"/>
  <c r="X45" i="5"/>
  <c r="Y43" i="5"/>
  <c r="Y40" i="5"/>
  <c r="X34" i="5"/>
  <c r="X32" i="5"/>
  <c r="X31" i="5"/>
  <c r="Y26" i="5"/>
  <c r="X21" i="5"/>
  <c r="Y19" i="5"/>
  <c r="Y17" i="5"/>
  <c r="Y13" i="5"/>
  <c r="Y7" i="5"/>
  <c r="Y5" i="5"/>
  <c r="AJ209" i="5"/>
  <c r="AJ116" i="5"/>
  <c r="AJ114" i="5"/>
  <c r="AJ112" i="5"/>
  <c r="AJ110" i="5"/>
  <c r="AJ108" i="5"/>
  <c r="AJ106" i="5"/>
  <c r="AJ104" i="5"/>
  <c r="AJ102" i="5"/>
  <c r="AJ100" i="5"/>
  <c r="AJ98" i="5"/>
  <c r="AJ96" i="5"/>
  <c r="AJ94" i="5"/>
  <c r="AJ92" i="5"/>
  <c r="AJ90" i="5"/>
  <c r="AJ88" i="5"/>
  <c r="AJ86" i="5"/>
  <c r="AJ84" i="5"/>
  <c r="AJ82" i="5"/>
  <c r="AJ80" i="5"/>
  <c r="AJ78" i="5"/>
  <c r="AJ76" i="5"/>
  <c r="AJ74" i="5"/>
  <c r="AJ72" i="5"/>
  <c r="AJ70" i="5"/>
  <c r="AJ68" i="5"/>
  <c r="AJ66" i="5"/>
  <c r="AJ64" i="5"/>
  <c r="AJ62" i="5"/>
  <c r="AJ60" i="5"/>
  <c r="AJ58" i="5"/>
  <c r="AJ56" i="5"/>
  <c r="AJ54" i="5"/>
  <c r="AJ52" i="5"/>
  <c r="AJ50" i="5"/>
  <c r="AJ48" i="5"/>
  <c r="AJ46" i="5"/>
  <c r="AJ44" i="5"/>
  <c r="AJ42" i="5"/>
  <c r="AJ40" i="5"/>
  <c r="AJ38" i="5"/>
  <c r="AJ36" i="5"/>
  <c r="AJ34" i="5"/>
  <c r="AJ32" i="5"/>
  <c r="AJ30" i="5"/>
  <c r="AJ28" i="5"/>
  <c r="AJ8" i="5"/>
  <c r="AJ6" i="5"/>
  <c r="AJ4" i="5"/>
  <c r="AD170" i="5"/>
  <c r="AE166" i="5"/>
  <c r="AD163" i="5"/>
  <c r="AD162" i="5"/>
  <c r="AD151" i="5"/>
  <c r="AE146" i="5"/>
  <c r="AE136" i="5"/>
  <c r="AD174" i="5"/>
  <c r="AD173" i="5"/>
  <c r="AD167" i="5"/>
  <c r="AD159" i="5"/>
  <c r="AE154" i="5"/>
  <c r="AE144" i="5"/>
  <c r="AE142" i="5"/>
  <c r="AD139" i="5"/>
  <c r="AD138" i="5"/>
  <c r="AE134" i="5"/>
  <c r="AD131" i="5"/>
  <c r="AD130" i="5"/>
  <c r="AD212" i="5"/>
  <c r="AD211" i="5"/>
  <c r="AE207" i="5"/>
  <c r="AD204" i="5"/>
  <c r="AD203" i="5"/>
  <c r="AE199" i="5"/>
  <c r="AD196" i="5"/>
  <c r="AD195" i="5"/>
  <c r="AE191" i="5"/>
  <c r="AD188" i="5"/>
  <c r="AD187" i="5"/>
  <c r="AE183" i="5"/>
  <c r="AD180" i="5"/>
  <c r="AD179" i="5"/>
  <c r="AE175" i="5"/>
  <c r="AD172" i="5"/>
  <c r="AE169" i="5"/>
  <c r="AE167" i="5"/>
  <c r="AE162" i="5"/>
  <c r="AE161" i="5"/>
  <c r="AE159" i="5"/>
  <c r="AD156" i="5"/>
  <c r="AE152" i="5"/>
  <c r="AE150" i="5"/>
  <c r="AE149" i="5"/>
  <c r="AD147" i="5"/>
  <c r="AD146" i="5"/>
  <c r="AD144" i="5"/>
  <c r="AD142" i="5"/>
  <c r="AD134" i="5"/>
  <c r="AD128" i="5"/>
  <c r="AE126" i="5"/>
  <c r="AE125" i="5"/>
  <c r="AD123" i="5"/>
  <c r="AE119" i="5"/>
  <c r="AD116" i="5"/>
  <c r="AD115" i="5"/>
  <c r="AE111" i="5"/>
  <c r="AD108" i="5"/>
  <c r="AD107" i="5"/>
  <c r="AE103" i="5"/>
  <c r="AD100" i="5"/>
  <c r="AD99" i="5"/>
  <c r="AE95" i="5"/>
  <c r="AD92" i="5"/>
  <c r="AD91" i="5"/>
  <c r="AE87" i="5"/>
  <c r="AD84" i="5"/>
  <c r="AD83" i="5"/>
  <c r="AE79" i="5"/>
  <c r="AD76" i="5"/>
  <c r="AD75" i="5"/>
  <c r="AE71" i="5"/>
  <c r="AD68" i="5"/>
  <c r="AD67" i="5"/>
  <c r="AE63" i="5"/>
  <c r="AD60" i="5"/>
  <c r="AD59" i="5"/>
  <c r="AE55" i="5"/>
  <c r="AD52" i="5"/>
  <c r="AD51" i="5"/>
  <c r="AE47" i="5"/>
  <c r="AD44" i="5"/>
  <c r="AD43" i="5"/>
  <c r="AE39" i="5"/>
  <c r="AD36" i="5"/>
  <c r="AD35" i="5"/>
  <c r="AE31" i="5"/>
  <c r="AD28" i="5"/>
  <c r="AD27" i="5"/>
  <c r="AE23" i="5"/>
  <c r="AD20" i="5"/>
  <c r="AD19" i="5"/>
  <c r="AE15" i="5"/>
  <c r="AD12" i="5"/>
  <c r="AD11" i="5"/>
  <c r="AE7" i="5"/>
  <c r="AD4" i="5"/>
  <c r="AD3" i="5"/>
  <c r="Y212" i="5"/>
  <c r="Y210" i="5"/>
  <c r="Y208" i="5"/>
  <c r="Y206" i="5"/>
  <c r="Y204" i="5"/>
  <c r="Y202" i="5"/>
  <c r="Y200" i="5"/>
  <c r="Y198" i="5"/>
  <c r="Y196" i="5"/>
  <c r="Y194" i="5"/>
  <c r="Y192" i="5"/>
  <c r="Y190" i="5"/>
  <c r="Y186" i="5"/>
  <c r="Y184" i="5"/>
  <c r="Y182" i="5"/>
  <c r="Y180" i="5"/>
  <c r="Y178" i="5"/>
  <c r="Y176" i="5"/>
  <c r="Y174" i="5"/>
  <c r="AD120" i="5"/>
  <c r="AD119" i="5"/>
  <c r="AE115" i="5"/>
  <c r="AD112" i="5"/>
  <c r="AD111" i="5"/>
  <c r="AE107" i="5"/>
  <c r="AD104" i="5"/>
  <c r="AD103" i="5"/>
  <c r="AE99" i="5"/>
  <c r="AD96" i="5"/>
  <c r="AD95" i="5"/>
  <c r="AE91" i="5"/>
  <c r="AD88" i="5"/>
  <c r="AD87" i="5"/>
  <c r="AE83" i="5"/>
  <c r="AD80" i="5"/>
  <c r="AD79" i="5"/>
  <c r="AE75" i="5"/>
  <c r="AD72" i="5"/>
  <c r="AD71" i="5"/>
  <c r="AE67" i="5"/>
  <c r="AD64" i="5"/>
  <c r="AD63" i="5"/>
  <c r="AE59" i="5"/>
  <c r="AD56" i="5"/>
  <c r="AD55" i="5"/>
  <c r="AE51" i="5"/>
  <c r="AD48" i="5"/>
  <c r="AD47" i="5"/>
  <c r="AE43" i="5"/>
  <c r="AD40" i="5"/>
  <c r="AD39" i="5"/>
  <c r="AE35" i="5"/>
  <c r="AD32" i="5"/>
  <c r="AD31" i="5"/>
  <c r="AE27" i="5"/>
  <c r="AD24" i="5"/>
  <c r="AD23" i="5"/>
  <c r="AE19" i="5"/>
  <c r="AD16" i="5"/>
  <c r="AD15" i="5"/>
  <c r="AE11" i="5"/>
  <c r="AD8" i="5"/>
  <c r="AD7" i="5"/>
  <c r="AE3" i="5"/>
  <c r="X211" i="5"/>
  <c r="X209" i="5"/>
  <c r="X207" i="5"/>
  <c r="X205" i="5"/>
  <c r="X203" i="5"/>
  <c r="X201" i="5"/>
  <c r="X199" i="5"/>
  <c r="X197" i="5"/>
  <c r="X195" i="5"/>
  <c r="X193" i="5"/>
  <c r="X191" i="5"/>
  <c r="X189" i="5"/>
  <c r="X187" i="5"/>
  <c r="X185" i="5"/>
  <c r="X183" i="5"/>
  <c r="X181" i="5"/>
  <c r="X179" i="5"/>
  <c r="X5" i="5"/>
  <c r="Y3" i="5"/>
  <c r="X169" i="5"/>
  <c r="Y167" i="5"/>
  <c r="Y166" i="5"/>
  <c r="X163" i="5"/>
  <c r="Y156" i="5"/>
  <c r="X153" i="5"/>
  <c r="Y151" i="5"/>
  <c r="Y150" i="5"/>
  <c r="X147" i="5"/>
  <c r="Y140" i="5"/>
  <c r="X137" i="5"/>
  <c r="Y135" i="5"/>
  <c r="Y134" i="5"/>
  <c r="X131" i="5"/>
  <c r="Y124" i="5"/>
  <c r="X121" i="5"/>
  <c r="Y119" i="5"/>
  <c r="Y118" i="5"/>
  <c r="X115" i="5"/>
  <c r="Y108" i="5"/>
  <c r="X105" i="5"/>
  <c r="Y103" i="5"/>
  <c r="Y102" i="5"/>
  <c r="X99" i="5"/>
  <c r="Y92" i="5"/>
  <c r="X89" i="5"/>
  <c r="Y87" i="5"/>
  <c r="Y86" i="5"/>
  <c r="X83" i="5"/>
  <c r="Y76" i="5"/>
  <c r="X73" i="5"/>
  <c r="Y71" i="5"/>
  <c r="Y70" i="5"/>
  <c r="X67" i="5"/>
  <c r="Y60" i="5"/>
  <c r="X57" i="5"/>
  <c r="Y55" i="5"/>
  <c r="Y54" i="5"/>
  <c r="X51" i="5"/>
  <c r="Y44" i="5"/>
  <c r="X41" i="5"/>
  <c r="Y39" i="5"/>
  <c r="Y38" i="5"/>
  <c r="X35" i="5"/>
  <c r="Y28" i="5"/>
  <c r="X25" i="5"/>
  <c r="Y23" i="5"/>
  <c r="Y22" i="5"/>
  <c r="X19" i="5"/>
  <c r="Y12" i="5"/>
  <c r="X9" i="5"/>
  <c r="X7" i="5"/>
  <c r="X178" i="5"/>
  <c r="X176" i="5"/>
  <c r="X174" i="5"/>
  <c r="X172" i="5"/>
  <c r="X171" i="5"/>
  <c r="Y164" i="5"/>
  <c r="X161" i="5"/>
  <c r="Y159" i="5"/>
  <c r="Y158" i="5"/>
  <c r="X155" i="5"/>
  <c r="Y148" i="5"/>
  <c r="X145" i="5"/>
  <c r="Y143" i="5"/>
  <c r="Y142" i="5"/>
  <c r="X139" i="5"/>
  <c r="Y132" i="5"/>
  <c r="X129" i="5"/>
  <c r="Y127" i="5"/>
  <c r="Y126" i="5"/>
  <c r="X123" i="5"/>
  <c r="Y116" i="5"/>
  <c r="X113" i="5"/>
  <c r="Y111" i="5"/>
  <c r="Y110" i="5"/>
  <c r="X107" i="5"/>
  <c r="Y100" i="5"/>
  <c r="X97" i="5"/>
  <c r="Y95" i="5"/>
  <c r="Y94" i="5"/>
  <c r="X91" i="5"/>
  <c r="Y84" i="5"/>
  <c r="X81" i="5"/>
  <c r="Y79" i="5"/>
  <c r="Y78" i="5"/>
  <c r="X75" i="5"/>
  <c r="Y68" i="5"/>
  <c r="X65" i="5"/>
  <c r="Y63" i="5"/>
  <c r="Y62" i="5"/>
  <c r="X59" i="5"/>
  <c r="Y52" i="5"/>
  <c r="X49" i="5"/>
  <c r="Y47" i="5"/>
  <c r="Y46" i="5"/>
  <c r="X43" i="5"/>
  <c r="Y36" i="5"/>
  <c r="X33" i="5"/>
  <c r="Y31" i="5"/>
  <c r="Y30" i="5"/>
  <c r="X27" i="5"/>
  <c r="Y20" i="5"/>
  <c r="X17" i="5"/>
  <c r="Y15" i="5"/>
  <c r="Y14" i="5"/>
  <c r="X11" i="5"/>
  <c r="AE171" i="5"/>
  <c r="AE163" i="5"/>
  <c r="AE155" i="5"/>
  <c r="AE147" i="5"/>
  <c r="AE139" i="5"/>
  <c r="AE131" i="5"/>
  <c r="AE123" i="5"/>
  <c r="M3" i="5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103" i="5"/>
  <c r="N103" i="5"/>
  <c r="M104" i="5"/>
  <c r="N104" i="5"/>
  <c r="M105" i="5"/>
  <c r="N105" i="5"/>
  <c r="M106" i="5"/>
  <c r="N106" i="5"/>
  <c r="M107" i="5"/>
  <c r="N107" i="5"/>
  <c r="M108" i="5"/>
  <c r="N108" i="5"/>
  <c r="M109" i="5"/>
  <c r="N109" i="5"/>
  <c r="M110" i="5"/>
  <c r="N110" i="5"/>
  <c r="M111" i="5"/>
  <c r="N111" i="5"/>
  <c r="M112" i="5"/>
  <c r="N112" i="5"/>
  <c r="M113" i="5"/>
  <c r="N113" i="5"/>
  <c r="M114" i="5"/>
  <c r="N114" i="5"/>
  <c r="M115" i="5"/>
  <c r="N115" i="5"/>
  <c r="M116" i="5"/>
  <c r="N116" i="5"/>
  <c r="M117" i="5"/>
  <c r="N117" i="5"/>
  <c r="M118" i="5"/>
  <c r="N118" i="5"/>
  <c r="M119" i="5"/>
  <c r="N119" i="5"/>
  <c r="M120" i="5"/>
  <c r="N120" i="5"/>
  <c r="M121" i="5"/>
  <c r="N121" i="5"/>
  <c r="M122" i="5"/>
  <c r="N122" i="5"/>
  <c r="M123" i="5"/>
  <c r="N123" i="5"/>
  <c r="M124" i="5"/>
  <c r="N124" i="5"/>
  <c r="M125" i="5"/>
  <c r="N125" i="5"/>
  <c r="M126" i="5"/>
  <c r="N126" i="5"/>
  <c r="M127" i="5"/>
  <c r="N127" i="5"/>
  <c r="M128" i="5"/>
  <c r="N128" i="5"/>
  <c r="M129" i="5"/>
  <c r="N129" i="5"/>
  <c r="M130" i="5"/>
  <c r="N130" i="5"/>
  <c r="M131" i="5"/>
  <c r="N131" i="5"/>
  <c r="M132" i="5"/>
  <c r="N132" i="5"/>
  <c r="M133" i="5"/>
  <c r="N133" i="5"/>
  <c r="M134" i="5"/>
  <c r="N134" i="5"/>
  <c r="M135" i="5"/>
  <c r="N135" i="5"/>
  <c r="M136" i="5"/>
  <c r="N136" i="5"/>
  <c r="M137" i="5"/>
  <c r="N137" i="5"/>
  <c r="M138" i="5"/>
  <c r="N138" i="5"/>
  <c r="M139" i="5"/>
  <c r="N139" i="5"/>
  <c r="M140" i="5"/>
  <c r="N140" i="5"/>
  <c r="M141" i="5"/>
  <c r="N141" i="5"/>
  <c r="M142" i="5"/>
  <c r="N142" i="5"/>
  <c r="M143" i="5"/>
  <c r="N143" i="5"/>
  <c r="M144" i="5"/>
  <c r="N144" i="5"/>
  <c r="M145" i="5"/>
  <c r="N145" i="5"/>
  <c r="M146" i="5"/>
  <c r="N146" i="5"/>
  <c r="M147" i="5"/>
  <c r="N147" i="5"/>
  <c r="M148" i="5"/>
  <c r="N148" i="5"/>
  <c r="M149" i="5"/>
  <c r="N149" i="5"/>
  <c r="M150" i="5"/>
  <c r="N150" i="5"/>
  <c r="M151" i="5"/>
  <c r="N151" i="5"/>
  <c r="M152" i="5"/>
  <c r="N152" i="5"/>
  <c r="M153" i="5"/>
  <c r="N153" i="5"/>
  <c r="M154" i="5"/>
  <c r="N154" i="5"/>
  <c r="M155" i="5"/>
  <c r="N155" i="5"/>
  <c r="M156" i="5"/>
  <c r="N156" i="5"/>
  <c r="M157" i="5"/>
  <c r="N157" i="5"/>
  <c r="M158" i="5"/>
  <c r="N158" i="5"/>
  <c r="M159" i="5"/>
  <c r="N159" i="5"/>
  <c r="M160" i="5"/>
  <c r="N160" i="5"/>
  <c r="M161" i="5"/>
  <c r="N161" i="5"/>
  <c r="M162" i="5"/>
  <c r="N162" i="5"/>
  <c r="M163" i="5"/>
  <c r="N163" i="5"/>
  <c r="M164" i="5"/>
  <c r="N164" i="5"/>
  <c r="M165" i="5"/>
  <c r="N165" i="5"/>
  <c r="M166" i="5"/>
  <c r="N166" i="5"/>
  <c r="M167" i="5"/>
  <c r="N167" i="5"/>
  <c r="M168" i="5"/>
  <c r="N168" i="5"/>
  <c r="M169" i="5"/>
  <c r="N169" i="5"/>
  <c r="M170" i="5"/>
  <c r="N170" i="5"/>
  <c r="M171" i="5"/>
  <c r="N171" i="5"/>
  <c r="M172" i="5"/>
  <c r="N172" i="5"/>
  <c r="M173" i="5"/>
  <c r="N173" i="5"/>
  <c r="M174" i="5"/>
  <c r="N174" i="5"/>
  <c r="M175" i="5"/>
  <c r="N175" i="5"/>
  <c r="M176" i="5"/>
  <c r="N176" i="5"/>
  <c r="M177" i="5"/>
  <c r="N177" i="5"/>
  <c r="M178" i="5"/>
  <c r="N178" i="5"/>
  <c r="M179" i="5"/>
  <c r="N179" i="5"/>
  <c r="M180" i="5"/>
  <c r="N180" i="5"/>
  <c r="M181" i="5"/>
  <c r="N181" i="5"/>
  <c r="M182" i="5"/>
  <c r="N182" i="5"/>
  <c r="M183" i="5"/>
  <c r="N183" i="5"/>
  <c r="M184" i="5"/>
  <c r="N184" i="5"/>
  <c r="M185" i="5"/>
  <c r="N185" i="5"/>
  <c r="M186" i="5"/>
  <c r="N186" i="5"/>
  <c r="M187" i="5"/>
  <c r="N187" i="5"/>
  <c r="M188" i="5"/>
  <c r="N188" i="5"/>
  <c r="M189" i="5"/>
  <c r="N189" i="5"/>
  <c r="M190" i="5"/>
  <c r="N190" i="5"/>
  <c r="M191" i="5"/>
  <c r="N191" i="5"/>
  <c r="M192" i="5"/>
  <c r="N192" i="5"/>
  <c r="M193" i="5"/>
  <c r="N193" i="5"/>
  <c r="M194" i="5"/>
  <c r="N194" i="5"/>
  <c r="M195" i="5"/>
  <c r="N195" i="5"/>
  <c r="M196" i="5"/>
  <c r="N196" i="5"/>
  <c r="M197" i="5"/>
  <c r="N197" i="5"/>
  <c r="M198" i="5"/>
  <c r="N198" i="5"/>
  <c r="M199" i="5"/>
  <c r="N199" i="5"/>
  <c r="M200" i="5"/>
  <c r="N200" i="5"/>
  <c r="M201" i="5"/>
  <c r="N201" i="5"/>
  <c r="M202" i="5"/>
  <c r="N202" i="5"/>
  <c r="M203" i="5"/>
  <c r="N203" i="5"/>
  <c r="M204" i="5"/>
  <c r="N204" i="5"/>
  <c r="M205" i="5"/>
  <c r="N205" i="5"/>
  <c r="M206" i="5"/>
  <c r="N206" i="5"/>
  <c r="M207" i="5"/>
  <c r="N207" i="5"/>
  <c r="M208" i="5"/>
  <c r="N208" i="5"/>
  <c r="M209" i="5"/>
  <c r="N209" i="5"/>
  <c r="M210" i="5"/>
  <c r="N210" i="5"/>
  <c r="M211" i="5"/>
  <c r="N211" i="5"/>
  <c r="M212" i="5"/>
  <c r="N212" i="5"/>
  <c r="N2" i="5"/>
  <c r="M2" i="5"/>
  <c r="AN122" i="5" l="1"/>
  <c r="AN130" i="5"/>
  <c r="AN138" i="5"/>
  <c r="AN154" i="5"/>
  <c r="AN162" i="5"/>
  <c r="AN170" i="5"/>
  <c r="AN178" i="5"/>
  <c r="AN186" i="5"/>
  <c r="AN194" i="5"/>
  <c r="AN204" i="5"/>
  <c r="AN200" i="5"/>
  <c r="AN8" i="5"/>
  <c r="AN31" i="5"/>
  <c r="AN39" i="5"/>
  <c r="AN47" i="5"/>
  <c r="AN55" i="5"/>
  <c r="AN63" i="5"/>
  <c r="AN71" i="5"/>
  <c r="AN79" i="5"/>
  <c r="AN87" i="5"/>
  <c r="AN103" i="5"/>
  <c r="AN111" i="5"/>
  <c r="AN180" i="5"/>
  <c r="AN146" i="5"/>
  <c r="AN15" i="5"/>
  <c r="AN19" i="5"/>
  <c r="AN23" i="5"/>
  <c r="AN27" i="5"/>
  <c r="AN114" i="5"/>
  <c r="AN119" i="5"/>
  <c r="AN127" i="5"/>
  <c r="AN135" i="5"/>
  <c r="AN143" i="5"/>
  <c r="AN151" i="5"/>
  <c r="AN159" i="5"/>
  <c r="AN167" i="5"/>
  <c r="AN175" i="5"/>
  <c r="AN183" i="5"/>
  <c r="AN191" i="5"/>
  <c r="AN201" i="5"/>
  <c r="AN203" i="5"/>
  <c r="AN207" i="5"/>
  <c r="AN6" i="5"/>
  <c r="AN13" i="5"/>
  <c r="AN17" i="5"/>
  <c r="AN21" i="5"/>
  <c r="AN25" i="5"/>
  <c r="AN37" i="5"/>
  <c r="AN45" i="5"/>
  <c r="AN53" i="5"/>
  <c r="AN61" i="5"/>
  <c r="AN69" i="5"/>
  <c r="AN77" i="5"/>
  <c r="AN85" i="5"/>
  <c r="AN93" i="5"/>
  <c r="AN98" i="5"/>
  <c r="AN101" i="5"/>
  <c r="AN123" i="5"/>
  <c r="AN131" i="5"/>
  <c r="AN139" i="5"/>
  <c r="AN147" i="5"/>
  <c r="AN155" i="5"/>
  <c r="AN163" i="5"/>
  <c r="AN171" i="5"/>
  <c r="AN179" i="5"/>
  <c r="AN187" i="5"/>
  <c r="AN195" i="5"/>
  <c r="AN197" i="5"/>
  <c r="AN205" i="5"/>
  <c r="AN115" i="5"/>
  <c r="AN210" i="5"/>
  <c r="S14" i="5"/>
  <c r="AN10" i="5"/>
  <c r="AN33" i="5"/>
  <c r="AN41" i="5"/>
  <c r="AN49" i="5"/>
  <c r="AN57" i="5"/>
  <c r="AN65" i="5"/>
  <c r="AN73" i="5"/>
  <c r="AN81" i="5"/>
  <c r="AN89" i="5"/>
  <c r="AN105" i="5"/>
  <c r="AN110" i="5"/>
  <c r="AN118" i="5"/>
  <c r="AN126" i="5"/>
  <c r="AN134" i="5"/>
  <c r="AN142" i="5"/>
  <c r="AN150" i="5"/>
  <c r="AN158" i="5"/>
  <c r="AN166" i="5"/>
  <c r="AN174" i="5"/>
  <c r="AN182" i="5"/>
  <c r="AN190" i="5"/>
  <c r="S206" i="5"/>
  <c r="S202" i="5"/>
  <c r="S194" i="5"/>
  <c r="S174" i="5"/>
  <c r="S158" i="5"/>
  <c r="S154" i="5"/>
  <c r="S146" i="5"/>
  <c r="S78" i="5"/>
  <c r="S74" i="5"/>
  <c r="S72" i="5"/>
  <c r="S66" i="5"/>
  <c r="S64" i="5"/>
  <c r="S62" i="5"/>
  <c r="AN7" i="5"/>
  <c r="AN99" i="5"/>
  <c r="AN112" i="5"/>
  <c r="AN212" i="5"/>
  <c r="AN12" i="5"/>
  <c r="AN14" i="5"/>
  <c r="AN18" i="5"/>
  <c r="AN22" i="5"/>
  <c r="AN26" i="5"/>
  <c r="AN30" i="5"/>
  <c r="AN38" i="5"/>
  <c r="AN46" i="5"/>
  <c r="AN54" i="5"/>
  <c r="AN62" i="5"/>
  <c r="AN70" i="5"/>
  <c r="AN78" i="5"/>
  <c r="AN86" i="5"/>
  <c r="AN94" i="5"/>
  <c r="AN102" i="5"/>
  <c r="AN120" i="5"/>
  <c r="AN128" i="5"/>
  <c r="AN136" i="5"/>
  <c r="AN144" i="5"/>
  <c r="AN152" i="5"/>
  <c r="AN160" i="5"/>
  <c r="AN168" i="5"/>
  <c r="AN176" i="5"/>
  <c r="AN184" i="5"/>
  <c r="AN192" i="5"/>
  <c r="AN198" i="5"/>
  <c r="AN206" i="5"/>
  <c r="S185" i="5"/>
  <c r="S183" i="5"/>
  <c r="S177" i="5"/>
  <c r="S175" i="5"/>
  <c r="S169" i="5"/>
  <c r="S167" i="5"/>
  <c r="S161" i="5"/>
  <c r="S159" i="5"/>
  <c r="S121" i="5"/>
  <c r="S119" i="5"/>
  <c r="S113" i="5"/>
  <c r="S111" i="5"/>
  <c r="S105" i="5"/>
  <c r="AN3" i="5"/>
  <c r="AN108" i="5"/>
  <c r="S46" i="5"/>
  <c r="S30" i="5"/>
  <c r="S26" i="5"/>
  <c r="S18" i="5"/>
  <c r="S16" i="5"/>
  <c r="S103" i="5"/>
  <c r="S97" i="5"/>
  <c r="S95" i="5"/>
  <c r="S142" i="5"/>
  <c r="S126" i="5"/>
  <c r="S124" i="5"/>
  <c r="S118" i="5"/>
  <c r="S116" i="5"/>
  <c r="S108" i="5"/>
  <c r="S102" i="5"/>
  <c r="S100" i="5"/>
  <c r="S10" i="5"/>
  <c r="S8" i="5"/>
  <c r="S210" i="5"/>
  <c r="AN9" i="5"/>
  <c r="S54" i="5"/>
  <c r="S44" i="5"/>
  <c r="S38" i="5"/>
  <c r="S36" i="5"/>
  <c r="AN2" i="5"/>
  <c r="S190" i="5"/>
  <c r="S188" i="5"/>
  <c r="S182" i="5"/>
  <c r="S180" i="5"/>
  <c r="S172" i="5"/>
  <c r="S166" i="5"/>
  <c r="S164" i="5"/>
  <c r="S138" i="5"/>
  <c r="S136" i="5"/>
  <c r="S130" i="5"/>
  <c r="S110" i="5"/>
  <c r="S94" i="5"/>
  <c r="S90" i="5"/>
  <c r="S82" i="5"/>
  <c r="S57" i="5"/>
  <c r="S55" i="5"/>
  <c r="S49" i="5"/>
  <c r="S47" i="5"/>
  <c r="S41" i="5"/>
  <c r="S39" i="5"/>
  <c r="S33" i="5"/>
  <c r="S31" i="5"/>
  <c r="S212" i="5"/>
  <c r="S156" i="5"/>
  <c r="S150" i="5"/>
  <c r="S148" i="5"/>
  <c r="S92" i="5"/>
  <c r="S86" i="5"/>
  <c r="S84" i="5"/>
  <c r="S28" i="5"/>
  <c r="S22" i="5"/>
  <c r="S2" i="5"/>
  <c r="S209" i="5"/>
  <c r="S207" i="5"/>
  <c r="S204" i="5"/>
  <c r="S198" i="5"/>
  <c r="S196" i="5"/>
  <c r="S186" i="5"/>
  <c r="S178" i="5"/>
  <c r="S153" i="5"/>
  <c r="S151" i="5"/>
  <c r="S145" i="5"/>
  <c r="S143" i="5"/>
  <c r="S140" i="5"/>
  <c r="S134" i="5"/>
  <c r="S122" i="5"/>
  <c r="S114" i="5"/>
  <c r="S89" i="5"/>
  <c r="S87" i="5"/>
  <c r="S81" i="5"/>
  <c r="S79" i="5"/>
  <c r="S76" i="5"/>
  <c r="S70" i="5"/>
  <c r="S58" i="5"/>
  <c r="S56" i="5"/>
  <c r="S50" i="5"/>
  <c r="S25" i="5"/>
  <c r="S23" i="5"/>
  <c r="S17" i="5"/>
  <c r="S15" i="5"/>
  <c r="S6" i="5"/>
  <c r="S201" i="5"/>
  <c r="S199" i="5"/>
  <c r="S193" i="5"/>
  <c r="S191" i="5"/>
  <c r="S170" i="5"/>
  <c r="S162" i="5"/>
  <c r="S137" i="5"/>
  <c r="S135" i="5"/>
  <c r="S129" i="5"/>
  <c r="S127" i="5"/>
  <c r="S106" i="5"/>
  <c r="S98" i="5"/>
  <c r="S73" i="5"/>
  <c r="S71" i="5"/>
  <c r="S65" i="5"/>
  <c r="S63" i="5"/>
  <c r="S42" i="5"/>
  <c r="S34" i="5"/>
  <c r="S9" i="5"/>
  <c r="S7" i="5"/>
  <c r="S211" i="5"/>
  <c r="S208" i="5"/>
  <c r="S197" i="5"/>
  <c r="S195" i="5"/>
  <c r="S192" i="5"/>
  <c r="S181" i="5"/>
  <c r="S179" i="5"/>
  <c r="S176" i="5"/>
  <c r="S165" i="5"/>
  <c r="S163" i="5"/>
  <c r="S160" i="5"/>
  <c r="S149" i="5"/>
  <c r="S147" i="5"/>
  <c r="S144" i="5"/>
  <c r="S133" i="5"/>
  <c r="S131" i="5"/>
  <c r="S128" i="5"/>
  <c r="S117" i="5"/>
  <c r="S115" i="5"/>
  <c r="S112" i="5"/>
  <c r="S101" i="5"/>
  <c r="S99" i="5"/>
  <c r="S96" i="5"/>
  <c r="S85" i="5"/>
  <c r="S83" i="5"/>
  <c r="S80" i="5"/>
  <c r="S69" i="5"/>
  <c r="S67" i="5"/>
  <c r="S60" i="5"/>
  <c r="S53" i="5"/>
  <c r="S51" i="5"/>
  <c r="S48" i="5"/>
  <c r="S37" i="5"/>
  <c r="S35" i="5"/>
  <c r="S32" i="5"/>
  <c r="S21" i="5"/>
  <c r="S19" i="5"/>
  <c r="S12" i="5"/>
  <c r="S5" i="5"/>
  <c r="S3" i="5"/>
  <c r="S205" i="5"/>
  <c r="S203" i="5"/>
  <c r="S200" i="5"/>
  <c r="S189" i="5"/>
  <c r="S187" i="5"/>
  <c r="S184" i="5"/>
  <c r="S173" i="5"/>
  <c r="S171" i="5"/>
  <c r="S168" i="5"/>
  <c r="S157" i="5"/>
  <c r="S155" i="5"/>
  <c r="S152" i="5"/>
  <c r="S141" i="5"/>
  <c r="S139" i="5"/>
  <c r="S132" i="5"/>
  <c r="S125" i="5"/>
  <c r="S123" i="5"/>
  <c r="S120" i="5"/>
  <c r="S109" i="5"/>
  <c r="S107" i="5"/>
  <c r="S104" i="5"/>
  <c r="S93" i="5"/>
  <c r="S91" i="5"/>
  <c r="S88" i="5"/>
  <c r="S77" i="5"/>
  <c r="S75" i="5"/>
  <c r="S68" i="5"/>
  <c r="S61" i="5"/>
  <c r="S59" i="5"/>
  <c r="S52" i="5"/>
  <c r="S45" i="5"/>
  <c r="S43" i="5"/>
  <c r="S40" i="5"/>
  <c r="S29" i="5"/>
  <c r="S27" i="5"/>
  <c r="S24" i="5"/>
  <c r="S20" i="5"/>
  <c r="S13" i="5"/>
  <c r="S11" i="5"/>
  <c r="S4" i="5"/>
  <c r="F219" i="4"/>
  <c r="G219" i="4"/>
  <c r="H219" i="4"/>
  <c r="I219" i="4"/>
  <c r="J219" i="4"/>
  <c r="K219" i="4"/>
  <c r="L219" i="4"/>
  <c r="M219" i="4"/>
  <c r="F220" i="4"/>
  <c r="G220" i="4"/>
  <c r="H220" i="4"/>
  <c r="I220" i="4"/>
  <c r="J220" i="4"/>
  <c r="K220" i="4"/>
  <c r="L220" i="4"/>
  <c r="M220" i="4"/>
  <c r="L219" i="3"/>
  <c r="M219" i="3"/>
  <c r="N219" i="3"/>
  <c r="P219" i="3"/>
  <c r="Q219" i="3"/>
  <c r="S219" i="3"/>
  <c r="T219" i="3"/>
  <c r="L220" i="3"/>
  <c r="M220" i="3"/>
  <c r="N220" i="3"/>
  <c r="P220" i="3"/>
  <c r="Q220" i="3"/>
  <c r="S220" i="3"/>
  <c r="T220" i="3"/>
  <c r="M219" i="1"/>
  <c r="AJ219" i="1" s="1"/>
  <c r="N219" i="1"/>
  <c r="O219" i="1"/>
  <c r="Q219" i="1"/>
  <c r="R219" i="1"/>
  <c r="T219" i="1"/>
  <c r="U219" i="1"/>
  <c r="M220" i="1"/>
  <c r="AI220" i="1" s="1"/>
  <c r="N220" i="1"/>
  <c r="O220" i="1"/>
  <c r="Q220" i="1"/>
  <c r="R220" i="1"/>
  <c r="S220" i="1" s="1"/>
  <c r="T220" i="1"/>
  <c r="U220" i="1"/>
  <c r="S219" i="1" l="1"/>
  <c r="V219" i="1"/>
  <c r="P219" i="1"/>
  <c r="AN220" i="1"/>
  <c r="BA220" i="1" s="1"/>
  <c r="P220" i="1"/>
  <c r="O220" i="3"/>
  <c r="AP220" i="1"/>
  <c r="BC220" i="1" s="1"/>
  <c r="N220" i="4"/>
  <c r="R219" i="3"/>
  <c r="AL220" i="1"/>
  <c r="AY220" i="1" s="1"/>
  <c r="V220" i="1"/>
  <c r="AJ220" i="1"/>
  <c r="AW220" i="1" s="1"/>
  <c r="R220" i="3"/>
  <c r="U219" i="3"/>
  <c r="P220" i="4"/>
  <c r="P219" i="4"/>
  <c r="O219" i="4"/>
  <c r="O220" i="4"/>
  <c r="AV220" i="1"/>
  <c r="AW219" i="1"/>
  <c r="AM219" i="1"/>
  <c r="AI219" i="1"/>
  <c r="AO220" i="1"/>
  <c r="BB220" i="1" s="1"/>
  <c r="AK220" i="1"/>
  <c r="AP219" i="1"/>
  <c r="BC219" i="1" s="1"/>
  <c r="AL219" i="1"/>
  <c r="AY219" i="1" s="1"/>
  <c r="U220" i="3"/>
  <c r="S220" i="4"/>
  <c r="S219" i="4"/>
  <c r="R219" i="4"/>
  <c r="AO219" i="1"/>
  <c r="AK219" i="1"/>
  <c r="AX219" i="1" s="1"/>
  <c r="V220" i="4"/>
  <c r="V219" i="4"/>
  <c r="N219" i="4"/>
  <c r="AM220" i="1"/>
  <c r="AN219" i="1"/>
  <c r="O219" i="3"/>
  <c r="R220" i="4"/>
  <c r="U220" i="4"/>
  <c r="U219" i="4"/>
  <c r="F214" i="4"/>
  <c r="G214" i="4"/>
  <c r="H214" i="4"/>
  <c r="I214" i="4"/>
  <c r="J214" i="4"/>
  <c r="K214" i="4"/>
  <c r="L214" i="4"/>
  <c r="M214" i="4"/>
  <c r="F215" i="4"/>
  <c r="G215" i="4"/>
  <c r="H215" i="4"/>
  <c r="I215" i="4"/>
  <c r="J215" i="4"/>
  <c r="K215" i="4"/>
  <c r="L215" i="4"/>
  <c r="M215" i="4"/>
  <c r="F216" i="4"/>
  <c r="G216" i="4"/>
  <c r="H216" i="4"/>
  <c r="I216" i="4"/>
  <c r="J216" i="4"/>
  <c r="K216" i="4"/>
  <c r="L216" i="4"/>
  <c r="M216" i="4"/>
  <c r="F217" i="4"/>
  <c r="G217" i="4"/>
  <c r="H217" i="4"/>
  <c r="I217" i="4"/>
  <c r="J217" i="4"/>
  <c r="K217" i="4"/>
  <c r="L217" i="4"/>
  <c r="M217" i="4"/>
  <c r="F218" i="4"/>
  <c r="G218" i="4"/>
  <c r="H218" i="4"/>
  <c r="I218" i="4"/>
  <c r="J218" i="4"/>
  <c r="K218" i="4"/>
  <c r="L218" i="4"/>
  <c r="M218" i="4"/>
  <c r="L214" i="3"/>
  <c r="M214" i="3"/>
  <c r="N214" i="3"/>
  <c r="P214" i="3"/>
  <c r="Q214" i="3"/>
  <c r="S214" i="3"/>
  <c r="T214" i="3"/>
  <c r="L215" i="3"/>
  <c r="M215" i="3"/>
  <c r="N215" i="3"/>
  <c r="P215" i="3"/>
  <c r="Q215" i="3"/>
  <c r="S215" i="3"/>
  <c r="T215" i="3"/>
  <c r="L216" i="3"/>
  <c r="M216" i="3"/>
  <c r="N216" i="3"/>
  <c r="P216" i="3"/>
  <c r="Q216" i="3"/>
  <c r="S216" i="3"/>
  <c r="T216" i="3"/>
  <c r="L217" i="3"/>
  <c r="M217" i="3"/>
  <c r="N217" i="3"/>
  <c r="P217" i="3"/>
  <c r="Q217" i="3"/>
  <c r="S217" i="3"/>
  <c r="T217" i="3"/>
  <c r="L218" i="3"/>
  <c r="M218" i="3"/>
  <c r="N218" i="3"/>
  <c r="P218" i="3"/>
  <c r="Q218" i="3"/>
  <c r="S218" i="3"/>
  <c r="T218" i="3"/>
  <c r="M214" i="1"/>
  <c r="AL214" i="1" s="1"/>
  <c r="AY214" i="1" s="1"/>
  <c r="N214" i="1"/>
  <c r="O214" i="1"/>
  <c r="Q214" i="1"/>
  <c r="R214" i="1"/>
  <c r="T214" i="1"/>
  <c r="U214" i="1"/>
  <c r="M215" i="1"/>
  <c r="AK215" i="1" s="1"/>
  <c r="N215" i="1"/>
  <c r="O215" i="1"/>
  <c r="Q215" i="1"/>
  <c r="R215" i="1"/>
  <c r="T215" i="1"/>
  <c r="U215" i="1"/>
  <c r="M216" i="1"/>
  <c r="AJ216" i="1" s="1"/>
  <c r="AW216" i="1" s="1"/>
  <c r="N216" i="1"/>
  <c r="O216" i="1"/>
  <c r="Q216" i="1"/>
  <c r="R216" i="1"/>
  <c r="T216" i="1"/>
  <c r="U216" i="1"/>
  <c r="M217" i="1"/>
  <c r="AJ217" i="1" s="1"/>
  <c r="AW217" i="1" s="1"/>
  <c r="N217" i="1"/>
  <c r="O217" i="1"/>
  <c r="Q217" i="1"/>
  <c r="R217" i="1"/>
  <c r="T217" i="1"/>
  <c r="U217" i="1"/>
  <c r="M218" i="1"/>
  <c r="AI218" i="1" s="1"/>
  <c r="N218" i="1"/>
  <c r="O218" i="1"/>
  <c r="Q218" i="1"/>
  <c r="R218" i="1"/>
  <c r="T218" i="1"/>
  <c r="U218" i="1"/>
  <c r="AO218" i="1"/>
  <c r="BB218" i="1" s="1"/>
  <c r="AL217" i="1"/>
  <c r="AY217" i="1" s="1"/>
  <c r="AM216" i="1" l="1"/>
  <c r="AZ216" i="1" s="1"/>
  <c r="AO214" i="1"/>
  <c r="BB214" i="1" s="1"/>
  <c r="AN215" i="1"/>
  <c r="BA215" i="1" s="1"/>
  <c r="AJ215" i="1"/>
  <c r="AW215" i="1" s="1"/>
  <c r="AI216" i="1"/>
  <c r="AV216" i="1" s="1"/>
  <c r="AN214" i="1"/>
  <c r="BA214" i="1" s="1"/>
  <c r="AL218" i="1"/>
  <c r="AY218" i="1" s="1"/>
  <c r="S215" i="1"/>
  <c r="O214" i="3"/>
  <c r="AK214" i="1"/>
  <c r="AX214" i="1" s="1"/>
  <c r="AJ214" i="1"/>
  <c r="AW214" i="1" s="1"/>
  <c r="S217" i="1"/>
  <c r="AI217" i="1"/>
  <c r="AV217" i="1" s="1"/>
  <c r="AM214" i="1"/>
  <c r="AZ214" i="1" s="1"/>
  <c r="AI214" i="1"/>
  <c r="AV214" i="1" s="1"/>
  <c r="AK218" i="1"/>
  <c r="AX218" i="1" s="1"/>
  <c r="R217" i="4"/>
  <c r="AP217" i="1"/>
  <c r="BC217" i="1" s="1"/>
  <c r="AM217" i="1"/>
  <c r="AZ217" i="1" s="1"/>
  <c r="AP214" i="1"/>
  <c r="BC214" i="1" s="1"/>
  <c r="AP218" i="1"/>
  <c r="BC218" i="1" s="1"/>
  <c r="V214" i="1"/>
  <c r="P214" i="1"/>
  <c r="U215" i="3"/>
  <c r="AP216" i="1"/>
  <c r="BC216" i="1" s="1"/>
  <c r="AM215" i="1"/>
  <c r="AZ215" i="1" s="1"/>
  <c r="AO216" i="1"/>
  <c r="BB216" i="1" s="1"/>
  <c r="AL215" i="1"/>
  <c r="AY215" i="1" s="1"/>
  <c r="AL216" i="1"/>
  <c r="AY216" i="1" s="1"/>
  <c r="AI215" i="1"/>
  <c r="AV215" i="1" s="1"/>
  <c r="W220" i="4"/>
  <c r="AO217" i="1"/>
  <c r="BB217" i="1" s="1"/>
  <c r="AK217" i="1"/>
  <c r="AX217" i="1" s="1"/>
  <c r="AK216" i="1"/>
  <c r="AX216" i="1" s="1"/>
  <c r="AP215" i="1"/>
  <c r="BC215" i="1" s="1"/>
  <c r="AN217" i="1"/>
  <c r="BA217" i="1" s="1"/>
  <c r="AN216" i="1"/>
  <c r="BA216" i="1" s="1"/>
  <c r="AO215" i="1"/>
  <c r="BB215" i="1" s="1"/>
  <c r="P217" i="1"/>
  <c r="S214" i="1"/>
  <c r="U217" i="3"/>
  <c r="U216" i="3"/>
  <c r="R215" i="3"/>
  <c r="P218" i="4"/>
  <c r="V217" i="1"/>
  <c r="P215" i="1"/>
  <c r="O216" i="3"/>
  <c r="S218" i="4"/>
  <c r="V218" i="1"/>
  <c r="O218" i="3"/>
  <c r="V215" i="1"/>
  <c r="R217" i="3"/>
  <c r="U214" i="3"/>
  <c r="S214" i="4"/>
  <c r="W219" i="4"/>
  <c r="Q219" i="4"/>
  <c r="S216" i="4"/>
  <c r="U218" i="4"/>
  <c r="N217" i="4"/>
  <c r="V215" i="4"/>
  <c r="U216" i="4"/>
  <c r="P214" i="4"/>
  <c r="T219" i="4"/>
  <c r="Q220" i="4"/>
  <c r="AT219" i="1"/>
  <c r="BB219" i="1"/>
  <c r="R218" i="4"/>
  <c r="P216" i="4"/>
  <c r="R216" i="4"/>
  <c r="R215" i="4"/>
  <c r="P215" i="4"/>
  <c r="U215" i="4"/>
  <c r="R214" i="4"/>
  <c r="AQ219" i="1"/>
  <c r="BA219" i="1"/>
  <c r="AV219" i="1"/>
  <c r="BD219" i="1" s="1"/>
  <c r="AR219" i="1"/>
  <c r="AU219" i="1"/>
  <c r="AT220" i="1"/>
  <c r="AX220" i="1"/>
  <c r="BD220" i="1" s="1"/>
  <c r="P218" i="1"/>
  <c r="V216" i="1"/>
  <c r="P216" i="1"/>
  <c r="U218" i="3"/>
  <c r="N218" i="4"/>
  <c r="P217" i="4"/>
  <c r="U217" i="4"/>
  <c r="N216" i="4"/>
  <c r="S215" i="4"/>
  <c r="N214" i="4"/>
  <c r="AS220" i="1"/>
  <c r="AZ220" i="1"/>
  <c r="AS219" i="1"/>
  <c r="AZ219" i="1"/>
  <c r="S217" i="4"/>
  <c r="T220" i="4"/>
  <c r="AR220" i="1"/>
  <c r="S218" i="1"/>
  <c r="S216" i="1"/>
  <c r="R218" i="3"/>
  <c r="O217" i="3"/>
  <c r="R216" i="3"/>
  <c r="O215" i="3"/>
  <c r="R214" i="3"/>
  <c r="V217" i="4"/>
  <c r="AU220" i="1"/>
  <c r="AQ220" i="1"/>
  <c r="BE220" i="1"/>
  <c r="N215" i="4"/>
  <c r="O216" i="4"/>
  <c r="O217" i="4"/>
  <c r="O215" i="4"/>
  <c r="U214" i="4"/>
  <c r="O214" i="4"/>
  <c r="O218" i="4"/>
  <c r="V218" i="4"/>
  <c r="V216" i="4"/>
  <c r="V214" i="4"/>
  <c r="AV218" i="1"/>
  <c r="AX215" i="1"/>
  <c r="AN218" i="1"/>
  <c r="BA218" i="1" s="1"/>
  <c r="AJ218" i="1"/>
  <c r="AW218" i="1" s="1"/>
  <c r="AM218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F199" i="4"/>
  <c r="G199" i="4"/>
  <c r="H199" i="4"/>
  <c r="I199" i="4"/>
  <c r="J199" i="4"/>
  <c r="K199" i="4"/>
  <c r="L199" i="4"/>
  <c r="M199" i="4"/>
  <c r="F200" i="4"/>
  <c r="G200" i="4"/>
  <c r="H200" i="4"/>
  <c r="I200" i="4"/>
  <c r="J200" i="4"/>
  <c r="K200" i="4"/>
  <c r="L200" i="4"/>
  <c r="M200" i="4"/>
  <c r="F201" i="4"/>
  <c r="G201" i="4"/>
  <c r="H201" i="4"/>
  <c r="I201" i="4"/>
  <c r="J201" i="4"/>
  <c r="K201" i="4"/>
  <c r="L201" i="4"/>
  <c r="M201" i="4"/>
  <c r="F202" i="4"/>
  <c r="G202" i="4"/>
  <c r="H202" i="4"/>
  <c r="I202" i="4"/>
  <c r="J202" i="4"/>
  <c r="K202" i="4"/>
  <c r="L202" i="4"/>
  <c r="M202" i="4"/>
  <c r="F203" i="4"/>
  <c r="G203" i="4"/>
  <c r="H203" i="4"/>
  <c r="I203" i="4"/>
  <c r="J203" i="4"/>
  <c r="K203" i="4"/>
  <c r="L203" i="4"/>
  <c r="M203" i="4"/>
  <c r="F204" i="4"/>
  <c r="G204" i="4"/>
  <c r="H204" i="4"/>
  <c r="I204" i="4"/>
  <c r="J204" i="4"/>
  <c r="K204" i="4"/>
  <c r="L204" i="4"/>
  <c r="M204" i="4"/>
  <c r="F205" i="4"/>
  <c r="G205" i="4"/>
  <c r="H205" i="4"/>
  <c r="I205" i="4"/>
  <c r="J205" i="4"/>
  <c r="K205" i="4"/>
  <c r="L205" i="4"/>
  <c r="M205" i="4"/>
  <c r="F206" i="4"/>
  <c r="G206" i="4"/>
  <c r="H206" i="4"/>
  <c r="I206" i="4"/>
  <c r="J206" i="4"/>
  <c r="K206" i="4"/>
  <c r="L206" i="4"/>
  <c r="M206" i="4"/>
  <c r="F207" i="4"/>
  <c r="G207" i="4"/>
  <c r="H207" i="4"/>
  <c r="I207" i="4"/>
  <c r="J207" i="4"/>
  <c r="K207" i="4"/>
  <c r="L207" i="4"/>
  <c r="M207" i="4"/>
  <c r="F208" i="4"/>
  <c r="G208" i="4"/>
  <c r="H208" i="4"/>
  <c r="I208" i="4"/>
  <c r="J208" i="4"/>
  <c r="K208" i="4"/>
  <c r="L208" i="4"/>
  <c r="M208" i="4"/>
  <c r="F209" i="4"/>
  <c r="G209" i="4"/>
  <c r="H209" i="4"/>
  <c r="I209" i="4"/>
  <c r="J209" i="4"/>
  <c r="K209" i="4"/>
  <c r="L209" i="4"/>
  <c r="M209" i="4"/>
  <c r="F210" i="4"/>
  <c r="G210" i="4"/>
  <c r="H210" i="4"/>
  <c r="I210" i="4"/>
  <c r="J210" i="4"/>
  <c r="K210" i="4"/>
  <c r="L210" i="4"/>
  <c r="M210" i="4"/>
  <c r="F211" i="4"/>
  <c r="G211" i="4"/>
  <c r="H211" i="4"/>
  <c r="I211" i="4"/>
  <c r="J211" i="4"/>
  <c r="K211" i="4"/>
  <c r="L211" i="4"/>
  <c r="M211" i="4"/>
  <c r="F212" i="4"/>
  <c r="G212" i="4"/>
  <c r="H212" i="4"/>
  <c r="I212" i="4"/>
  <c r="J212" i="4"/>
  <c r="K212" i="4"/>
  <c r="L212" i="4"/>
  <c r="M212" i="4"/>
  <c r="F213" i="4"/>
  <c r="G213" i="4"/>
  <c r="H213" i="4"/>
  <c r="I213" i="4"/>
  <c r="J213" i="4"/>
  <c r="K213" i="4"/>
  <c r="L213" i="4"/>
  <c r="M213" i="4"/>
  <c r="L199" i="3"/>
  <c r="M199" i="3"/>
  <c r="N199" i="3"/>
  <c r="P199" i="3"/>
  <c r="Q199" i="3"/>
  <c r="S199" i="3"/>
  <c r="T199" i="3"/>
  <c r="L200" i="3"/>
  <c r="M200" i="3"/>
  <c r="N200" i="3"/>
  <c r="P200" i="3"/>
  <c r="Q200" i="3"/>
  <c r="S200" i="3"/>
  <c r="T200" i="3"/>
  <c r="L201" i="3"/>
  <c r="M201" i="3"/>
  <c r="N201" i="3"/>
  <c r="P201" i="3"/>
  <c r="Q201" i="3"/>
  <c r="S201" i="3"/>
  <c r="T201" i="3"/>
  <c r="L202" i="3"/>
  <c r="M202" i="3"/>
  <c r="N202" i="3"/>
  <c r="P202" i="3"/>
  <c r="Q202" i="3"/>
  <c r="S202" i="3"/>
  <c r="T202" i="3"/>
  <c r="L203" i="3"/>
  <c r="M203" i="3"/>
  <c r="N203" i="3"/>
  <c r="P203" i="3"/>
  <c r="Q203" i="3"/>
  <c r="S203" i="3"/>
  <c r="T203" i="3"/>
  <c r="L204" i="3"/>
  <c r="M204" i="3"/>
  <c r="N204" i="3"/>
  <c r="P204" i="3"/>
  <c r="Q204" i="3"/>
  <c r="S204" i="3"/>
  <c r="T204" i="3"/>
  <c r="L205" i="3"/>
  <c r="M205" i="3"/>
  <c r="N205" i="3"/>
  <c r="P205" i="3"/>
  <c r="Q205" i="3"/>
  <c r="R205" i="3" s="1"/>
  <c r="S205" i="3"/>
  <c r="T205" i="3"/>
  <c r="L206" i="3"/>
  <c r="M206" i="3"/>
  <c r="N206" i="3"/>
  <c r="P206" i="3"/>
  <c r="Q206" i="3"/>
  <c r="S206" i="3"/>
  <c r="T206" i="3"/>
  <c r="L207" i="3"/>
  <c r="M207" i="3"/>
  <c r="N207" i="3"/>
  <c r="O207" i="3" s="1"/>
  <c r="P207" i="3"/>
  <c r="Q207" i="3"/>
  <c r="S207" i="3"/>
  <c r="T207" i="3"/>
  <c r="L208" i="3"/>
  <c r="M208" i="3"/>
  <c r="N208" i="3"/>
  <c r="P208" i="3"/>
  <c r="Q208" i="3"/>
  <c r="S208" i="3"/>
  <c r="T208" i="3"/>
  <c r="L209" i="3"/>
  <c r="M209" i="3"/>
  <c r="N209" i="3"/>
  <c r="P209" i="3"/>
  <c r="Q209" i="3"/>
  <c r="S209" i="3"/>
  <c r="T209" i="3"/>
  <c r="L210" i="3"/>
  <c r="M210" i="3"/>
  <c r="N210" i="3"/>
  <c r="P210" i="3"/>
  <c r="Q210" i="3"/>
  <c r="S210" i="3"/>
  <c r="T210" i="3"/>
  <c r="L211" i="3"/>
  <c r="M211" i="3"/>
  <c r="N211" i="3"/>
  <c r="O211" i="3" s="1"/>
  <c r="P211" i="3"/>
  <c r="Q211" i="3"/>
  <c r="S211" i="3"/>
  <c r="T211" i="3"/>
  <c r="L212" i="3"/>
  <c r="M212" i="3"/>
  <c r="N212" i="3"/>
  <c r="P212" i="3"/>
  <c r="Q212" i="3"/>
  <c r="S212" i="3"/>
  <c r="T212" i="3"/>
  <c r="L213" i="3"/>
  <c r="M213" i="3"/>
  <c r="N213" i="3"/>
  <c r="P213" i="3"/>
  <c r="Q213" i="3"/>
  <c r="R213" i="3" s="1"/>
  <c r="S213" i="3"/>
  <c r="T213" i="3"/>
  <c r="M199" i="1"/>
  <c r="AI199" i="1" s="1"/>
  <c r="N199" i="1"/>
  <c r="O199" i="1"/>
  <c r="Q199" i="1"/>
  <c r="R199" i="1"/>
  <c r="T199" i="1"/>
  <c r="U199" i="1"/>
  <c r="M200" i="1"/>
  <c r="N200" i="1"/>
  <c r="O200" i="1"/>
  <c r="Q200" i="1"/>
  <c r="R200" i="1"/>
  <c r="T200" i="1"/>
  <c r="U200" i="1"/>
  <c r="M201" i="1"/>
  <c r="N201" i="1"/>
  <c r="O201" i="1"/>
  <c r="Q201" i="1"/>
  <c r="R201" i="1"/>
  <c r="T201" i="1"/>
  <c r="U201" i="1"/>
  <c r="M202" i="1"/>
  <c r="AL202" i="1" s="1"/>
  <c r="AY202" i="1" s="1"/>
  <c r="N202" i="1"/>
  <c r="O202" i="1"/>
  <c r="Q202" i="1"/>
  <c r="R202" i="1"/>
  <c r="S202" i="1" s="1"/>
  <c r="T202" i="1"/>
  <c r="U202" i="1"/>
  <c r="M203" i="1"/>
  <c r="AL203" i="1" s="1"/>
  <c r="AY203" i="1" s="1"/>
  <c r="N203" i="1"/>
  <c r="O203" i="1"/>
  <c r="Q203" i="1"/>
  <c r="R203" i="1"/>
  <c r="T203" i="1"/>
  <c r="U203" i="1"/>
  <c r="M204" i="1"/>
  <c r="AL204" i="1" s="1"/>
  <c r="AY204" i="1" s="1"/>
  <c r="N204" i="1"/>
  <c r="O204" i="1"/>
  <c r="Q204" i="1"/>
  <c r="R204" i="1"/>
  <c r="T204" i="1"/>
  <c r="U204" i="1"/>
  <c r="M205" i="1"/>
  <c r="AI205" i="1" s="1"/>
  <c r="N205" i="1"/>
  <c r="O205" i="1"/>
  <c r="Q205" i="1"/>
  <c r="R205" i="1"/>
  <c r="T205" i="1"/>
  <c r="U205" i="1"/>
  <c r="M206" i="1"/>
  <c r="N206" i="1"/>
  <c r="O206" i="1"/>
  <c r="Q206" i="1"/>
  <c r="R206" i="1"/>
  <c r="T206" i="1"/>
  <c r="U206" i="1"/>
  <c r="M207" i="1"/>
  <c r="N207" i="1"/>
  <c r="O207" i="1"/>
  <c r="Q207" i="1"/>
  <c r="R207" i="1"/>
  <c r="T207" i="1"/>
  <c r="U207" i="1"/>
  <c r="M208" i="1"/>
  <c r="N208" i="1"/>
  <c r="O208" i="1"/>
  <c r="Q208" i="1"/>
  <c r="R208" i="1"/>
  <c r="T208" i="1"/>
  <c r="U208" i="1"/>
  <c r="M209" i="1"/>
  <c r="N209" i="1"/>
  <c r="O209" i="1"/>
  <c r="Q209" i="1"/>
  <c r="R209" i="1"/>
  <c r="T209" i="1"/>
  <c r="U209" i="1"/>
  <c r="M210" i="1"/>
  <c r="AJ210" i="1" s="1"/>
  <c r="N210" i="1"/>
  <c r="O210" i="1"/>
  <c r="Q210" i="1"/>
  <c r="R210" i="1"/>
  <c r="S210" i="1" s="1"/>
  <c r="T210" i="1"/>
  <c r="U210" i="1"/>
  <c r="M211" i="1"/>
  <c r="AJ211" i="1" s="1"/>
  <c r="N211" i="1"/>
  <c r="O211" i="1"/>
  <c r="Q211" i="1"/>
  <c r="R211" i="1"/>
  <c r="T211" i="1"/>
  <c r="U211" i="1"/>
  <c r="M212" i="1"/>
  <c r="AJ212" i="1" s="1"/>
  <c r="N212" i="1"/>
  <c r="O212" i="1"/>
  <c r="P212" i="1" s="1"/>
  <c r="Q212" i="1"/>
  <c r="R212" i="1"/>
  <c r="T212" i="1"/>
  <c r="U212" i="1"/>
  <c r="V212" i="1" s="1"/>
  <c r="M213" i="1"/>
  <c r="AJ213" i="1" s="1"/>
  <c r="N213" i="1"/>
  <c r="O213" i="1"/>
  <c r="P213" i="1" s="1"/>
  <c r="Q213" i="1"/>
  <c r="R213" i="1"/>
  <c r="T213" i="1"/>
  <c r="U213" i="1"/>
  <c r="V213" i="1" s="1"/>
  <c r="AU214" i="1" l="1"/>
  <c r="BF220" i="1"/>
  <c r="BE214" i="1"/>
  <c r="BD214" i="1"/>
  <c r="BE216" i="1"/>
  <c r="R202" i="4"/>
  <c r="BE215" i="1"/>
  <c r="AS215" i="1"/>
  <c r="T218" i="4"/>
  <c r="AT214" i="1"/>
  <c r="AQ214" i="1"/>
  <c r="BE217" i="1"/>
  <c r="BD218" i="1"/>
  <c r="BD216" i="1"/>
  <c r="BF216" i="1" s="1"/>
  <c r="BD217" i="1"/>
  <c r="AU216" i="1"/>
  <c r="T217" i="4"/>
  <c r="AR216" i="1"/>
  <c r="V206" i="1"/>
  <c r="P206" i="1"/>
  <c r="R211" i="3"/>
  <c r="U209" i="3"/>
  <c r="R207" i="3"/>
  <c r="AS214" i="1"/>
  <c r="AQ216" i="1"/>
  <c r="Q218" i="4"/>
  <c r="AR217" i="1"/>
  <c r="AR214" i="1"/>
  <c r="AR215" i="1"/>
  <c r="R210" i="3"/>
  <c r="R206" i="3"/>
  <c r="AT215" i="1"/>
  <c r="AT216" i="1"/>
  <c r="AT217" i="1"/>
  <c r="AQ217" i="1"/>
  <c r="BD215" i="1"/>
  <c r="W216" i="4"/>
  <c r="T214" i="4"/>
  <c r="T216" i="4"/>
  <c r="AQ215" i="1"/>
  <c r="Q214" i="4"/>
  <c r="BE219" i="1"/>
  <c r="BF219" i="1" s="1"/>
  <c r="S212" i="1"/>
  <c r="V207" i="1"/>
  <c r="V199" i="1"/>
  <c r="P199" i="1"/>
  <c r="R204" i="3"/>
  <c r="AU217" i="1"/>
  <c r="AU215" i="1"/>
  <c r="AS216" i="1"/>
  <c r="AS217" i="1"/>
  <c r="P207" i="1"/>
  <c r="R201" i="3"/>
  <c r="S213" i="1"/>
  <c r="V208" i="1"/>
  <c r="S199" i="1"/>
  <c r="O202" i="3"/>
  <c r="AQ218" i="1"/>
  <c r="S208" i="1"/>
  <c r="U205" i="3"/>
  <c r="R200" i="4"/>
  <c r="R201" i="4"/>
  <c r="W215" i="4"/>
  <c r="W217" i="4"/>
  <c r="S213" i="4"/>
  <c r="V207" i="4"/>
  <c r="W218" i="4"/>
  <c r="Q215" i="4"/>
  <c r="T215" i="4"/>
  <c r="Q217" i="4"/>
  <c r="S204" i="1"/>
  <c r="U213" i="3"/>
  <c r="U212" i="3"/>
  <c r="O212" i="3"/>
  <c r="R209" i="3"/>
  <c r="U208" i="3"/>
  <c r="O208" i="3"/>
  <c r="R199" i="3"/>
  <c r="R212" i="4"/>
  <c r="AL213" i="1"/>
  <c r="AY213" i="1" s="1"/>
  <c r="AL211" i="1"/>
  <c r="AY211" i="1" s="1"/>
  <c r="AK205" i="1"/>
  <c r="AX205" i="1" s="1"/>
  <c r="AJ203" i="1"/>
  <c r="AW203" i="1" s="1"/>
  <c r="W214" i="4"/>
  <c r="Q216" i="4"/>
  <c r="S205" i="1"/>
  <c r="P204" i="1"/>
  <c r="S200" i="1"/>
  <c r="U204" i="3"/>
  <c r="U203" i="3"/>
  <c r="O203" i="3"/>
  <c r="AP212" i="1"/>
  <c r="BC212" i="1" s="1"/>
  <c r="AP210" i="1"/>
  <c r="BC210" i="1" s="1"/>
  <c r="AN204" i="1"/>
  <c r="BA204" i="1" s="1"/>
  <c r="AN202" i="1"/>
  <c r="BA202" i="1" s="1"/>
  <c r="V211" i="1"/>
  <c r="P211" i="1"/>
  <c r="P210" i="1"/>
  <c r="V205" i="1"/>
  <c r="P205" i="1"/>
  <c r="V200" i="1"/>
  <c r="P200" i="1"/>
  <c r="R202" i="3"/>
  <c r="U200" i="3"/>
  <c r="O200" i="3"/>
  <c r="V202" i="4"/>
  <c r="AL212" i="1"/>
  <c r="AY212" i="1" s="1"/>
  <c r="AL210" i="1"/>
  <c r="AY210" i="1" s="1"/>
  <c r="AJ204" i="1"/>
  <c r="AW204" i="1" s="1"/>
  <c r="AJ202" i="1"/>
  <c r="AW202" i="1" s="1"/>
  <c r="AP213" i="1"/>
  <c r="BC213" i="1" s="1"/>
  <c r="AP211" i="1"/>
  <c r="BC211" i="1" s="1"/>
  <c r="AO205" i="1"/>
  <c r="BB205" i="1" s="1"/>
  <c r="AN203" i="1"/>
  <c r="BA203" i="1" s="1"/>
  <c r="AT218" i="1"/>
  <c r="AR218" i="1"/>
  <c r="AU218" i="1"/>
  <c r="AS218" i="1"/>
  <c r="AZ218" i="1"/>
  <c r="BE218" i="1" s="1"/>
  <c r="AJ207" i="1"/>
  <c r="AN207" i="1"/>
  <c r="BA207" i="1" s="1"/>
  <c r="AL207" i="1"/>
  <c r="AY207" i="1" s="1"/>
  <c r="AK207" i="1"/>
  <c r="AX207" i="1" s="1"/>
  <c r="AO207" i="1"/>
  <c r="BB207" i="1" s="1"/>
  <c r="AP207" i="1"/>
  <c r="BC207" i="1" s="1"/>
  <c r="AI207" i="1"/>
  <c r="AM207" i="1"/>
  <c r="AZ207" i="1" s="1"/>
  <c r="AJ209" i="1"/>
  <c r="AN209" i="1"/>
  <c r="BA209" i="1" s="1"/>
  <c r="AL209" i="1"/>
  <c r="AY209" i="1" s="1"/>
  <c r="AK209" i="1"/>
  <c r="AO209" i="1"/>
  <c r="BB209" i="1" s="1"/>
  <c r="AP209" i="1"/>
  <c r="BC209" i="1" s="1"/>
  <c r="AI209" i="1"/>
  <c r="AV209" i="1" s="1"/>
  <c r="AM209" i="1"/>
  <c r="AZ209" i="1" s="1"/>
  <c r="AJ208" i="1"/>
  <c r="AN208" i="1"/>
  <c r="BA208" i="1" s="1"/>
  <c r="AP208" i="1"/>
  <c r="BC208" i="1" s="1"/>
  <c r="AK208" i="1"/>
  <c r="AX208" i="1" s="1"/>
  <c r="AO208" i="1"/>
  <c r="BB208" i="1" s="1"/>
  <c r="AL208" i="1"/>
  <c r="AY208" i="1" s="1"/>
  <c r="AI208" i="1"/>
  <c r="AV208" i="1" s="1"/>
  <c r="AM208" i="1"/>
  <c r="AZ208" i="1" s="1"/>
  <c r="S207" i="1"/>
  <c r="AV199" i="1"/>
  <c r="S211" i="4"/>
  <c r="N207" i="4"/>
  <c r="AW213" i="1"/>
  <c r="AW211" i="1"/>
  <c r="AW210" i="1"/>
  <c r="AV205" i="1"/>
  <c r="V203" i="1"/>
  <c r="P203" i="1"/>
  <c r="P202" i="1"/>
  <c r="AL200" i="1"/>
  <c r="AY200" i="1" s="1"/>
  <c r="AP200" i="1"/>
  <c r="BC200" i="1" s="1"/>
  <c r="AN200" i="1"/>
  <c r="BA200" i="1" s="1"/>
  <c r="AI200" i="1"/>
  <c r="AM200" i="1"/>
  <c r="AJ200" i="1"/>
  <c r="AK200" i="1"/>
  <c r="AO200" i="1"/>
  <c r="BB200" i="1" s="1"/>
  <c r="AW212" i="1"/>
  <c r="S206" i="1"/>
  <c r="AJ206" i="1"/>
  <c r="AN206" i="1"/>
  <c r="BA206" i="1" s="1"/>
  <c r="AP206" i="1"/>
  <c r="BC206" i="1" s="1"/>
  <c r="AK206" i="1"/>
  <c r="AX206" i="1" s="1"/>
  <c r="AO206" i="1"/>
  <c r="BB206" i="1" s="1"/>
  <c r="AL206" i="1"/>
  <c r="AY206" i="1" s="1"/>
  <c r="AI206" i="1"/>
  <c r="AV206" i="1" s="1"/>
  <c r="AM206" i="1"/>
  <c r="AZ206" i="1" s="1"/>
  <c r="V204" i="1"/>
  <c r="AK201" i="1"/>
  <c r="AX201" i="1" s="1"/>
  <c r="AO201" i="1"/>
  <c r="AI201" i="1"/>
  <c r="AL201" i="1"/>
  <c r="AY201" i="1" s="1"/>
  <c r="AP201" i="1"/>
  <c r="BC201" i="1" s="1"/>
  <c r="AM201" i="1"/>
  <c r="AJ201" i="1"/>
  <c r="AN201" i="1"/>
  <c r="V205" i="4"/>
  <c r="N205" i="4"/>
  <c r="S201" i="4"/>
  <c r="P211" i="4"/>
  <c r="P206" i="4"/>
  <c r="V203" i="4"/>
  <c r="P200" i="4"/>
  <c r="AM213" i="1"/>
  <c r="AZ213" i="1" s="1"/>
  <c r="AI213" i="1"/>
  <c r="AV213" i="1" s="1"/>
  <c r="AM212" i="1"/>
  <c r="AZ212" i="1" s="1"/>
  <c r="AI212" i="1"/>
  <c r="AV212" i="1" s="1"/>
  <c r="AM211" i="1"/>
  <c r="AZ211" i="1" s="1"/>
  <c r="AI211" i="1"/>
  <c r="AV211" i="1" s="1"/>
  <c r="AM210" i="1"/>
  <c r="AZ210" i="1" s="1"/>
  <c r="AI210" i="1"/>
  <c r="AV210" i="1" s="1"/>
  <c r="AP205" i="1"/>
  <c r="BC205" i="1" s="1"/>
  <c r="AL205" i="1"/>
  <c r="AY205" i="1" s="1"/>
  <c r="AO204" i="1"/>
  <c r="BB204" i="1" s="1"/>
  <c r="AK204" i="1"/>
  <c r="AX204" i="1" s="1"/>
  <c r="AO203" i="1"/>
  <c r="BB203" i="1" s="1"/>
  <c r="AK203" i="1"/>
  <c r="AO202" i="1"/>
  <c r="BB202" i="1" s="1"/>
  <c r="AK202" i="1"/>
  <c r="AX202" i="1" s="1"/>
  <c r="AP199" i="1"/>
  <c r="BC199" i="1" s="1"/>
  <c r="AL199" i="1"/>
  <c r="AY199" i="1" s="1"/>
  <c r="AO199" i="1"/>
  <c r="BB199" i="1" s="1"/>
  <c r="S209" i="1"/>
  <c r="S201" i="1"/>
  <c r="S212" i="4"/>
  <c r="P208" i="4"/>
  <c r="U208" i="4"/>
  <c r="S199" i="4"/>
  <c r="AO213" i="1"/>
  <c r="BB213" i="1" s="1"/>
  <c r="AK213" i="1"/>
  <c r="AO212" i="1"/>
  <c r="BB212" i="1" s="1"/>
  <c r="AK212" i="1"/>
  <c r="AX212" i="1" s="1"/>
  <c r="AO211" i="1"/>
  <c r="BB211" i="1" s="1"/>
  <c r="AK211" i="1"/>
  <c r="AX211" i="1" s="1"/>
  <c r="AO210" i="1"/>
  <c r="BB210" i="1" s="1"/>
  <c r="AK210" i="1"/>
  <c r="AX210" i="1" s="1"/>
  <c r="AN205" i="1"/>
  <c r="BA205" i="1" s="1"/>
  <c r="AJ205" i="1"/>
  <c r="AM204" i="1"/>
  <c r="AI204" i="1"/>
  <c r="AM203" i="1"/>
  <c r="AI203" i="1"/>
  <c r="AM202" i="1"/>
  <c r="AI202" i="1"/>
  <c r="AN199" i="1"/>
  <c r="BA199" i="1" s="1"/>
  <c r="AJ199" i="1"/>
  <c r="AK199" i="1"/>
  <c r="S211" i="1"/>
  <c r="V210" i="1"/>
  <c r="V209" i="1"/>
  <c r="P209" i="1"/>
  <c r="P208" i="1"/>
  <c r="S203" i="1"/>
  <c r="V202" i="1"/>
  <c r="V201" i="1"/>
  <c r="P201" i="1"/>
  <c r="P205" i="4"/>
  <c r="O205" i="4"/>
  <c r="AN213" i="1"/>
  <c r="BA213" i="1" s="1"/>
  <c r="AN212" i="1"/>
  <c r="BA212" i="1" s="1"/>
  <c r="AN211" i="1"/>
  <c r="BA211" i="1" s="1"/>
  <c r="AN210" i="1"/>
  <c r="BA210" i="1" s="1"/>
  <c r="AM205" i="1"/>
  <c r="AP204" i="1"/>
  <c r="BC204" i="1" s="1"/>
  <c r="AP203" i="1"/>
  <c r="BC203" i="1" s="1"/>
  <c r="AP202" i="1"/>
  <c r="BC202" i="1" s="1"/>
  <c r="AM199" i="1"/>
  <c r="R211" i="4"/>
  <c r="R212" i="3"/>
  <c r="U211" i="3"/>
  <c r="U210" i="3"/>
  <c r="O210" i="3"/>
  <c r="O209" i="3"/>
  <c r="R203" i="3"/>
  <c r="U202" i="3"/>
  <c r="U201" i="3"/>
  <c r="O201" i="3"/>
  <c r="P213" i="4"/>
  <c r="V211" i="4"/>
  <c r="S208" i="4"/>
  <c r="P207" i="4"/>
  <c r="P204" i="4"/>
  <c r="P202" i="4"/>
  <c r="N199" i="4"/>
  <c r="V209" i="4"/>
  <c r="N209" i="4"/>
  <c r="S203" i="4"/>
  <c r="P201" i="4"/>
  <c r="N201" i="4"/>
  <c r="P212" i="4"/>
  <c r="N212" i="4"/>
  <c r="P210" i="4"/>
  <c r="U210" i="4"/>
  <c r="O213" i="3"/>
  <c r="R208" i="3"/>
  <c r="U207" i="3"/>
  <c r="U206" i="3"/>
  <c r="O206" i="3"/>
  <c r="O205" i="3"/>
  <c r="O204" i="3"/>
  <c r="R200" i="3"/>
  <c r="U199" i="3"/>
  <c r="O199" i="3"/>
  <c r="S210" i="4"/>
  <c r="V210" i="4"/>
  <c r="P209" i="4"/>
  <c r="S206" i="4"/>
  <c r="S205" i="4"/>
  <c r="R199" i="4"/>
  <c r="P199" i="4"/>
  <c r="U206" i="4"/>
  <c r="U204" i="4"/>
  <c r="N203" i="4"/>
  <c r="P203" i="4"/>
  <c r="O203" i="4"/>
  <c r="N202" i="4"/>
  <c r="V200" i="4"/>
  <c r="N200" i="4"/>
  <c r="O207" i="4"/>
  <c r="S204" i="4"/>
  <c r="O213" i="4"/>
  <c r="N211" i="4"/>
  <c r="R210" i="4"/>
  <c r="N210" i="4"/>
  <c r="S209" i="4"/>
  <c r="V208" i="4"/>
  <c r="N208" i="4"/>
  <c r="S207" i="4"/>
  <c r="V206" i="4"/>
  <c r="N206" i="4"/>
  <c r="V204" i="4"/>
  <c r="N204" i="4"/>
  <c r="U202" i="4"/>
  <c r="U200" i="4"/>
  <c r="N213" i="4"/>
  <c r="O209" i="4"/>
  <c r="V212" i="4"/>
  <c r="U212" i="4"/>
  <c r="R209" i="4"/>
  <c r="R208" i="4"/>
  <c r="R207" i="4"/>
  <c r="R206" i="4"/>
  <c r="R205" i="4"/>
  <c r="R204" i="4"/>
  <c r="R203" i="4"/>
  <c r="S202" i="4"/>
  <c r="V201" i="4"/>
  <c r="O201" i="4"/>
  <c r="S200" i="4"/>
  <c r="V199" i="4"/>
  <c r="O199" i="4"/>
  <c r="AX209" i="1"/>
  <c r="AX203" i="1"/>
  <c r="AV207" i="1"/>
  <c r="V213" i="4"/>
  <c r="R213" i="4"/>
  <c r="T213" i="4" s="1"/>
  <c r="U213" i="4"/>
  <c r="O212" i="4"/>
  <c r="U211" i="4"/>
  <c r="O210" i="4"/>
  <c r="U209" i="4"/>
  <c r="O208" i="4"/>
  <c r="U207" i="4"/>
  <c r="O206" i="4"/>
  <c r="U205" i="4"/>
  <c r="O204" i="4"/>
  <c r="U203" i="4"/>
  <c r="W203" i="4" s="1"/>
  <c r="O202" i="4"/>
  <c r="U201" i="4"/>
  <c r="O200" i="4"/>
  <c r="U199" i="4"/>
  <c r="O211" i="4"/>
  <c r="F195" i="4"/>
  <c r="G195" i="4"/>
  <c r="H195" i="4"/>
  <c r="I195" i="4"/>
  <c r="J195" i="4"/>
  <c r="K195" i="4"/>
  <c r="L195" i="4"/>
  <c r="M195" i="4"/>
  <c r="F196" i="4"/>
  <c r="G196" i="4"/>
  <c r="H196" i="4"/>
  <c r="I196" i="4"/>
  <c r="J196" i="4"/>
  <c r="K196" i="4"/>
  <c r="L196" i="4"/>
  <c r="M196" i="4"/>
  <c r="F197" i="4"/>
  <c r="G197" i="4"/>
  <c r="H197" i="4"/>
  <c r="I197" i="4"/>
  <c r="J197" i="4"/>
  <c r="K197" i="4"/>
  <c r="L197" i="4"/>
  <c r="M197" i="4"/>
  <c r="F198" i="4"/>
  <c r="G198" i="4"/>
  <c r="H198" i="4"/>
  <c r="I198" i="4"/>
  <c r="J198" i="4"/>
  <c r="K198" i="4"/>
  <c r="L198" i="4"/>
  <c r="M198" i="4"/>
  <c r="M195" i="1"/>
  <c r="AI195" i="1" s="1"/>
  <c r="N195" i="1"/>
  <c r="O195" i="1"/>
  <c r="Q195" i="1"/>
  <c r="R195" i="1"/>
  <c r="T195" i="1"/>
  <c r="U195" i="1"/>
  <c r="M196" i="1"/>
  <c r="AI196" i="1" s="1"/>
  <c r="AV196" i="1" s="1"/>
  <c r="N196" i="1"/>
  <c r="O196" i="1"/>
  <c r="Q196" i="1"/>
  <c r="R196" i="1"/>
  <c r="T196" i="1"/>
  <c r="U196" i="1"/>
  <c r="M197" i="1"/>
  <c r="AJ197" i="1" s="1"/>
  <c r="N197" i="1"/>
  <c r="O197" i="1"/>
  <c r="Q197" i="1"/>
  <c r="R197" i="1"/>
  <c r="T197" i="1"/>
  <c r="U197" i="1"/>
  <c r="M198" i="1"/>
  <c r="AK198" i="1" s="1"/>
  <c r="N198" i="1"/>
  <c r="O198" i="1"/>
  <c r="Q198" i="1"/>
  <c r="R198" i="1"/>
  <c r="T198" i="1"/>
  <c r="U198" i="1"/>
  <c r="L195" i="3"/>
  <c r="M195" i="3"/>
  <c r="N195" i="3"/>
  <c r="P195" i="3"/>
  <c r="Q195" i="3"/>
  <c r="S195" i="3"/>
  <c r="T195" i="3"/>
  <c r="L196" i="3"/>
  <c r="M196" i="3"/>
  <c r="N196" i="3"/>
  <c r="P196" i="3"/>
  <c r="Q196" i="3"/>
  <c r="S196" i="3"/>
  <c r="T196" i="3"/>
  <c r="L197" i="3"/>
  <c r="M197" i="3"/>
  <c r="N197" i="3"/>
  <c r="P197" i="3"/>
  <c r="Q197" i="3"/>
  <c r="S197" i="3"/>
  <c r="T197" i="3"/>
  <c r="L198" i="3"/>
  <c r="M198" i="3"/>
  <c r="N198" i="3"/>
  <c r="P198" i="3"/>
  <c r="Q198" i="3"/>
  <c r="S198" i="3"/>
  <c r="T198" i="3"/>
  <c r="T202" i="4" l="1"/>
  <c r="BF214" i="1"/>
  <c r="W210" i="4"/>
  <c r="BF215" i="1"/>
  <c r="BF217" i="1"/>
  <c r="W208" i="4"/>
  <c r="BF218" i="1"/>
  <c r="T200" i="4"/>
  <c r="Q199" i="4"/>
  <c r="T209" i="4"/>
  <c r="Q207" i="4"/>
  <c r="BD211" i="1"/>
  <c r="Q201" i="4"/>
  <c r="BE213" i="1"/>
  <c r="BE208" i="1"/>
  <c r="W206" i="4"/>
  <c r="BD212" i="1"/>
  <c r="T211" i="4"/>
  <c r="BE209" i="1"/>
  <c r="BE207" i="1"/>
  <c r="AS207" i="1"/>
  <c r="AT205" i="1"/>
  <c r="BE212" i="1"/>
  <c r="BF212" i="1" s="1"/>
  <c r="BD210" i="1"/>
  <c r="T201" i="4"/>
  <c r="BE206" i="1"/>
  <c r="U197" i="3"/>
  <c r="O197" i="3"/>
  <c r="R195" i="3"/>
  <c r="W209" i="4"/>
  <c r="AS211" i="1"/>
  <c r="T208" i="4"/>
  <c r="BE210" i="1"/>
  <c r="AR205" i="1"/>
  <c r="AQ213" i="1"/>
  <c r="Q211" i="4"/>
  <c r="AS208" i="1"/>
  <c r="T206" i="4"/>
  <c r="S197" i="1"/>
  <c r="W199" i="4"/>
  <c r="W207" i="4"/>
  <c r="AS209" i="1"/>
  <c r="AS213" i="1"/>
  <c r="AX213" i="1"/>
  <c r="BD213" i="1" s="1"/>
  <c r="W202" i="4"/>
  <c r="Q213" i="4"/>
  <c r="BE211" i="1"/>
  <c r="T212" i="4"/>
  <c r="AS212" i="1"/>
  <c r="Q200" i="4"/>
  <c r="Q204" i="4"/>
  <c r="Q208" i="4"/>
  <c r="Q212" i="4"/>
  <c r="AS206" i="1"/>
  <c r="AS210" i="1"/>
  <c r="Q209" i="4"/>
  <c r="W204" i="4"/>
  <c r="T205" i="4"/>
  <c r="T210" i="4"/>
  <c r="Q203" i="4"/>
  <c r="W201" i="4"/>
  <c r="W205" i="4"/>
  <c r="Q202" i="4"/>
  <c r="Q206" i="4"/>
  <c r="Q210" i="4"/>
  <c r="T203" i="4"/>
  <c r="W211" i="4"/>
  <c r="T199" i="4"/>
  <c r="AQ199" i="1"/>
  <c r="AS203" i="1"/>
  <c r="AZ203" i="1"/>
  <c r="BE203" i="1" s="1"/>
  <c r="AU202" i="1"/>
  <c r="AU203" i="1"/>
  <c r="AR211" i="1"/>
  <c r="AQ211" i="1"/>
  <c r="AR213" i="1"/>
  <c r="AZ201" i="1"/>
  <c r="AS201" i="1"/>
  <c r="AT201" i="1"/>
  <c r="BB201" i="1"/>
  <c r="AR206" i="1"/>
  <c r="AQ206" i="1"/>
  <c r="AU212" i="1"/>
  <c r="AU200" i="1"/>
  <c r="AW200" i="1"/>
  <c r="AU210" i="1"/>
  <c r="AU213" i="1"/>
  <c r="AT208" i="1"/>
  <c r="AT209" i="1"/>
  <c r="AT207" i="1"/>
  <c r="S195" i="1"/>
  <c r="T207" i="4"/>
  <c r="AZ199" i="1"/>
  <c r="BE199" i="1" s="1"/>
  <c r="AS199" i="1"/>
  <c r="AS205" i="1"/>
  <c r="AZ205" i="1"/>
  <c r="BE205" i="1" s="1"/>
  <c r="AT199" i="1"/>
  <c r="AX199" i="1"/>
  <c r="AR202" i="1"/>
  <c r="AV202" i="1"/>
  <c r="BD202" i="1" s="1"/>
  <c r="AV204" i="1"/>
  <c r="BD204" i="1" s="1"/>
  <c r="AQ204" i="1"/>
  <c r="AR204" i="1"/>
  <c r="AT210" i="1"/>
  <c r="AT212" i="1"/>
  <c r="AT204" i="1"/>
  <c r="AQ202" i="1"/>
  <c r="AZ200" i="1"/>
  <c r="BE200" i="1" s="1"/>
  <c r="AS200" i="1"/>
  <c r="AR199" i="1"/>
  <c r="AR208" i="1"/>
  <c r="AQ208" i="1"/>
  <c r="AR209" i="1"/>
  <c r="AQ209" i="1"/>
  <c r="AR207" i="1"/>
  <c r="AQ207" i="1"/>
  <c r="AS202" i="1"/>
  <c r="AZ202" i="1"/>
  <c r="BE202" i="1" s="1"/>
  <c r="AS204" i="1"/>
  <c r="AZ204" i="1"/>
  <c r="BE204" i="1" s="1"/>
  <c r="AT203" i="1"/>
  <c r="AR210" i="1"/>
  <c r="AQ210" i="1"/>
  <c r="AR212" i="1"/>
  <c r="AQ212" i="1"/>
  <c r="AQ201" i="1"/>
  <c r="BA201" i="1"/>
  <c r="AW206" i="1"/>
  <c r="BD206" i="1" s="1"/>
  <c r="BF206" i="1" s="1"/>
  <c r="AU206" i="1"/>
  <c r="AV200" i="1"/>
  <c r="AQ200" i="1"/>
  <c r="AR200" i="1"/>
  <c r="AU211" i="1"/>
  <c r="S198" i="1"/>
  <c r="V197" i="1"/>
  <c r="V196" i="1"/>
  <c r="P196" i="1"/>
  <c r="Q205" i="4"/>
  <c r="AU199" i="1"/>
  <c r="AW199" i="1"/>
  <c r="AV203" i="1"/>
  <c r="BD203" i="1" s="1"/>
  <c r="AQ203" i="1"/>
  <c r="AR203" i="1"/>
  <c r="AW205" i="1"/>
  <c r="BD205" i="1" s="1"/>
  <c r="AU205" i="1"/>
  <c r="AT211" i="1"/>
  <c r="AT213" i="1"/>
  <c r="AT202" i="1"/>
  <c r="AU204" i="1"/>
  <c r="AU201" i="1"/>
  <c r="AW201" i="1"/>
  <c r="AR201" i="1"/>
  <c r="AV201" i="1"/>
  <c r="AT206" i="1"/>
  <c r="AT200" i="1"/>
  <c r="AX200" i="1"/>
  <c r="AQ205" i="1"/>
  <c r="AW208" i="1"/>
  <c r="BD208" i="1" s="1"/>
  <c r="AU208" i="1"/>
  <c r="AW209" i="1"/>
  <c r="BD209" i="1" s="1"/>
  <c r="AU209" i="1"/>
  <c r="AW207" i="1"/>
  <c r="BD207" i="1" s="1"/>
  <c r="AU207" i="1"/>
  <c r="R198" i="3"/>
  <c r="U196" i="3"/>
  <c r="O196" i="3"/>
  <c r="V198" i="4"/>
  <c r="W213" i="4"/>
  <c r="S195" i="4"/>
  <c r="R197" i="3"/>
  <c r="U195" i="3"/>
  <c r="O195" i="3"/>
  <c r="W212" i="4"/>
  <c r="R196" i="4"/>
  <c r="T204" i="4"/>
  <c r="W200" i="4"/>
  <c r="P195" i="4"/>
  <c r="O195" i="4"/>
  <c r="P197" i="4"/>
  <c r="V196" i="4"/>
  <c r="N198" i="4"/>
  <c r="U198" i="3"/>
  <c r="O198" i="3"/>
  <c r="R196" i="3"/>
  <c r="U196" i="4"/>
  <c r="AW197" i="1"/>
  <c r="AX198" i="1"/>
  <c r="AV195" i="1"/>
  <c r="S196" i="4"/>
  <c r="R195" i="4"/>
  <c r="AN198" i="1"/>
  <c r="BA198" i="1" s="1"/>
  <c r="AJ198" i="1"/>
  <c r="AM197" i="1"/>
  <c r="AI197" i="1"/>
  <c r="AV197" i="1" s="1"/>
  <c r="AP196" i="1"/>
  <c r="BC196" i="1" s="1"/>
  <c r="AL196" i="1"/>
  <c r="AY196" i="1" s="1"/>
  <c r="AP195" i="1"/>
  <c r="BC195" i="1" s="1"/>
  <c r="AL195" i="1"/>
  <c r="AY195" i="1" s="1"/>
  <c r="S196" i="1"/>
  <c r="V195" i="1"/>
  <c r="P195" i="1"/>
  <c r="R198" i="4"/>
  <c r="R197" i="4"/>
  <c r="N195" i="4"/>
  <c r="AM198" i="1"/>
  <c r="AZ198" i="1" s="1"/>
  <c r="AI198" i="1"/>
  <c r="AV198" i="1" s="1"/>
  <c r="AP197" i="1"/>
  <c r="BC197" i="1" s="1"/>
  <c r="AL197" i="1"/>
  <c r="AY197" i="1" s="1"/>
  <c r="AO196" i="1"/>
  <c r="AK196" i="1"/>
  <c r="AO195" i="1"/>
  <c r="AK195" i="1"/>
  <c r="AX195" i="1" s="1"/>
  <c r="P198" i="4"/>
  <c r="U198" i="4"/>
  <c r="S197" i="4"/>
  <c r="N197" i="4"/>
  <c r="U195" i="4"/>
  <c r="AP198" i="1"/>
  <c r="BC198" i="1" s="1"/>
  <c r="AL198" i="1"/>
  <c r="AY198" i="1" s="1"/>
  <c r="AO197" i="1"/>
  <c r="AK197" i="1"/>
  <c r="AN196" i="1"/>
  <c r="BA196" i="1" s="1"/>
  <c r="AJ196" i="1"/>
  <c r="AN195" i="1"/>
  <c r="BA195" i="1" s="1"/>
  <c r="AJ195" i="1"/>
  <c r="V198" i="1"/>
  <c r="P198" i="1"/>
  <c r="P197" i="1"/>
  <c r="S198" i="4"/>
  <c r="U197" i="4"/>
  <c r="N196" i="4"/>
  <c r="P196" i="4"/>
  <c r="O196" i="4"/>
  <c r="AO198" i="1"/>
  <c r="AN197" i="1"/>
  <c r="BA197" i="1" s="1"/>
  <c r="AM196" i="1"/>
  <c r="AM195" i="1"/>
  <c r="O197" i="4"/>
  <c r="V197" i="4"/>
  <c r="V195" i="4"/>
  <c r="O198" i="4"/>
  <c r="F191" i="4"/>
  <c r="G191" i="4"/>
  <c r="H191" i="4"/>
  <c r="I191" i="4"/>
  <c r="J191" i="4"/>
  <c r="K191" i="4"/>
  <c r="L191" i="4"/>
  <c r="M191" i="4"/>
  <c r="F192" i="4"/>
  <c r="G192" i="4"/>
  <c r="H192" i="4"/>
  <c r="I192" i="4"/>
  <c r="J192" i="4"/>
  <c r="K192" i="4"/>
  <c r="L192" i="4"/>
  <c r="M192" i="4"/>
  <c r="F193" i="4"/>
  <c r="G193" i="4"/>
  <c r="H193" i="4"/>
  <c r="I193" i="4"/>
  <c r="J193" i="4"/>
  <c r="K193" i="4"/>
  <c r="L193" i="4"/>
  <c r="M193" i="4"/>
  <c r="F194" i="4"/>
  <c r="G194" i="4"/>
  <c r="H194" i="4"/>
  <c r="I194" i="4"/>
  <c r="J194" i="4"/>
  <c r="K194" i="4"/>
  <c r="L194" i="4"/>
  <c r="M194" i="4"/>
  <c r="L191" i="3"/>
  <c r="M191" i="3"/>
  <c r="N191" i="3"/>
  <c r="P191" i="3"/>
  <c r="Q191" i="3"/>
  <c r="S191" i="3"/>
  <c r="T191" i="3"/>
  <c r="L192" i="3"/>
  <c r="M192" i="3"/>
  <c r="N192" i="3"/>
  <c r="P192" i="3"/>
  <c r="Q192" i="3"/>
  <c r="S192" i="3"/>
  <c r="T192" i="3"/>
  <c r="L193" i="3"/>
  <c r="M193" i="3"/>
  <c r="N193" i="3"/>
  <c r="P193" i="3"/>
  <c r="Q193" i="3"/>
  <c r="S193" i="3"/>
  <c r="T193" i="3"/>
  <c r="L194" i="3"/>
  <c r="M194" i="3"/>
  <c r="N194" i="3"/>
  <c r="P194" i="3"/>
  <c r="Q194" i="3"/>
  <c r="S194" i="3"/>
  <c r="T194" i="3"/>
  <c r="M191" i="1"/>
  <c r="AI191" i="1" s="1"/>
  <c r="N191" i="1"/>
  <c r="O191" i="1"/>
  <c r="Q191" i="1"/>
  <c r="R191" i="1"/>
  <c r="T191" i="1"/>
  <c r="U191" i="1"/>
  <c r="M192" i="1"/>
  <c r="AI192" i="1" s="1"/>
  <c r="N192" i="1"/>
  <c r="O192" i="1"/>
  <c r="Q192" i="1"/>
  <c r="R192" i="1"/>
  <c r="T192" i="1"/>
  <c r="U192" i="1"/>
  <c r="M193" i="1"/>
  <c r="AI193" i="1" s="1"/>
  <c r="N193" i="1"/>
  <c r="O193" i="1"/>
  <c r="Q193" i="1"/>
  <c r="R193" i="1"/>
  <c r="T193" i="1"/>
  <c r="U193" i="1"/>
  <c r="M194" i="1"/>
  <c r="AI194" i="1" s="1"/>
  <c r="N194" i="1"/>
  <c r="O194" i="1"/>
  <c r="Q194" i="1"/>
  <c r="R194" i="1"/>
  <c r="T194" i="1"/>
  <c r="U194" i="1"/>
  <c r="F188" i="4"/>
  <c r="G188" i="4"/>
  <c r="L188" i="4"/>
  <c r="M188" i="4"/>
  <c r="H188" i="4"/>
  <c r="I188" i="4"/>
  <c r="J188" i="4"/>
  <c r="K188" i="4"/>
  <c r="F189" i="4"/>
  <c r="G189" i="4"/>
  <c r="H189" i="4"/>
  <c r="I189" i="4"/>
  <c r="K189" i="4"/>
  <c r="M189" i="4"/>
  <c r="J189" i="4"/>
  <c r="L189" i="4"/>
  <c r="F190" i="4"/>
  <c r="G190" i="4"/>
  <c r="L190" i="4"/>
  <c r="M190" i="4"/>
  <c r="H190" i="4"/>
  <c r="I190" i="4"/>
  <c r="J190" i="4"/>
  <c r="K190" i="4"/>
  <c r="M188" i="1"/>
  <c r="AI188" i="1" s="1"/>
  <c r="N188" i="1"/>
  <c r="O188" i="1"/>
  <c r="Q188" i="1"/>
  <c r="R188" i="1"/>
  <c r="T188" i="1"/>
  <c r="U188" i="1"/>
  <c r="M189" i="1"/>
  <c r="AI189" i="1" s="1"/>
  <c r="N189" i="1"/>
  <c r="O189" i="1"/>
  <c r="Q189" i="1"/>
  <c r="R189" i="1"/>
  <c r="T189" i="1"/>
  <c r="U189" i="1"/>
  <c r="M190" i="1"/>
  <c r="AJ190" i="1" s="1"/>
  <c r="N190" i="1"/>
  <c r="O190" i="1"/>
  <c r="Q190" i="1"/>
  <c r="R190" i="1"/>
  <c r="T190" i="1"/>
  <c r="U190" i="1"/>
  <c r="L188" i="3"/>
  <c r="M188" i="3"/>
  <c r="N188" i="3"/>
  <c r="P188" i="3"/>
  <c r="Q188" i="3"/>
  <c r="S188" i="3"/>
  <c r="T188" i="3"/>
  <c r="L189" i="3"/>
  <c r="M189" i="3"/>
  <c r="N189" i="3"/>
  <c r="P189" i="3"/>
  <c r="Q189" i="3"/>
  <c r="S189" i="3"/>
  <c r="T189" i="3"/>
  <c r="L190" i="3"/>
  <c r="M190" i="3"/>
  <c r="N190" i="3"/>
  <c r="P190" i="3"/>
  <c r="Q190" i="3"/>
  <c r="S190" i="3"/>
  <c r="T190" i="3"/>
  <c r="M187" i="1"/>
  <c r="AJ187" i="1" s="1"/>
  <c r="N187" i="1"/>
  <c r="O187" i="1"/>
  <c r="Q187" i="1"/>
  <c r="R187" i="1"/>
  <c r="T187" i="1"/>
  <c r="U187" i="1"/>
  <c r="F187" i="4"/>
  <c r="G187" i="4"/>
  <c r="H187" i="4"/>
  <c r="I187" i="4"/>
  <c r="J187" i="4"/>
  <c r="K187" i="4"/>
  <c r="L187" i="4"/>
  <c r="M187" i="4"/>
  <c r="L187" i="3"/>
  <c r="M187" i="3"/>
  <c r="N187" i="3"/>
  <c r="P187" i="3"/>
  <c r="Q187" i="3"/>
  <c r="S187" i="3"/>
  <c r="T187" i="3"/>
  <c r="F174" i="4"/>
  <c r="G174" i="4"/>
  <c r="H174" i="4"/>
  <c r="I174" i="4"/>
  <c r="J174" i="4"/>
  <c r="K174" i="4"/>
  <c r="L174" i="4"/>
  <c r="M174" i="4"/>
  <c r="F175" i="4"/>
  <c r="G175" i="4"/>
  <c r="H175" i="4"/>
  <c r="I175" i="4"/>
  <c r="J175" i="4"/>
  <c r="K175" i="4"/>
  <c r="L175" i="4"/>
  <c r="M175" i="4"/>
  <c r="F176" i="4"/>
  <c r="G176" i="4"/>
  <c r="H176" i="4"/>
  <c r="I176" i="4"/>
  <c r="J176" i="4"/>
  <c r="K176" i="4"/>
  <c r="L176" i="4"/>
  <c r="M176" i="4"/>
  <c r="F177" i="4"/>
  <c r="G177" i="4"/>
  <c r="H177" i="4"/>
  <c r="I177" i="4"/>
  <c r="J177" i="4"/>
  <c r="K177" i="4"/>
  <c r="L177" i="4"/>
  <c r="M177" i="4"/>
  <c r="F178" i="4"/>
  <c r="G178" i="4"/>
  <c r="H178" i="4"/>
  <c r="I178" i="4"/>
  <c r="J178" i="4"/>
  <c r="K178" i="4"/>
  <c r="L178" i="4"/>
  <c r="M178" i="4"/>
  <c r="F179" i="4"/>
  <c r="G179" i="4"/>
  <c r="H179" i="4"/>
  <c r="I179" i="4"/>
  <c r="J179" i="4"/>
  <c r="K179" i="4"/>
  <c r="L179" i="4"/>
  <c r="M179" i="4"/>
  <c r="F180" i="4"/>
  <c r="G180" i="4"/>
  <c r="H180" i="4"/>
  <c r="I180" i="4"/>
  <c r="J180" i="4"/>
  <c r="K180" i="4"/>
  <c r="L180" i="4"/>
  <c r="M180" i="4"/>
  <c r="F181" i="4"/>
  <c r="G181" i="4"/>
  <c r="H181" i="4"/>
  <c r="I181" i="4"/>
  <c r="J181" i="4"/>
  <c r="K181" i="4"/>
  <c r="L181" i="4"/>
  <c r="M181" i="4"/>
  <c r="F182" i="4"/>
  <c r="G182" i="4"/>
  <c r="H182" i="4"/>
  <c r="I182" i="4"/>
  <c r="J182" i="4"/>
  <c r="K182" i="4"/>
  <c r="L182" i="4"/>
  <c r="M182" i="4"/>
  <c r="F183" i="4"/>
  <c r="G183" i="4"/>
  <c r="H183" i="4"/>
  <c r="J183" i="4"/>
  <c r="L183" i="4"/>
  <c r="I183" i="4"/>
  <c r="K183" i="4"/>
  <c r="M183" i="4"/>
  <c r="F184" i="4"/>
  <c r="G184" i="4"/>
  <c r="H184" i="4"/>
  <c r="I184" i="4"/>
  <c r="J184" i="4"/>
  <c r="K184" i="4"/>
  <c r="L184" i="4"/>
  <c r="M184" i="4"/>
  <c r="F185" i="4"/>
  <c r="G185" i="4"/>
  <c r="H185" i="4"/>
  <c r="J185" i="4"/>
  <c r="L185" i="4"/>
  <c r="I185" i="4"/>
  <c r="K185" i="4"/>
  <c r="M185" i="4"/>
  <c r="F186" i="4"/>
  <c r="G186" i="4"/>
  <c r="H186" i="4"/>
  <c r="I186" i="4"/>
  <c r="J186" i="4"/>
  <c r="K186" i="4"/>
  <c r="L186" i="4"/>
  <c r="M186" i="4"/>
  <c r="M174" i="1"/>
  <c r="AJ174" i="1" s="1"/>
  <c r="N174" i="1"/>
  <c r="O174" i="1"/>
  <c r="Q174" i="1"/>
  <c r="R174" i="1"/>
  <c r="T174" i="1"/>
  <c r="U174" i="1"/>
  <c r="M175" i="1"/>
  <c r="AJ175" i="1" s="1"/>
  <c r="N175" i="1"/>
  <c r="O175" i="1"/>
  <c r="Q175" i="1"/>
  <c r="R175" i="1"/>
  <c r="T175" i="1"/>
  <c r="U175" i="1"/>
  <c r="M176" i="1"/>
  <c r="AJ176" i="1" s="1"/>
  <c r="N176" i="1"/>
  <c r="O176" i="1"/>
  <c r="Q176" i="1"/>
  <c r="R176" i="1"/>
  <c r="T176" i="1"/>
  <c r="U176" i="1"/>
  <c r="M177" i="1"/>
  <c r="AJ177" i="1" s="1"/>
  <c r="N177" i="1"/>
  <c r="O177" i="1"/>
  <c r="Q177" i="1"/>
  <c r="R177" i="1"/>
  <c r="T177" i="1"/>
  <c r="U177" i="1"/>
  <c r="M178" i="1"/>
  <c r="AJ178" i="1" s="1"/>
  <c r="N178" i="1"/>
  <c r="O178" i="1"/>
  <c r="Q178" i="1"/>
  <c r="R178" i="1"/>
  <c r="T178" i="1"/>
  <c r="U178" i="1"/>
  <c r="M179" i="1"/>
  <c r="AJ179" i="1" s="1"/>
  <c r="N179" i="1"/>
  <c r="O179" i="1"/>
  <c r="Q179" i="1"/>
  <c r="R179" i="1"/>
  <c r="T179" i="1"/>
  <c r="U179" i="1"/>
  <c r="M180" i="1"/>
  <c r="AJ180" i="1" s="1"/>
  <c r="N180" i="1"/>
  <c r="O180" i="1"/>
  <c r="Q180" i="1"/>
  <c r="R180" i="1"/>
  <c r="T180" i="1"/>
  <c r="U180" i="1"/>
  <c r="M181" i="1"/>
  <c r="AJ181" i="1" s="1"/>
  <c r="N181" i="1"/>
  <c r="O181" i="1"/>
  <c r="Q181" i="1"/>
  <c r="R181" i="1"/>
  <c r="T181" i="1"/>
  <c r="U181" i="1"/>
  <c r="M182" i="1"/>
  <c r="AJ182" i="1" s="1"/>
  <c r="N182" i="1"/>
  <c r="O182" i="1"/>
  <c r="Q182" i="1"/>
  <c r="R182" i="1"/>
  <c r="T182" i="1"/>
  <c r="U182" i="1"/>
  <c r="M183" i="1"/>
  <c r="AJ183" i="1" s="1"/>
  <c r="N183" i="1"/>
  <c r="O183" i="1"/>
  <c r="Q183" i="1"/>
  <c r="R183" i="1"/>
  <c r="T183" i="1"/>
  <c r="U183" i="1"/>
  <c r="M184" i="1"/>
  <c r="AJ184" i="1" s="1"/>
  <c r="N184" i="1"/>
  <c r="O184" i="1"/>
  <c r="Q184" i="1"/>
  <c r="R184" i="1"/>
  <c r="T184" i="1"/>
  <c r="U184" i="1"/>
  <c r="M185" i="1"/>
  <c r="AJ185" i="1" s="1"/>
  <c r="N185" i="1"/>
  <c r="O185" i="1"/>
  <c r="Q185" i="1"/>
  <c r="R185" i="1"/>
  <c r="T185" i="1"/>
  <c r="U185" i="1"/>
  <c r="M186" i="1"/>
  <c r="AJ186" i="1" s="1"/>
  <c r="N186" i="1"/>
  <c r="O186" i="1"/>
  <c r="Q186" i="1"/>
  <c r="R186" i="1"/>
  <c r="T186" i="1"/>
  <c r="U186" i="1"/>
  <c r="L174" i="3"/>
  <c r="M174" i="3"/>
  <c r="N174" i="3"/>
  <c r="P174" i="3"/>
  <c r="Q174" i="3"/>
  <c r="S174" i="3"/>
  <c r="T174" i="3"/>
  <c r="L175" i="3"/>
  <c r="M175" i="3"/>
  <c r="N175" i="3"/>
  <c r="O175" i="3" s="1"/>
  <c r="P175" i="3"/>
  <c r="Q175" i="3"/>
  <c r="S175" i="3"/>
  <c r="T175" i="3"/>
  <c r="L176" i="3"/>
  <c r="M176" i="3"/>
  <c r="N176" i="3"/>
  <c r="P176" i="3"/>
  <c r="Q176" i="3"/>
  <c r="S176" i="3"/>
  <c r="T176" i="3"/>
  <c r="L177" i="3"/>
  <c r="M177" i="3"/>
  <c r="N177" i="3"/>
  <c r="P177" i="3"/>
  <c r="Q177" i="3"/>
  <c r="R177" i="3" s="1"/>
  <c r="S177" i="3"/>
  <c r="T177" i="3"/>
  <c r="L178" i="3"/>
  <c r="M178" i="3"/>
  <c r="N178" i="3"/>
  <c r="P178" i="3"/>
  <c r="Q178" i="3"/>
  <c r="S178" i="3"/>
  <c r="T178" i="3"/>
  <c r="L179" i="3"/>
  <c r="M179" i="3"/>
  <c r="N179" i="3"/>
  <c r="P179" i="3"/>
  <c r="Q179" i="3"/>
  <c r="S179" i="3"/>
  <c r="T179" i="3"/>
  <c r="L180" i="3"/>
  <c r="M180" i="3"/>
  <c r="N180" i="3"/>
  <c r="P180" i="3"/>
  <c r="Q180" i="3"/>
  <c r="S180" i="3"/>
  <c r="T180" i="3"/>
  <c r="L181" i="3"/>
  <c r="M181" i="3"/>
  <c r="N181" i="3"/>
  <c r="P181" i="3"/>
  <c r="Q181" i="3"/>
  <c r="S181" i="3"/>
  <c r="T181" i="3"/>
  <c r="L182" i="3"/>
  <c r="M182" i="3"/>
  <c r="N182" i="3"/>
  <c r="P182" i="3"/>
  <c r="Q182" i="3"/>
  <c r="S182" i="3"/>
  <c r="T182" i="3"/>
  <c r="L183" i="3"/>
  <c r="M183" i="3"/>
  <c r="N183" i="3"/>
  <c r="P183" i="3"/>
  <c r="Q183" i="3"/>
  <c r="S183" i="3"/>
  <c r="T183" i="3"/>
  <c r="L184" i="3"/>
  <c r="M184" i="3"/>
  <c r="N184" i="3"/>
  <c r="P184" i="3"/>
  <c r="Q184" i="3"/>
  <c r="S184" i="3"/>
  <c r="T184" i="3"/>
  <c r="L185" i="3"/>
  <c r="M185" i="3"/>
  <c r="N185" i="3"/>
  <c r="P185" i="3"/>
  <c r="Q185" i="3"/>
  <c r="S185" i="3"/>
  <c r="T185" i="3"/>
  <c r="L186" i="3"/>
  <c r="M186" i="3"/>
  <c r="N186" i="3"/>
  <c r="P186" i="3"/>
  <c r="Q186" i="3"/>
  <c r="S186" i="3"/>
  <c r="T186" i="3"/>
  <c r="R174" i="3"/>
  <c r="F169" i="4"/>
  <c r="G169" i="4"/>
  <c r="H169" i="4"/>
  <c r="I169" i="4"/>
  <c r="J169" i="4"/>
  <c r="K169" i="4"/>
  <c r="L169" i="4"/>
  <c r="M169" i="4"/>
  <c r="F170" i="4"/>
  <c r="G170" i="4"/>
  <c r="H170" i="4"/>
  <c r="I170" i="4"/>
  <c r="J170" i="4"/>
  <c r="K170" i="4"/>
  <c r="L170" i="4"/>
  <c r="M170" i="4"/>
  <c r="F171" i="4"/>
  <c r="G171" i="4"/>
  <c r="H171" i="4"/>
  <c r="I171" i="4"/>
  <c r="J171" i="4"/>
  <c r="K171" i="4"/>
  <c r="L171" i="4"/>
  <c r="M171" i="4"/>
  <c r="F172" i="4"/>
  <c r="G172" i="4"/>
  <c r="H172" i="4"/>
  <c r="I172" i="4"/>
  <c r="J172" i="4"/>
  <c r="K172" i="4"/>
  <c r="L172" i="4"/>
  <c r="M172" i="4"/>
  <c r="F173" i="4"/>
  <c r="G173" i="4"/>
  <c r="H173" i="4"/>
  <c r="I173" i="4"/>
  <c r="J173" i="4"/>
  <c r="K173" i="4"/>
  <c r="L173" i="4"/>
  <c r="M173" i="4"/>
  <c r="L169" i="3"/>
  <c r="M169" i="3"/>
  <c r="N169" i="3"/>
  <c r="P169" i="3"/>
  <c r="Q169" i="3"/>
  <c r="S169" i="3"/>
  <c r="T169" i="3"/>
  <c r="L170" i="3"/>
  <c r="M170" i="3"/>
  <c r="N170" i="3"/>
  <c r="P170" i="3"/>
  <c r="Q170" i="3"/>
  <c r="S170" i="3"/>
  <c r="T170" i="3"/>
  <c r="L171" i="3"/>
  <c r="M171" i="3"/>
  <c r="N171" i="3"/>
  <c r="P171" i="3"/>
  <c r="Q171" i="3"/>
  <c r="S171" i="3"/>
  <c r="T171" i="3"/>
  <c r="L172" i="3"/>
  <c r="M172" i="3"/>
  <c r="N172" i="3"/>
  <c r="P172" i="3"/>
  <c r="Q172" i="3"/>
  <c r="S172" i="3"/>
  <c r="T172" i="3"/>
  <c r="L173" i="3"/>
  <c r="M173" i="3"/>
  <c r="N173" i="3"/>
  <c r="P173" i="3"/>
  <c r="Q173" i="3"/>
  <c r="S173" i="3"/>
  <c r="T173" i="3"/>
  <c r="M169" i="1"/>
  <c r="AK169" i="1" s="1"/>
  <c r="N169" i="1"/>
  <c r="O169" i="1"/>
  <c r="Q169" i="1"/>
  <c r="R169" i="1"/>
  <c r="T169" i="1"/>
  <c r="U169" i="1"/>
  <c r="M170" i="1"/>
  <c r="AK170" i="1" s="1"/>
  <c r="N170" i="1"/>
  <c r="O170" i="1"/>
  <c r="Q170" i="1"/>
  <c r="R170" i="1"/>
  <c r="T170" i="1"/>
  <c r="U170" i="1"/>
  <c r="M171" i="1"/>
  <c r="AK171" i="1" s="1"/>
  <c r="N171" i="1"/>
  <c r="O171" i="1"/>
  <c r="Q171" i="1"/>
  <c r="R171" i="1"/>
  <c r="T171" i="1"/>
  <c r="U171" i="1"/>
  <c r="M172" i="1"/>
  <c r="AK172" i="1" s="1"/>
  <c r="N172" i="1"/>
  <c r="O172" i="1"/>
  <c r="Q172" i="1"/>
  <c r="R172" i="1"/>
  <c r="T172" i="1"/>
  <c r="U172" i="1"/>
  <c r="M173" i="1"/>
  <c r="AK173" i="1" s="1"/>
  <c r="N173" i="1"/>
  <c r="O173" i="1"/>
  <c r="Q173" i="1"/>
  <c r="R173" i="1"/>
  <c r="T173" i="1"/>
  <c r="U173" i="1"/>
  <c r="M166" i="1"/>
  <c r="AJ166" i="1" s="1"/>
  <c r="N166" i="1"/>
  <c r="O166" i="1"/>
  <c r="Q166" i="1"/>
  <c r="R166" i="1"/>
  <c r="T166" i="1"/>
  <c r="U166" i="1"/>
  <c r="M167" i="1"/>
  <c r="AJ167" i="1" s="1"/>
  <c r="N167" i="1"/>
  <c r="O167" i="1"/>
  <c r="Q167" i="1"/>
  <c r="R167" i="1"/>
  <c r="T167" i="1"/>
  <c r="U167" i="1"/>
  <c r="L166" i="3"/>
  <c r="M166" i="3"/>
  <c r="N166" i="3"/>
  <c r="P166" i="3"/>
  <c r="Q166" i="3"/>
  <c r="S166" i="3"/>
  <c r="T166" i="3"/>
  <c r="L167" i="3"/>
  <c r="M167" i="3"/>
  <c r="N167" i="3"/>
  <c r="P167" i="3"/>
  <c r="Q167" i="3"/>
  <c r="S167" i="3"/>
  <c r="T167" i="3"/>
  <c r="U167" i="3" s="1"/>
  <c r="F167" i="4"/>
  <c r="G167" i="4"/>
  <c r="H167" i="4"/>
  <c r="I167" i="4"/>
  <c r="J167" i="4"/>
  <c r="K167" i="4"/>
  <c r="L167" i="4"/>
  <c r="M167" i="4"/>
  <c r="F166" i="4"/>
  <c r="G166" i="4"/>
  <c r="H166" i="4"/>
  <c r="I166" i="4"/>
  <c r="J166" i="4"/>
  <c r="K166" i="4"/>
  <c r="L166" i="4"/>
  <c r="M166" i="4"/>
  <c r="L162" i="3"/>
  <c r="M162" i="3"/>
  <c r="N162" i="3"/>
  <c r="P162" i="3"/>
  <c r="Q162" i="3"/>
  <c r="S162" i="3"/>
  <c r="T162" i="3"/>
  <c r="L163" i="3"/>
  <c r="M163" i="3"/>
  <c r="N163" i="3"/>
  <c r="P163" i="3"/>
  <c r="Q163" i="3"/>
  <c r="S163" i="3"/>
  <c r="T163" i="3"/>
  <c r="L164" i="3"/>
  <c r="M164" i="3"/>
  <c r="N164" i="3"/>
  <c r="P164" i="3"/>
  <c r="Q164" i="3"/>
  <c r="S164" i="3"/>
  <c r="T164" i="3"/>
  <c r="L165" i="3"/>
  <c r="M165" i="3"/>
  <c r="N165" i="3"/>
  <c r="O165" i="3" s="1"/>
  <c r="P165" i="3"/>
  <c r="Q165" i="3"/>
  <c r="S165" i="3"/>
  <c r="T165" i="3"/>
  <c r="U165" i="3" s="1"/>
  <c r="M162" i="1"/>
  <c r="AJ162" i="1" s="1"/>
  <c r="N162" i="1"/>
  <c r="O162" i="1"/>
  <c r="Q162" i="1"/>
  <c r="R162" i="1"/>
  <c r="T162" i="1"/>
  <c r="U162" i="1"/>
  <c r="M163" i="1"/>
  <c r="AJ163" i="1" s="1"/>
  <c r="N163" i="1"/>
  <c r="O163" i="1"/>
  <c r="Q163" i="1"/>
  <c r="R163" i="1"/>
  <c r="S163" i="1" s="1"/>
  <c r="T163" i="1"/>
  <c r="U163" i="1"/>
  <c r="M164" i="1"/>
  <c r="AJ164" i="1" s="1"/>
  <c r="N164" i="1"/>
  <c r="O164" i="1"/>
  <c r="Q164" i="1"/>
  <c r="R164" i="1"/>
  <c r="T164" i="1"/>
  <c r="U164" i="1"/>
  <c r="M165" i="1"/>
  <c r="AJ165" i="1" s="1"/>
  <c r="N165" i="1"/>
  <c r="O165" i="1"/>
  <c r="Q165" i="1"/>
  <c r="R165" i="1"/>
  <c r="T165" i="1"/>
  <c r="U165" i="1"/>
  <c r="V165" i="1" s="1"/>
  <c r="F162" i="4"/>
  <c r="G162" i="4"/>
  <c r="H162" i="4"/>
  <c r="I162" i="4"/>
  <c r="S162" i="4" s="1"/>
  <c r="J162" i="4"/>
  <c r="K162" i="4"/>
  <c r="L162" i="4"/>
  <c r="M162" i="4"/>
  <c r="F163" i="4"/>
  <c r="G163" i="4"/>
  <c r="H163" i="4"/>
  <c r="O163" i="4" s="1"/>
  <c r="I163" i="4"/>
  <c r="S163" i="4" s="1"/>
  <c r="J163" i="4"/>
  <c r="K163" i="4"/>
  <c r="L163" i="4"/>
  <c r="M163" i="4"/>
  <c r="F164" i="4"/>
  <c r="G164" i="4"/>
  <c r="H164" i="4"/>
  <c r="I164" i="4"/>
  <c r="J164" i="4"/>
  <c r="K164" i="4"/>
  <c r="L164" i="4"/>
  <c r="M164" i="4"/>
  <c r="F165" i="4"/>
  <c r="G165" i="4"/>
  <c r="H165" i="4"/>
  <c r="I165" i="4"/>
  <c r="S165" i="4" s="1"/>
  <c r="J165" i="4"/>
  <c r="K165" i="4"/>
  <c r="L165" i="4"/>
  <c r="M165" i="4"/>
  <c r="I38" i="4"/>
  <c r="J38" i="4"/>
  <c r="K38" i="4"/>
  <c r="J39" i="4"/>
  <c r="K39" i="4"/>
  <c r="I40" i="4"/>
  <c r="J40" i="4"/>
  <c r="I41" i="4"/>
  <c r="J41" i="4"/>
  <c r="K41" i="4"/>
  <c r="I42" i="4"/>
  <c r="J42" i="4"/>
  <c r="K42" i="4"/>
  <c r="I43" i="4"/>
  <c r="J43" i="4"/>
  <c r="K43" i="4"/>
  <c r="I44" i="4"/>
  <c r="J44" i="4"/>
  <c r="K44" i="4"/>
  <c r="I45" i="4"/>
  <c r="F40" i="4"/>
  <c r="G40" i="4"/>
  <c r="H40" i="4"/>
  <c r="L40" i="4"/>
  <c r="M40" i="4"/>
  <c r="F39" i="4"/>
  <c r="G39" i="4"/>
  <c r="H39" i="4"/>
  <c r="L39" i="4"/>
  <c r="M39" i="4"/>
  <c r="F41" i="4"/>
  <c r="G41" i="4"/>
  <c r="H41" i="4"/>
  <c r="L41" i="4"/>
  <c r="M41" i="4"/>
  <c r="F146" i="4"/>
  <c r="R146" i="4" s="1"/>
  <c r="G146" i="4"/>
  <c r="H146" i="4"/>
  <c r="I146" i="4"/>
  <c r="J146" i="4"/>
  <c r="K146" i="4"/>
  <c r="L146" i="4"/>
  <c r="M146" i="4"/>
  <c r="F147" i="4"/>
  <c r="G147" i="4"/>
  <c r="H147" i="4"/>
  <c r="I147" i="4"/>
  <c r="J147" i="4"/>
  <c r="K147" i="4"/>
  <c r="L147" i="4"/>
  <c r="M147" i="4"/>
  <c r="F148" i="4"/>
  <c r="G148" i="4"/>
  <c r="H148" i="4"/>
  <c r="I148" i="4"/>
  <c r="J148" i="4"/>
  <c r="K148" i="4"/>
  <c r="L148" i="4"/>
  <c r="M148" i="4"/>
  <c r="F149" i="4"/>
  <c r="G149" i="4"/>
  <c r="H149" i="4"/>
  <c r="I149" i="4"/>
  <c r="J149" i="4"/>
  <c r="K149" i="4"/>
  <c r="L149" i="4"/>
  <c r="M149" i="4"/>
  <c r="F150" i="4"/>
  <c r="G150" i="4"/>
  <c r="H150" i="4"/>
  <c r="I150" i="4"/>
  <c r="J150" i="4"/>
  <c r="K150" i="4"/>
  <c r="L150" i="4"/>
  <c r="M150" i="4"/>
  <c r="F151" i="4"/>
  <c r="O151" i="4" s="1"/>
  <c r="G151" i="4"/>
  <c r="H151" i="4"/>
  <c r="I151" i="4"/>
  <c r="J151" i="4"/>
  <c r="V151" i="4" s="1"/>
  <c r="K151" i="4"/>
  <c r="L151" i="4"/>
  <c r="M151" i="4"/>
  <c r="F152" i="4"/>
  <c r="R152" i="4" s="1"/>
  <c r="G152" i="4"/>
  <c r="H152" i="4"/>
  <c r="I152" i="4"/>
  <c r="J152" i="4"/>
  <c r="K152" i="4"/>
  <c r="L152" i="4"/>
  <c r="M152" i="4"/>
  <c r="F153" i="4"/>
  <c r="R153" i="4" s="1"/>
  <c r="G153" i="4"/>
  <c r="H153" i="4"/>
  <c r="I153" i="4"/>
  <c r="J153" i="4"/>
  <c r="K153" i="4"/>
  <c r="L153" i="4"/>
  <c r="M153" i="4"/>
  <c r="F154" i="4"/>
  <c r="R154" i="4" s="1"/>
  <c r="G154" i="4"/>
  <c r="H154" i="4"/>
  <c r="I154" i="4"/>
  <c r="J154" i="4"/>
  <c r="K154" i="4"/>
  <c r="L154" i="4"/>
  <c r="M154" i="4"/>
  <c r="F155" i="4"/>
  <c r="R155" i="4" s="1"/>
  <c r="G155" i="4"/>
  <c r="H155" i="4"/>
  <c r="I155" i="4"/>
  <c r="J155" i="4"/>
  <c r="K155" i="4"/>
  <c r="L155" i="4"/>
  <c r="M155" i="4"/>
  <c r="F156" i="4"/>
  <c r="G156" i="4"/>
  <c r="H156" i="4"/>
  <c r="I156" i="4"/>
  <c r="J156" i="4"/>
  <c r="K156" i="4"/>
  <c r="L156" i="4"/>
  <c r="M156" i="4"/>
  <c r="F157" i="4"/>
  <c r="R157" i="4" s="1"/>
  <c r="G157" i="4"/>
  <c r="H157" i="4"/>
  <c r="I157" i="4"/>
  <c r="J157" i="4"/>
  <c r="K157" i="4"/>
  <c r="L157" i="4"/>
  <c r="M157" i="4"/>
  <c r="F158" i="4"/>
  <c r="G158" i="4"/>
  <c r="H158" i="4"/>
  <c r="I158" i="4"/>
  <c r="J158" i="4"/>
  <c r="K158" i="4"/>
  <c r="L158" i="4"/>
  <c r="M158" i="4"/>
  <c r="F159" i="4"/>
  <c r="G159" i="4"/>
  <c r="H159" i="4"/>
  <c r="I159" i="4"/>
  <c r="J159" i="4"/>
  <c r="K159" i="4"/>
  <c r="L159" i="4"/>
  <c r="M159" i="4"/>
  <c r="F160" i="4"/>
  <c r="G160" i="4"/>
  <c r="H160" i="4"/>
  <c r="I160" i="4"/>
  <c r="J160" i="4"/>
  <c r="V160" i="4" s="1"/>
  <c r="K160" i="4"/>
  <c r="L160" i="4"/>
  <c r="M160" i="4"/>
  <c r="F161" i="4"/>
  <c r="G161" i="4"/>
  <c r="H161" i="4"/>
  <c r="I161" i="4"/>
  <c r="J161" i="4"/>
  <c r="K161" i="4"/>
  <c r="L161" i="4"/>
  <c r="M161" i="4"/>
  <c r="L146" i="3"/>
  <c r="M146" i="3"/>
  <c r="N146" i="3"/>
  <c r="P146" i="3"/>
  <c r="Q146" i="3"/>
  <c r="R146" i="3" s="1"/>
  <c r="S146" i="3"/>
  <c r="T146" i="3"/>
  <c r="L147" i="3"/>
  <c r="M147" i="3"/>
  <c r="N147" i="3"/>
  <c r="P147" i="3"/>
  <c r="Q147" i="3"/>
  <c r="S147" i="3"/>
  <c r="T147" i="3"/>
  <c r="L148" i="3"/>
  <c r="M148" i="3"/>
  <c r="N148" i="3"/>
  <c r="P148" i="3"/>
  <c r="Q148" i="3"/>
  <c r="S148" i="3"/>
  <c r="T148" i="3"/>
  <c r="U148" i="3" s="1"/>
  <c r="L149" i="3"/>
  <c r="M149" i="3"/>
  <c r="N149" i="3"/>
  <c r="P149" i="3"/>
  <c r="Q149" i="3"/>
  <c r="S149" i="3"/>
  <c r="T149" i="3"/>
  <c r="L150" i="3"/>
  <c r="M150" i="3"/>
  <c r="N150" i="3"/>
  <c r="P150" i="3"/>
  <c r="Q150" i="3"/>
  <c r="R150" i="3" s="1"/>
  <c r="S150" i="3"/>
  <c r="T150" i="3"/>
  <c r="L151" i="3"/>
  <c r="M151" i="3"/>
  <c r="N151" i="3"/>
  <c r="P151" i="3"/>
  <c r="Q151" i="3"/>
  <c r="S151" i="3"/>
  <c r="T151" i="3"/>
  <c r="L152" i="3"/>
  <c r="M152" i="3"/>
  <c r="N152" i="3"/>
  <c r="P152" i="3"/>
  <c r="Q152" i="3"/>
  <c r="S152" i="3"/>
  <c r="T152" i="3"/>
  <c r="U152" i="3" s="1"/>
  <c r="L153" i="3"/>
  <c r="M153" i="3"/>
  <c r="N153" i="3"/>
  <c r="P153" i="3"/>
  <c r="Q153" i="3"/>
  <c r="S153" i="3"/>
  <c r="T153" i="3"/>
  <c r="L154" i="3"/>
  <c r="M154" i="3"/>
  <c r="N154" i="3"/>
  <c r="P154" i="3"/>
  <c r="Q154" i="3"/>
  <c r="S154" i="3"/>
  <c r="T154" i="3"/>
  <c r="L155" i="3"/>
  <c r="M155" i="3"/>
  <c r="N155" i="3"/>
  <c r="P155" i="3"/>
  <c r="Q155" i="3"/>
  <c r="S155" i="3"/>
  <c r="T155" i="3"/>
  <c r="L156" i="3"/>
  <c r="M156" i="3"/>
  <c r="N156" i="3"/>
  <c r="O156" i="3" s="1"/>
  <c r="P156" i="3"/>
  <c r="Q156" i="3"/>
  <c r="S156" i="3"/>
  <c r="T156" i="3"/>
  <c r="L157" i="3"/>
  <c r="M157" i="3"/>
  <c r="N157" i="3"/>
  <c r="P157" i="3"/>
  <c r="Q157" i="3"/>
  <c r="S157" i="3"/>
  <c r="T157" i="3"/>
  <c r="L158" i="3"/>
  <c r="M158" i="3"/>
  <c r="N158" i="3"/>
  <c r="P158" i="3"/>
  <c r="Q158" i="3"/>
  <c r="S158" i="3"/>
  <c r="T158" i="3"/>
  <c r="L159" i="3"/>
  <c r="M159" i="3"/>
  <c r="N159" i="3"/>
  <c r="P159" i="3"/>
  <c r="Q159" i="3"/>
  <c r="S159" i="3"/>
  <c r="T159" i="3"/>
  <c r="L160" i="3"/>
  <c r="M160" i="3"/>
  <c r="N160" i="3"/>
  <c r="O160" i="3" s="1"/>
  <c r="P160" i="3"/>
  <c r="Q160" i="3"/>
  <c r="S160" i="3"/>
  <c r="T160" i="3"/>
  <c r="U160" i="3" s="1"/>
  <c r="L161" i="3"/>
  <c r="M161" i="3"/>
  <c r="N161" i="3"/>
  <c r="P161" i="3"/>
  <c r="Q161" i="3"/>
  <c r="S161" i="3"/>
  <c r="T161" i="3"/>
  <c r="M146" i="1"/>
  <c r="N146" i="1"/>
  <c r="O146" i="1"/>
  <c r="Q146" i="1"/>
  <c r="R146" i="1"/>
  <c r="T146" i="1"/>
  <c r="U146" i="1"/>
  <c r="M147" i="1"/>
  <c r="AM147" i="1" s="1"/>
  <c r="N147" i="1"/>
  <c r="O147" i="1"/>
  <c r="Q147" i="1"/>
  <c r="R147" i="1"/>
  <c r="T147" i="1"/>
  <c r="U147" i="1"/>
  <c r="M148" i="1"/>
  <c r="AI148" i="1" s="1"/>
  <c r="N148" i="1"/>
  <c r="O148" i="1"/>
  <c r="Q148" i="1"/>
  <c r="R148" i="1"/>
  <c r="T148" i="1"/>
  <c r="U148" i="1"/>
  <c r="M149" i="1"/>
  <c r="AJ149" i="1" s="1"/>
  <c r="N149" i="1"/>
  <c r="O149" i="1"/>
  <c r="P149" i="1" s="1"/>
  <c r="Q149" i="1"/>
  <c r="R149" i="1"/>
  <c r="T149" i="1"/>
  <c r="U149" i="1"/>
  <c r="M150" i="1"/>
  <c r="N150" i="1"/>
  <c r="O150" i="1"/>
  <c r="Q150" i="1"/>
  <c r="R150" i="1"/>
  <c r="T150" i="1"/>
  <c r="U150" i="1"/>
  <c r="M151" i="1"/>
  <c r="AM151" i="1" s="1"/>
  <c r="N151" i="1"/>
  <c r="O151" i="1"/>
  <c r="Q151" i="1"/>
  <c r="R151" i="1"/>
  <c r="S151" i="1" s="1"/>
  <c r="T151" i="1"/>
  <c r="U151" i="1"/>
  <c r="M152" i="1"/>
  <c r="AI152" i="1" s="1"/>
  <c r="N152" i="1"/>
  <c r="O152" i="1"/>
  <c r="Q152" i="1"/>
  <c r="R152" i="1"/>
  <c r="T152" i="1"/>
  <c r="U152" i="1"/>
  <c r="M153" i="1"/>
  <c r="AJ153" i="1" s="1"/>
  <c r="N153" i="1"/>
  <c r="O153" i="1"/>
  <c r="Q153" i="1"/>
  <c r="R153" i="1"/>
  <c r="T153" i="1"/>
  <c r="U153" i="1"/>
  <c r="V153" i="1" s="1"/>
  <c r="M154" i="1"/>
  <c r="N154" i="1"/>
  <c r="O154" i="1"/>
  <c r="Q154" i="1"/>
  <c r="R154" i="1"/>
  <c r="T154" i="1"/>
  <c r="U154" i="1"/>
  <c r="M155" i="1"/>
  <c r="AM155" i="1" s="1"/>
  <c r="N155" i="1"/>
  <c r="O155" i="1"/>
  <c r="Q155" i="1"/>
  <c r="R155" i="1"/>
  <c r="T155" i="1"/>
  <c r="U155" i="1"/>
  <c r="M156" i="1"/>
  <c r="AI156" i="1" s="1"/>
  <c r="N156" i="1"/>
  <c r="O156" i="1"/>
  <c r="Q156" i="1"/>
  <c r="R156" i="1"/>
  <c r="T156" i="1"/>
  <c r="U156" i="1"/>
  <c r="M157" i="1"/>
  <c r="AK157" i="1" s="1"/>
  <c r="N157" i="1"/>
  <c r="O157" i="1"/>
  <c r="Q157" i="1"/>
  <c r="R157" i="1"/>
  <c r="T157" i="1"/>
  <c r="U157" i="1"/>
  <c r="M158" i="1"/>
  <c r="AJ158" i="1" s="1"/>
  <c r="N158" i="1"/>
  <c r="O158" i="1"/>
  <c r="Q158" i="1"/>
  <c r="R158" i="1"/>
  <c r="T158" i="1"/>
  <c r="U158" i="1"/>
  <c r="M159" i="1"/>
  <c r="AJ159" i="1" s="1"/>
  <c r="N159" i="1"/>
  <c r="O159" i="1"/>
  <c r="Q159" i="1"/>
  <c r="R159" i="1"/>
  <c r="S159" i="1" s="1"/>
  <c r="T159" i="1"/>
  <c r="U159" i="1"/>
  <c r="M160" i="1"/>
  <c r="AJ160" i="1" s="1"/>
  <c r="N160" i="1"/>
  <c r="O160" i="1"/>
  <c r="Q160" i="1"/>
  <c r="R160" i="1"/>
  <c r="T160" i="1"/>
  <c r="U160" i="1"/>
  <c r="M161" i="1"/>
  <c r="AJ161" i="1" s="1"/>
  <c r="N161" i="1"/>
  <c r="O161" i="1"/>
  <c r="Q161" i="1"/>
  <c r="R161" i="1"/>
  <c r="T161" i="1"/>
  <c r="U161" i="1"/>
  <c r="F145" i="4"/>
  <c r="G145" i="4"/>
  <c r="H145" i="4"/>
  <c r="I145" i="4"/>
  <c r="J145" i="4"/>
  <c r="K145" i="4"/>
  <c r="L145" i="4"/>
  <c r="M145" i="4"/>
  <c r="M144" i="1"/>
  <c r="AK144" i="1" s="1"/>
  <c r="N144" i="1"/>
  <c r="O144" i="1"/>
  <c r="Q144" i="1"/>
  <c r="R144" i="1"/>
  <c r="T144" i="1"/>
  <c r="U144" i="1"/>
  <c r="M145" i="1"/>
  <c r="AK145" i="1" s="1"/>
  <c r="N145" i="1"/>
  <c r="O145" i="1"/>
  <c r="Q145" i="1"/>
  <c r="R145" i="1"/>
  <c r="T145" i="1"/>
  <c r="U145" i="1"/>
  <c r="M2" i="4"/>
  <c r="M3" i="4"/>
  <c r="M4" i="4"/>
  <c r="N4" i="4" s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S89" i="4" s="1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S138" i="4" s="1"/>
  <c r="I139" i="4"/>
  <c r="I140" i="4"/>
  <c r="I141" i="4"/>
  <c r="I142" i="4"/>
  <c r="I143" i="4"/>
  <c r="I14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O78" i="4" s="1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O110" i="4" s="1"/>
  <c r="G111" i="4"/>
  <c r="G112" i="4"/>
  <c r="G113" i="4"/>
  <c r="G114" i="4"/>
  <c r="G115" i="4"/>
  <c r="G116" i="4"/>
  <c r="G117" i="4"/>
  <c r="G118" i="4"/>
  <c r="G119" i="4"/>
  <c r="G120" i="4"/>
  <c r="G121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P71" i="4" s="1"/>
  <c r="J72" i="4"/>
  <c r="J73" i="4"/>
  <c r="J74" i="4"/>
  <c r="J75" i="4"/>
  <c r="J76" i="4"/>
  <c r="J77" i="4"/>
  <c r="J78" i="4"/>
  <c r="J79" i="4"/>
  <c r="P79" i="4" s="1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P119" i="4" s="1"/>
  <c r="J120" i="4"/>
  <c r="J121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H2" i="4"/>
  <c r="H3" i="4"/>
  <c r="H4" i="4"/>
  <c r="H5" i="4"/>
  <c r="O5" i="4" s="1"/>
  <c r="H6" i="4"/>
  <c r="H7" i="4"/>
  <c r="H8" i="4"/>
  <c r="H9" i="4"/>
  <c r="H10" i="4"/>
  <c r="H11" i="4"/>
  <c r="H12" i="4"/>
  <c r="H13" i="4"/>
  <c r="O13" i="4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O37" i="4" s="1"/>
  <c r="H38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O56" i="4" s="1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O72" i="4" s="1"/>
  <c r="H73" i="4"/>
  <c r="H74" i="4"/>
  <c r="H75" i="4"/>
  <c r="H76" i="4"/>
  <c r="H77" i="4"/>
  <c r="H78" i="4"/>
  <c r="H79" i="4"/>
  <c r="H80" i="4"/>
  <c r="O80" i="4" s="1"/>
  <c r="H81" i="4"/>
  <c r="H82" i="4"/>
  <c r="H83" i="4"/>
  <c r="H84" i="4"/>
  <c r="H85" i="4"/>
  <c r="H86" i="4"/>
  <c r="H87" i="4"/>
  <c r="H88" i="4"/>
  <c r="H89" i="4"/>
  <c r="V89" i="4" s="1"/>
  <c r="H90" i="4"/>
  <c r="H91" i="4"/>
  <c r="H92" i="4"/>
  <c r="H93" i="4"/>
  <c r="H94" i="4"/>
  <c r="H95" i="4"/>
  <c r="H96" i="4"/>
  <c r="O96" i="4" s="1"/>
  <c r="H97" i="4"/>
  <c r="H98" i="4"/>
  <c r="H99" i="4"/>
  <c r="H100" i="4"/>
  <c r="H101" i="4"/>
  <c r="H102" i="4"/>
  <c r="H103" i="4"/>
  <c r="H104" i="4"/>
  <c r="H105" i="4"/>
  <c r="V105" i="4" s="1"/>
  <c r="H106" i="4"/>
  <c r="H107" i="4"/>
  <c r="H108" i="4"/>
  <c r="H109" i="4"/>
  <c r="H110" i="4"/>
  <c r="H111" i="4"/>
  <c r="H112" i="4"/>
  <c r="H113" i="4"/>
  <c r="V113" i="4" s="1"/>
  <c r="H114" i="4"/>
  <c r="H115" i="4"/>
  <c r="H116" i="4"/>
  <c r="H117" i="4"/>
  <c r="H118" i="4"/>
  <c r="H119" i="4"/>
  <c r="H120" i="4"/>
  <c r="H121" i="4"/>
  <c r="H123" i="4"/>
  <c r="H124" i="4"/>
  <c r="H125" i="4"/>
  <c r="H126" i="4"/>
  <c r="H127" i="4"/>
  <c r="H128" i="4"/>
  <c r="H129" i="4"/>
  <c r="H130" i="4"/>
  <c r="V130" i="4" s="1"/>
  <c r="H131" i="4"/>
  <c r="H132" i="4"/>
  <c r="H133" i="4"/>
  <c r="H134" i="4"/>
  <c r="H135" i="4"/>
  <c r="H136" i="4"/>
  <c r="H137" i="4"/>
  <c r="O137" i="4" s="1"/>
  <c r="H138" i="4"/>
  <c r="H139" i="4"/>
  <c r="H140" i="4"/>
  <c r="H141" i="4"/>
  <c r="H142" i="4"/>
  <c r="H143" i="4"/>
  <c r="H144" i="4"/>
  <c r="C231" i="3"/>
  <c r="F231" i="3"/>
  <c r="E231" i="3"/>
  <c r="D231" i="3"/>
  <c r="L223" i="1"/>
  <c r="F230" i="1" s="1"/>
  <c r="Q230" i="1" s="1"/>
  <c r="I223" i="1"/>
  <c r="H229" i="1" s="1"/>
  <c r="R229" i="1" s="1"/>
  <c r="K223" i="1"/>
  <c r="F229" i="1" s="1"/>
  <c r="Q229" i="1" s="1"/>
  <c r="G223" i="1"/>
  <c r="E229" i="1" s="1"/>
  <c r="P229" i="1" s="1"/>
  <c r="F223" i="1"/>
  <c r="G230" i="1" s="1"/>
  <c r="O230" i="1" s="1"/>
  <c r="E223" i="1"/>
  <c r="G229" i="1" s="1"/>
  <c r="O229" i="1" s="1"/>
  <c r="J223" i="1"/>
  <c r="H230" i="1" s="1"/>
  <c r="R230" i="1" s="1"/>
  <c r="H223" i="1"/>
  <c r="E230" i="1" s="1"/>
  <c r="P230" i="1" s="1"/>
  <c r="L145" i="3"/>
  <c r="M145" i="3"/>
  <c r="N145" i="3"/>
  <c r="P145" i="3"/>
  <c r="Q145" i="3"/>
  <c r="S145" i="3"/>
  <c r="T145" i="3"/>
  <c r="F144" i="4"/>
  <c r="K144" i="4"/>
  <c r="L144" i="3"/>
  <c r="M144" i="3"/>
  <c r="N144" i="3"/>
  <c r="P144" i="3"/>
  <c r="Q144" i="3"/>
  <c r="S144" i="3"/>
  <c r="T144" i="3"/>
  <c r="E223" i="3"/>
  <c r="F143" i="4"/>
  <c r="K143" i="4"/>
  <c r="L143" i="3"/>
  <c r="M143" i="3"/>
  <c r="N143" i="3"/>
  <c r="P143" i="3"/>
  <c r="Q143" i="3"/>
  <c r="S143" i="3"/>
  <c r="T143" i="3"/>
  <c r="U143" i="3" s="1"/>
  <c r="M143" i="1"/>
  <c r="AK143" i="1" s="1"/>
  <c r="AX143" i="1" s="1"/>
  <c r="N143" i="1"/>
  <c r="O143" i="1"/>
  <c r="Q143" i="1"/>
  <c r="R143" i="1"/>
  <c r="T143" i="1"/>
  <c r="U143" i="1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V58" i="4" s="1"/>
  <c r="K59" i="4"/>
  <c r="K60" i="4"/>
  <c r="K61" i="4"/>
  <c r="K62" i="4"/>
  <c r="K63" i="4"/>
  <c r="K64" i="4"/>
  <c r="K65" i="4"/>
  <c r="K66" i="4"/>
  <c r="V66" i="4" s="1"/>
  <c r="K67" i="4"/>
  <c r="K68" i="4"/>
  <c r="K69" i="4"/>
  <c r="K70" i="4"/>
  <c r="K71" i="4"/>
  <c r="K72" i="4"/>
  <c r="K73" i="4"/>
  <c r="K74" i="4"/>
  <c r="S74" i="4" s="1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V106" i="4" s="1"/>
  <c r="K107" i="4"/>
  <c r="K108" i="4"/>
  <c r="K109" i="4"/>
  <c r="P109" i="4" s="1"/>
  <c r="K110" i="4"/>
  <c r="K111" i="4"/>
  <c r="K112" i="4"/>
  <c r="K113" i="4"/>
  <c r="K114" i="4"/>
  <c r="K115" i="4"/>
  <c r="K116" i="4"/>
  <c r="K117" i="4"/>
  <c r="K118" i="4"/>
  <c r="K119" i="4"/>
  <c r="K120" i="4"/>
  <c r="K121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F2" i="4"/>
  <c r="F3" i="4"/>
  <c r="F4" i="4"/>
  <c r="F5" i="4"/>
  <c r="F6" i="4"/>
  <c r="F7" i="4"/>
  <c r="F8" i="4"/>
  <c r="F9" i="4"/>
  <c r="O9" i="4" s="1"/>
  <c r="F10" i="4"/>
  <c r="F11" i="4"/>
  <c r="F12" i="4"/>
  <c r="F13" i="4"/>
  <c r="F14" i="4"/>
  <c r="F15" i="4"/>
  <c r="F16" i="4"/>
  <c r="F17" i="4"/>
  <c r="O17" i="4" s="1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O33" i="4" s="1"/>
  <c r="F34" i="4"/>
  <c r="F35" i="4"/>
  <c r="F36" i="4"/>
  <c r="F37" i="4"/>
  <c r="F38" i="4"/>
  <c r="F42" i="4"/>
  <c r="F43" i="4"/>
  <c r="F44" i="4"/>
  <c r="R44" i="4" s="1"/>
  <c r="F45" i="4"/>
  <c r="F46" i="4"/>
  <c r="F47" i="4"/>
  <c r="F48" i="4"/>
  <c r="F49" i="4"/>
  <c r="F50" i="4"/>
  <c r="F51" i="4"/>
  <c r="F52" i="4"/>
  <c r="O52" i="4" s="1"/>
  <c r="F53" i="4"/>
  <c r="F54" i="4"/>
  <c r="F55" i="4"/>
  <c r="F56" i="4"/>
  <c r="F57" i="4"/>
  <c r="F58" i="4"/>
  <c r="F59" i="4"/>
  <c r="F60" i="4"/>
  <c r="O60" i="4" s="1"/>
  <c r="F61" i="4"/>
  <c r="F62" i="4"/>
  <c r="F63" i="4"/>
  <c r="F64" i="4"/>
  <c r="F65" i="4"/>
  <c r="F66" i="4"/>
  <c r="F67" i="4"/>
  <c r="F68" i="4"/>
  <c r="O68" i="4" s="1"/>
  <c r="F69" i="4"/>
  <c r="F70" i="4"/>
  <c r="F71" i="4"/>
  <c r="F72" i="4"/>
  <c r="F73" i="4"/>
  <c r="F74" i="4"/>
  <c r="F75" i="4"/>
  <c r="F76" i="4"/>
  <c r="O76" i="4" s="1"/>
  <c r="F77" i="4"/>
  <c r="F78" i="4"/>
  <c r="F79" i="4"/>
  <c r="F80" i="4"/>
  <c r="F81" i="4"/>
  <c r="F82" i="4"/>
  <c r="F83" i="4"/>
  <c r="F84" i="4"/>
  <c r="O84" i="4" s="1"/>
  <c r="F85" i="4"/>
  <c r="F86" i="4"/>
  <c r="F87" i="4"/>
  <c r="F88" i="4"/>
  <c r="F89" i="4"/>
  <c r="F90" i="4"/>
  <c r="F91" i="4"/>
  <c r="R91" i="4" s="1"/>
  <c r="F92" i="4"/>
  <c r="O92" i="4" s="1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O108" i="4" s="1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3" i="4"/>
  <c r="F124" i="4"/>
  <c r="R124" i="4" s="1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O141" i="4" s="1"/>
  <c r="F142" i="4"/>
  <c r="L133" i="3"/>
  <c r="M133" i="3"/>
  <c r="N133" i="3"/>
  <c r="O133" i="3" s="1"/>
  <c r="P133" i="3"/>
  <c r="Q133" i="3"/>
  <c r="S133" i="3"/>
  <c r="T133" i="3"/>
  <c r="U133" i="3" s="1"/>
  <c r="L134" i="3"/>
  <c r="M134" i="3"/>
  <c r="N134" i="3"/>
  <c r="P134" i="3"/>
  <c r="Q134" i="3"/>
  <c r="S134" i="3"/>
  <c r="T134" i="3"/>
  <c r="L135" i="3"/>
  <c r="M135" i="3"/>
  <c r="N135" i="3"/>
  <c r="P135" i="3"/>
  <c r="Q135" i="3"/>
  <c r="R135" i="3" s="1"/>
  <c r="S135" i="3"/>
  <c r="T135" i="3"/>
  <c r="L136" i="3"/>
  <c r="M136" i="3"/>
  <c r="N136" i="3"/>
  <c r="P136" i="3"/>
  <c r="Q136" i="3"/>
  <c r="S136" i="3"/>
  <c r="T136" i="3"/>
  <c r="L137" i="3"/>
  <c r="M137" i="3"/>
  <c r="N137" i="3"/>
  <c r="O137" i="3" s="1"/>
  <c r="P137" i="3"/>
  <c r="Q137" i="3"/>
  <c r="S137" i="3"/>
  <c r="T137" i="3"/>
  <c r="L138" i="3"/>
  <c r="M138" i="3"/>
  <c r="N138" i="3"/>
  <c r="P138" i="3"/>
  <c r="Q138" i="3"/>
  <c r="S138" i="3"/>
  <c r="T138" i="3"/>
  <c r="L139" i="3"/>
  <c r="M139" i="3"/>
  <c r="N139" i="3"/>
  <c r="P139" i="3"/>
  <c r="Q139" i="3"/>
  <c r="S139" i="3"/>
  <c r="T139" i="3"/>
  <c r="L140" i="3"/>
  <c r="M140" i="3"/>
  <c r="N140" i="3"/>
  <c r="P140" i="3"/>
  <c r="Q140" i="3"/>
  <c r="S140" i="3"/>
  <c r="T140" i="3"/>
  <c r="L141" i="3"/>
  <c r="M141" i="3"/>
  <c r="N141" i="3"/>
  <c r="P141" i="3"/>
  <c r="Q141" i="3"/>
  <c r="S141" i="3"/>
  <c r="T141" i="3"/>
  <c r="L142" i="3"/>
  <c r="M142" i="3"/>
  <c r="N142" i="3"/>
  <c r="P142" i="3"/>
  <c r="Q142" i="3"/>
  <c r="S142" i="3"/>
  <c r="T142" i="3"/>
  <c r="M133" i="1"/>
  <c r="AJ133" i="1" s="1"/>
  <c r="N133" i="1"/>
  <c r="O133" i="1"/>
  <c r="Q133" i="1"/>
  <c r="R133" i="1"/>
  <c r="T133" i="1"/>
  <c r="U133" i="1"/>
  <c r="M134" i="1"/>
  <c r="AL134" i="1" s="1"/>
  <c r="AY134" i="1" s="1"/>
  <c r="N134" i="1"/>
  <c r="O134" i="1"/>
  <c r="Q134" i="1"/>
  <c r="R134" i="1"/>
  <c r="T134" i="1"/>
  <c r="U134" i="1"/>
  <c r="M135" i="1"/>
  <c r="AM135" i="1" s="1"/>
  <c r="N135" i="1"/>
  <c r="O135" i="1"/>
  <c r="P135" i="1" s="1"/>
  <c r="Q135" i="1"/>
  <c r="R135" i="1"/>
  <c r="T135" i="1"/>
  <c r="U135" i="1"/>
  <c r="M136" i="1"/>
  <c r="N136" i="1"/>
  <c r="O136" i="1"/>
  <c r="P136" i="1" s="1"/>
  <c r="Q136" i="1"/>
  <c r="R136" i="1"/>
  <c r="T136" i="1"/>
  <c r="U136" i="1"/>
  <c r="M137" i="1"/>
  <c r="AJ137" i="1" s="1"/>
  <c r="N137" i="1"/>
  <c r="O137" i="1"/>
  <c r="P137" i="1" s="1"/>
  <c r="Q137" i="1"/>
  <c r="R137" i="1"/>
  <c r="T137" i="1"/>
  <c r="U137" i="1"/>
  <c r="M138" i="1"/>
  <c r="AL138" i="1" s="1"/>
  <c r="AY138" i="1" s="1"/>
  <c r="N138" i="1"/>
  <c r="O138" i="1"/>
  <c r="Q138" i="1"/>
  <c r="R138" i="1"/>
  <c r="S138" i="1" s="1"/>
  <c r="T138" i="1"/>
  <c r="U138" i="1"/>
  <c r="M139" i="1"/>
  <c r="AM139" i="1" s="1"/>
  <c r="N139" i="1"/>
  <c r="O139" i="1"/>
  <c r="Q139" i="1"/>
  <c r="R139" i="1"/>
  <c r="T139" i="1"/>
  <c r="U139" i="1"/>
  <c r="V139" i="1" s="1"/>
  <c r="M140" i="1"/>
  <c r="N140" i="1"/>
  <c r="O140" i="1"/>
  <c r="Q140" i="1"/>
  <c r="R140" i="1"/>
  <c r="T140" i="1"/>
  <c r="U140" i="1"/>
  <c r="V140" i="1" s="1"/>
  <c r="M141" i="1"/>
  <c r="AJ141" i="1" s="1"/>
  <c r="N141" i="1"/>
  <c r="O141" i="1"/>
  <c r="Q141" i="1"/>
  <c r="R141" i="1"/>
  <c r="T141" i="1"/>
  <c r="U141" i="1"/>
  <c r="M142" i="1"/>
  <c r="AL142" i="1" s="1"/>
  <c r="AY142" i="1" s="1"/>
  <c r="N142" i="1"/>
  <c r="O142" i="1"/>
  <c r="Q142" i="1"/>
  <c r="R142" i="1"/>
  <c r="T142" i="1"/>
  <c r="U142" i="1"/>
  <c r="V142" i="1" s="1"/>
  <c r="L130" i="3"/>
  <c r="M130" i="3"/>
  <c r="N130" i="3"/>
  <c r="O130" i="3" s="1"/>
  <c r="P130" i="3"/>
  <c r="Q130" i="3"/>
  <c r="S130" i="3"/>
  <c r="T130" i="3"/>
  <c r="L131" i="3"/>
  <c r="M131" i="3"/>
  <c r="N131" i="3"/>
  <c r="P131" i="3"/>
  <c r="Q131" i="3"/>
  <c r="S131" i="3"/>
  <c r="T131" i="3"/>
  <c r="L132" i="3"/>
  <c r="M132" i="3"/>
  <c r="N132" i="3"/>
  <c r="P132" i="3"/>
  <c r="Q132" i="3"/>
  <c r="R132" i="3" s="1"/>
  <c r="S132" i="3"/>
  <c r="T132" i="3"/>
  <c r="M130" i="1"/>
  <c r="AK130" i="1" s="1"/>
  <c r="N130" i="1"/>
  <c r="O130" i="1"/>
  <c r="P130" i="1" s="1"/>
  <c r="Q130" i="1"/>
  <c r="R130" i="1"/>
  <c r="T130" i="1"/>
  <c r="U130" i="1"/>
  <c r="M131" i="1"/>
  <c r="AK131" i="1" s="1"/>
  <c r="AX131" i="1" s="1"/>
  <c r="N131" i="1"/>
  <c r="O131" i="1"/>
  <c r="Q131" i="1"/>
  <c r="R131" i="1"/>
  <c r="T131" i="1"/>
  <c r="U131" i="1"/>
  <c r="M132" i="1"/>
  <c r="AK132" i="1" s="1"/>
  <c r="N132" i="1"/>
  <c r="O132" i="1"/>
  <c r="Q132" i="1"/>
  <c r="R132" i="1"/>
  <c r="S132" i="1" s="1"/>
  <c r="T132" i="1"/>
  <c r="U132" i="1"/>
  <c r="D223" i="3"/>
  <c r="D224" i="3"/>
  <c r="E224" i="3"/>
  <c r="F224" i="3"/>
  <c r="G224" i="3"/>
  <c r="H224" i="3"/>
  <c r="I224" i="3"/>
  <c r="J224" i="3"/>
  <c r="K224" i="3"/>
  <c r="V224" i="3"/>
  <c r="W224" i="3"/>
  <c r="X224" i="3"/>
  <c r="Y224" i="3"/>
  <c r="Z224" i="3"/>
  <c r="AA224" i="3"/>
  <c r="AB224" i="3"/>
  <c r="AC224" i="3"/>
  <c r="AD224" i="3"/>
  <c r="AE224" i="3"/>
  <c r="AF224" i="3"/>
  <c r="M126" i="3"/>
  <c r="N126" i="3"/>
  <c r="P126" i="3"/>
  <c r="Q126" i="3"/>
  <c r="S126" i="3"/>
  <c r="T126" i="3"/>
  <c r="M127" i="3"/>
  <c r="N127" i="3"/>
  <c r="P127" i="3"/>
  <c r="Q127" i="3"/>
  <c r="S127" i="3"/>
  <c r="T127" i="3"/>
  <c r="M128" i="3"/>
  <c r="N128" i="3"/>
  <c r="P128" i="3"/>
  <c r="Q128" i="3"/>
  <c r="S128" i="3"/>
  <c r="T128" i="3"/>
  <c r="M129" i="3"/>
  <c r="N129" i="3"/>
  <c r="P129" i="3"/>
  <c r="Q129" i="3"/>
  <c r="S129" i="3"/>
  <c r="T129" i="3"/>
  <c r="L124" i="3"/>
  <c r="L125" i="3"/>
  <c r="L126" i="3"/>
  <c r="L127" i="3"/>
  <c r="L128" i="3"/>
  <c r="L129" i="3"/>
  <c r="L12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0" i="3"/>
  <c r="L39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2" i="3"/>
  <c r="N126" i="1"/>
  <c r="O126" i="1"/>
  <c r="Q126" i="1"/>
  <c r="R126" i="1"/>
  <c r="T126" i="1"/>
  <c r="U126" i="1"/>
  <c r="N127" i="1"/>
  <c r="O127" i="1"/>
  <c r="Q127" i="1"/>
  <c r="R127" i="1"/>
  <c r="T127" i="1"/>
  <c r="U127" i="1"/>
  <c r="N128" i="1"/>
  <c r="O128" i="1"/>
  <c r="Q128" i="1"/>
  <c r="R128" i="1"/>
  <c r="T128" i="1"/>
  <c r="U128" i="1"/>
  <c r="N129" i="1"/>
  <c r="O129" i="1"/>
  <c r="Q129" i="1"/>
  <c r="R129" i="1"/>
  <c r="T129" i="1"/>
  <c r="U1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3" i="1"/>
  <c r="M124" i="1"/>
  <c r="M125" i="1"/>
  <c r="M126" i="1"/>
  <c r="M127" i="1"/>
  <c r="M128" i="1"/>
  <c r="M129" i="1"/>
  <c r="M2" i="1"/>
  <c r="U2" i="1"/>
  <c r="T2" i="1"/>
  <c r="V2" i="1" s="1"/>
  <c r="U3" i="1"/>
  <c r="T3" i="1"/>
  <c r="U4" i="1"/>
  <c r="T4" i="1"/>
  <c r="U5" i="1"/>
  <c r="T5" i="1"/>
  <c r="U6" i="1"/>
  <c r="T6" i="1"/>
  <c r="U7" i="1"/>
  <c r="T7" i="1"/>
  <c r="V7" i="1" s="1"/>
  <c r="U8" i="1"/>
  <c r="T8" i="1"/>
  <c r="U9" i="1"/>
  <c r="T9" i="1"/>
  <c r="U10" i="1"/>
  <c r="T10" i="1"/>
  <c r="U11" i="1"/>
  <c r="T11" i="1"/>
  <c r="U12" i="1"/>
  <c r="T12" i="1"/>
  <c r="V12" i="1" s="1"/>
  <c r="U13" i="1"/>
  <c r="T13" i="1"/>
  <c r="U14" i="1"/>
  <c r="T14" i="1"/>
  <c r="U15" i="1"/>
  <c r="T15" i="1"/>
  <c r="V15" i="1" s="1"/>
  <c r="U16" i="1"/>
  <c r="T16" i="1"/>
  <c r="U17" i="1"/>
  <c r="T17" i="1"/>
  <c r="U18" i="1"/>
  <c r="T18" i="1"/>
  <c r="U19" i="1"/>
  <c r="T19" i="1"/>
  <c r="U20" i="1"/>
  <c r="T20" i="1"/>
  <c r="U21" i="1"/>
  <c r="T21" i="1"/>
  <c r="U22" i="1"/>
  <c r="T22" i="1"/>
  <c r="U23" i="1"/>
  <c r="T23" i="1"/>
  <c r="U24" i="1"/>
  <c r="T24" i="1"/>
  <c r="U25" i="1"/>
  <c r="T25" i="1"/>
  <c r="U26" i="1"/>
  <c r="T26" i="1"/>
  <c r="U27" i="1"/>
  <c r="T27" i="1"/>
  <c r="U28" i="1"/>
  <c r="T28" i="1"/>
  <c r="U29" i="1"/>
  <c r="T29" i="1"/>
  <c r="U30" i="1"/>
  <c r="T30" i="1"/>
  <c r="U31" i="1"/>
  <c r="T31" i="1"/>
  <c r="U32" i="1"/>
  <c r="T32" i="1"/>
  <c r="U33" i="1"/>
  <c r="T33" i="1"/>
  <c r="U34" i="1"/>
  <c r="T34" i="1"/>
  <c r="U35" i="1"/>
  <c r="T35" i="1"/>
  <c r="V35" i="1" s="1"/>
  <c r="U36" i="1"/>
  <c r="T36" i="1"/>
  <c r="U37" i="1"/>
  <c r="T37" i="1"/>
  <c r="U38" i="1"/>
  <c r="T38" i="1"/>
  <c r="U39" i="1"/>
  <c r="T39" i="1"/>
  <c r="V39" i="1" s="1"/>
  <c r="U40" i="1"/>
  <c r="T40" i="1"/>
  <c r="U41" i="1"/>
  <c r="T41" i="1"/>
  <c r="U42" i="1"/>
  <c r="T42" i="1"/>
  <c r="U43" i="1"/>
  <c r="T43" i="1"/>
  <c r="V43" i="1" s="1"/>
  <c r="U44" i="1"/>
  <c r="T44" i="1"/>
  <c r="U45" i="1"/>
  <c r="T45" i="1"/>
  <c r="U46" i="1"/>
  <c r="T46" i="1"/>
  <c r="U47" i="1"/>
  <c r="T47" i="1"/>
  <c r="V47" i="1" s="1"/>
  <c r="U48" i="1"/>
  <c r="T48" i="1"/>
  <c r="U49" i="1"/>
  <c r="T49" i="1"/>
  <c r="U50" i="1"/>
  <c r="T50" i="1"/>
  <c r="U51" i="1"/>
  <c r="T51" i="1"/>
  <c r="V51" i="1" s="1"/>
  <c r="U52" i="1"/>
  <c r="T52" i="1"/>
  <c r="U53" i="1"/>
  <c r="T53" i="1"/>
  <c r="U54" i="1"/>
  <c r="T54" i="1"/>
  <c r="U55" i="1"/>
  <c r="T55" i="1"/>
  <c r="U56" i="1"/>
  <c r="T56" i="1"/>
  <c r="U57" i="1"/>
  <c r="T57" i="1"/>
  <c r="U58" i="1"/>
  <c r="T58" i="1"/>
  <c r="U59" i="1"/>
  <c r="T59" i="1"/>
  <c r="V59" i="1" s="1"/>
  <c r="U60" i="1"/>
  <c r="T60" i="1"/>
  <c r="V60" i="1" s="1"/>
  <c r="U61" i="1"/>
  <c r="T61" i="1"/>
  <c r="U62" i="1"/>
  <c r="V62" i="1" s="1"/>
  <c r="T62" i="1"/>
  <c r="U63" i="1"/>
  <c r="T63" i="1"/>
  <c r="U64" i="1"/>
  <c r="T64" i="1"/>
  <c r="U65" i="1"/>
  <c r="T65" i="1"/>
  <c r="U66" i="1"/>
  <c r="V66" i="1" s="1"/>
  <c r="T66" i="1"/>
  <c r="U67" i="1"/>
  <c r="T67" i="1"/>
  <c r="U68" i="1"/>
  <c r="T68" i="1"/>
  <c r="U69" i="1"/>
  <c r="T69" i="1"/>
  <c r="U70" i="1"/>
  <c r="T70" i="1"/>
  <c r="U71" i="1"/>
  <c r="T71" i="1"/>
  <c r="U72" i="1"/>
  <c r="T72" i="1"/>
  <c r="U73" i="1"/>
  <c r="T73" i="1"/>
  <c r="U74" i="1"/>
  <c r="V74" i="1" s="1"/>
  <c r="T74" i="1"/>
  <c r="U75" i="1"/>
  <c r="T75" i="1"/>
  <c r="U76" i="1"/>
  <c r="T76" i="1"/>
  <c r="U77" i="1"/>
  <c r="T77" i="1"/>
  <c r="U78" i="1"/>
  <c r="T78" i="1"/>
  <c r="U79" i="1"/>
  <c r="T79" i="1"/>
  <c r="V79" i="1" s="1"/>
  <c r="U80" i="1"/>
  <c r="T80" i="1"/>
  <c r="U81" i="1"/>
  <c r="T81" i="1"/>
  <c r="U82" i="1"/>
  <c r="V82" i="1" s="1"/>
  <c r="T82" i="1"/>
  <c r="U83" i="1"/>
  <c r="T83" i="1"/>
  <c r="U84" i="1"/>
  <c r="T84" i="1"/>
  <c r="V84" i="1" s="1"/>
  <c r="U85" i="1"/>
  <c r="T85" i="1"/>
  <c r="U86" i="1"/>
  <c r="T86" i="1"/>
  <c r="U87" i="1"/>
  <c r="T87" i="1"/>
  <c r="U88" i="1"/>
  <c r="T88" i="1"/>
  <c r="U89" i="1"/>
  <c r="T89" i="1"/>
  <c r="U90" i="1"/>
  <c r="T90" i="1"/>
  <c r="U91" i="1"/>
  <c r="T91" i="1"/>
  <c r="U92" i="1"/>
  <c r="T92" i="1"/>
  <c r="U93" i="1"/>
  <c r="T93" i="1"/>
  <c r="U94" i="1"/>
  <c r="T94" i="1"/>
  <c r="U95" i="1"/>
  <c r="T95" i="1"/>
  <c r="U96" i="1"/>
  <c r="T96" i="1"/>
  <c r="V96" i="1" s="1"/>
  <c r="U97" i="1"/>
  <c r="T97" i="1"/>
  <c r="U98" i="1"/>
  <c r="T98" i="1"/>
  <c r="U99" i="1"/>
  <c r="T99" i="1"/>
  <c r="U100" i="1"/>
  <c r="T100" i="1"/>
  <c r="U101" i="1"/>
  <c r="T101" i="1"/>
  <c r="U102" i="1"/>
  <c r="T102" i="1"/>
  <c r="U103" i="1"/>
  <c r="T103" i="1"/>
  <c r="U104" i="1"/>
  <c r="T104" i="1"/>
  <c r="U105" i="1"/>
  <c r="T105" i="1"/>
  <c r="U106" i="1"/>
  <c r="V106" i="1" s="1"/>
  <c r="T106" i="1"/>
  <c r="U107" i="1"/>
  <c r="T107" i="1"/>
  <c r="U108" i="1"/>
  <c r="T108" i="1"/>
  <c r="U109" i="1"/>
  <c r="T109" i="1"/>
  <c r="U110" i="1"/>
  <c r="T110" i="1"/>
  <c r="U111" i="1"/>
  <c r="T111" i="1"/>
  <c r="U112" i="1"/>
  <c r="T112" i="1"/>
  <c r="U113" i="1"/>
  <c r="T113" i="1"/>
  <c r="U114" i="1"/>
  <c r="V114" i="1" s="1"/>
  <c r="T114" i="1"/>
  <c r="U115" i="1"/>
  <c r="T115" i="1"/>
  <c r="V115" i="1" s="1"/>
  <c r="U116" i="1"/>
  <c r="T116" i="1"/>
  <c r="V116" i="1" s="1"/>
  <c r="U117" i="1"/>
  <c r="T117" i="1"/>
  <c r="U118" i="1"/>
  <c r="T118" i="1"/>
  <c r="U119" i="1"/>
  <c r="T119" i="1"/>
  <c r="V119" i="1" s="1"/>
  <c r="U120" i="1"/>
  <c r="V120" i="1" s="1"/>
  <c r="T120" i="1"/>
  <c r="U121" i="1"/>
  <c r="V121" i="1" s="1"/>
  <c r="T121" i="1"/>
  <c r="U123" i="1"/>
  <c r="T123" i="1"/>
  <c r="U124" i="1"/>
  <c r="T124" i="1"/>
  <c r="V124" i="1" s="1"/>
  <c r="U125" i="1"/>
  <c r="T125" i="1"/>
  <c r="V125" i="1" s="1"/>
  <c r="R125" i="1"/>
  <c r="Q125" i="1"/>
  <c r="R2" i="1"/>
  <c r="Q2" i="1"/>
  <c r="R3" i="1"/>
  <c r="Q3" i="1"/>
  <c r="R4" i="1"/>
  <c r="Q4" i="1"/>
  <c r="R5" i="1"/>
  <c r="Q5" i="1"/>
  <c r="R6" i="1"/>
  <c r="Q6" i="1"/>
  <c r="R7" i="1"/>
  <c r="Q7" i="1"/>
  <c r="S7" i="1" s="1"/>
  <c r="R8" i="1"/>
  <c r="Q8" i="1"/>
  <c r="R9" i="1"/>
  <c r="Q9" i="1"/>
  <c r="R10" i="1"/>
  <c r="S10" i="1" s="1"/>
  <c r="Q10" i="1"/>
  <c r="R11" i="1"/>
  <c r="Q11" i="1"/>
  <c r="S11" i="1" s="1"/>
  <c r="R12" i="1"/>
  <c r="Q12" i="1"/>
  <c r="R13" i="1"/>
  <c r="Q13" i="1"/>
  <c r="R14" i="1"/>
  <c r="Q14" i="1"/>
  <c r="R15" i="1"/>
  <c r="Q15" i="1"/>
  <c r="S15" i="1" s="1"/>
  <c r="R16" i="1"/>
  <c r="Q16" i="1"/>
  <c r="S16" i="1" s="1"/>
  <c r="R17" i="1"/>
  <c r="Q17" i="1"/>
  <c r="R18" i="1"/>
  <c r="S18" i="1" s="1"/>
  <c r="Q18" i="1"/>
  <c r="R19" i="1"/>
  <c r="Q19" i="1"/>
  <c r="S19" i="1" s="1"/>
  <c r="R20" i="1"/>
  <c r="Q20" i="1"/>
  <c r="S20" i="1" s="1"/>
  <c r="R21" i="1"/>
  <c r="Q21" i="1"/>
  <c r="R22" i="1"/>
  <c r="Q22" i="1"/>
  <c r="R23" i="1"/>
  <c r="Q23" i="1"/>
  <c r="R24" i="1"/>
  <c r="Q24" i="1"/>
  <c r="R25" i="1"/>
  <c r="Q25" i="1"/>
  <c r="R26" i="1"/>
  <c r="Q26" i="1"/>
  <c r="R27" i="1"/>
  <c r="Q27" i="1"/>
  <c r="S27" i="1" s="1"/>
  <c r="R28" i="1"/>
  <c r="Q28" i="1"/>
  <c r="S28" i="1" s="1"/>
  <c r="R29" i="1"/>
  <c r="Q29" i="1"/>
  <c r="R30" i="1"/>
  <c r="Q30" i="1"/>
  <c r="R31" i="1"/>
  <c r="Q31" i="1"/>
  <c r="S31" i="1" s="1"/>
  <c r="R32" i="1"/>
  <c r="Q32" i="1"/>
  <c r="S32" i="1" s="1"/>
  <c r="R33" i="1"/>
  <c r="Q33" i="1"/>
  <c r="R34" i="1"/>
  <c r="S34" i="1" s="1"/>
  <c r="Q34" i="1"/>
  <c r="R35" i="1"/>
  <c r="Q35" i="1"/>
  <c r="S35" i="1" s="1"/>
  <c r="R36" i="1"/>
  <c r="Q36" i="1"/>
  <c r="R37" i="1"/>
  <c r="Q37" i="1"/>
  <c r="R38" i="1"/>
  <c r="S38" i="1" s="1"/>
  <c r="Q38" i="1"/>
  <c r="R39" i="1"/>
  <c r="Q39" i="1"/>
  <c r="S39" i="1" s="1"/>
  <c r="R40" i="1"/>
  <c r="Q40" i="1"/>
  <c r="S40" i="1" s="1"/>
  <c r="R41" i="1"/>
  <c r="Q41" i="1"/>
  <c r="R42" i="1"/>
  <c r="Q42" i="1"/>
  <c r="R43" i="1"/>
  <c r="Q43" i="1"/>
  <c r="S43" i="1" s="1"/>
  <c r="R44" i="1"/>
  <c r="Q44" i="1"/>
  <c r="S44" i="1" s="1"/>
  <c r="R45" i="1"/>
  <c r="Q45" i="1"/>
  <c r="R46" i="1"/>
  <c r="S46" i="1" s="1"/>
  <c r="Q46" i="1"/>
  <c r="R47" i="1"/>
  <c r="Q47" i="1"/>
  <c r="S47" i="1" s="1"/>
  <c r="R48" i="1"/>
  <c r="Q48" i="1"/>
  <c r="S48" i="1" s="1"/>
  <c r="R49" i="1"/>
  <c r="Q49" i="1"/>
  <c r="R50" i="1"/>
  <c r="Q50" i="1"/>
  <c r="R51" i="1"/>
  <c r="Q51" i="1"/>
  <c r="S51" i="1" s="1"/>
  <c r="R52" i="1"/>
  <c r="Q52" i="1"/>
  <c r="S52" i="1" s="1"/>
  <c r="R53" i="1"/>
  <c r="Q53" i="1"/>
  <c r="R54" i="1"/>
  <c r="Q54" i="1"/>
  <c r="R55" i="1"/>
  <c r="Q55" i="1"/>
  <c r="S55" i="1" s="1"/>
  <c r="R56" i="1"/>
  <c r="Q56" i="1"/>
  <c r="S56" i="1" s="1"/>
  <c r="R57" i="1"/>
  <c r="Q57" i="1"/>
  <c r="R58" i="1"/>
  <c r="S58" i="1" s="1"/>
  <c r="Q58" i="1"/>
  <c r="R59" i="1"/>
  <c r="Q59" i="1"/>
  <c r="R60" i="1"/>
  <c r="Q60" i="1"/>
  <c r="R61" i="1"/>
  <c r="Q61" i="1"/>
  <c r="R62" i="1"/>
  <c r="Q62" i="1"/>
  <c r="R63" i="1"/>
  <c r="Q63" i="1"/>
  <c r="S63" i="1" s="1"/>
  <c r="R64" i="1"/>
  <c r="Q64" i="1"/>
  <c r="S64" i="1" s="1"/>
  <c r="R65" i="1"/>
  <c r="Q65" i="1"/>
  <c r="R66" i="1"/>
  <c r="Q66" i="1"/>
  <c r="R67" i="1"/>
  <c r="Q67" i="1"/>
  <c r="S67" i="1" s="1"/>
  <c r="R68" i="1"/>
  <c r="Q68" i="1"/>
  <c r="R69" i="1"/>
  <c r="Q69" i="1"/>
  <c r="R70" i="1"/>
  <c r="S70" i="1" s="1"/>
  <c r="Q70" i="1"/>
  <c r="R71" i="1"/>
  <c r="Q71" i="1"/>
  <c r="S71" i="1" s="1"/>
  <c r="R72" i="1"/>
  <c r="Q72" i="1"/>
  <c r="S72" i="1" s="1"/>
  <c r="R73" i="1"/>
  <c r="Q73" i="1"/>
  <c r="R74" i="1"/>
  <c r="Q74" i="1"/>
  <c r="R75" i="1"/>
  <c r="Q75" i="1"/>
  <c r="S75" i="1" s="1"/>
  <c r="R76" i="1"/>
  <c r="Q76" i="1"/>
  <c r="S76" i="1" s="1"/>
  <c r="R77" i="1"/>
  <c r="Q77" i="1"/>
  <c r="R78" i="1"/>
  <c r="Q78" i="1"/>
  <c r="R79" i="1"/>
  <c r="Q79" i="1"/>
  <c r="S79" i="1" s="1"/>
  <c r="R80" i="1"/>
  <c r="Q80" i="1"/>
  <c r="S80" i="1" s="1"/>
  <c r="R81" i="1"/>
  <c r="Q81" i="1"/>
  <c r="R82" i="1"/>
  <c r="Q82" i="1"/>
  <c r="R83" i="1"/>
  <c r="Q83" i="1"/>
  <c r="S83" i="1" s="1"/>
  <c r="R84" i="1"/>
  <c r="Q84" i="1"/>
  <c r="R85" i="1"/>
  <c r="Q85" i="1"/>
  <c r="R86" i="1"/>
  <c r="Q86" i="1"/>
  <c r="R87" i="1"/>
  <c r="Q87" i="1"/>
  <c r="S87" i="1" s="1"/>
  <c r="R88" i="1"/>
  <c r="Q88" i="1"/>
  <c r="S88" i="1" s="1"/>
  <c r="R89" i="1"/>
  <c r="Q89" i="1"/>
  <c r="R90" i="1"/>
  <c r="Q90" i="1"/>
  <c r="R91" i="1"/>
  <c r="Q91" i="1"/>
  <c r="S91" i="1" s="1"/>
  <c r="R92" i="1"/>
  <c r="Q92" i="1"/>
  <c r="R93" i="1"/>
  <c r="Q93" i="1"/>
  <c r="R94" i="1"/>
  <c r="Q94" i="1"/>
  <c r="R95" i="1"/>
  <c r="Q95" i="1"/>
  <c r="S95" i="1" s="1"/>
  <c r="R96" i="1"/>
  <c r="Q96" i="1"/>
  <c r="S96" i="1" s="1"/>
  <c r="R97" i="1"/>
  <c r="Q97" i="1"/>
  <c r="R98" i="1"/>
  <c r="Q98" i="1"/>
  <c r="R99" i="1"/>
  <c r="Q99" i="1"/>
  <c r="R100" i="1"/>
  <c r="Q100" i="1"/>
  <c r="R101" i="1"/>
  <c r="Q101" i="1"/>
  <c r="R102" i="1"/>
  <c r="Q102" i="1"/>
  <c r="R103" i="1"/>
  <c r="Q103" i="1"/>
  <c r="S103" i="1" s="1"/>
  <c r="R104" i="1"/>
  <c r="Q104" i="1"/>
  <c r="S104" i="1" s="1"/>
  <c r="R105" i="1"/>
  <c r="Q105" i="1"/>
  <c r="R106" i="1"/>
  <c r="Q106" i="1"/>
  <c r="R107" i="1"/>
  <c r="Q107" i="1"/>
  <c r="S107" i="1" s="1"/>
  <c r="R108" i="1"/>
  <c r="Q108" i="1"/>
  <c r="R109" i="1"/>
  <c r="Q109" i="1"/>
  <c r="R110" i="1"/>
  <c r="S110" i="1" s="1"/>
  <c r="Q110" i="1"/>
  <c r="R111" i="1"/>
  <c r="Q111" i="1"/>
  <c r="S111" i="1" s="1"/>
  <c r="R112" i="1"/>
  <c r="Q112" i="1"/>
  <c r="S112" i="1" s="1"/>
  <c r="R113" i="1"/>
  <c r="Q113" i="1"/>
  <c r="R114" i="1"/>
  <c r="Q114" i="1"/>
  <c r="R115" i="1"/>
  <c r="Q115" i="1"/>
  <c r="S115" i="1" s="1"/>
  <c r="R116" i="1"/>
  <c r="Q116" i="1"/>
  <c r="R117" i="1"/>
  <c r="Q117" i="1"/>
  <c r="R118" i="1"/>
  <c r="Q118" i="1"/>
  <c r="R119" i="1"/>
  <c r="Q119" i="1"/>
  <c r="S119" i="1" s="1"/>
  <c r="R120" i="1"/>
  <c r="Q120" i="1"/>
  <c r="S120" i="1" s="1"/>
  <c r="R121" i="1"/>
  <c r="Q121" i="1"/>
  <c r="R123" i="1"/>
  <c r="S123" i="1" s="1"/>
  <c r="Q123" i="1"/>
  <c r="R124" i="1"/>
  <c r="Q124" i="1"/>
  <c r="S124" i="1" s="1"/>
  <c r="O123" i="1"/>
  <c r="N123" i="1"/>
  <c r="O124" i="1"/>
  <c r="N124" i="1"/>
  <c r="N125" i="1"/>
  <c r="O125" i="1"/>
  <c r="O2" i="1"/>
  <c r="N2" i="1"/>
  <c r="AC223" i="4"/>
  <c r="N123" i="3"/>
  <c r="P123" i="3"/>
  <c r="Q123" i="3"/>
  <c r="R123" i="3" s="1"/>
  <c r="S123" i="3"/>
  <c r="T123" i="3"/>
  <c r="N124" i="3"/>
  <c r="P124" i="3"/>
  <c r="Q124" i="3"/>
  <c r="S124" i="3"/>
  <c r="T124" i="3"/>
  <c r="N125" i="3"/>
  <c r="P125" i="3"/>
  <c r="Q125" i="3"/>
  <c r="S125" i="3"/>
  <c r="T125" i="3"/>
  <c r="U125" i="3" s="1"/>
  <c r="N113" i="3"/>
  <c r="P113" i="3"/>
  <c r="Q113" i="3"/>
  <c r="S113" i="3"/>
  <c r="T113" i="3"/>
  <c r="N114" i="3"/>
  <c r="P114" i="3"/>
  <c r="Q114" i="3"/>
  <c r="R114" i="3" s="1"/>
  <c r="S114" i="3"/>
  <c r="T114" i="3"/>
  <c r="N115" i="3"/>
  <c r="P115" i="3"/>
  <c r="Q115" i="3"/>
  <c r="S115" i="3"/>
  <c r="T115" i="3"/>
  <c r="U115" i="3" s="1"/>
  <c r="N116" i="3"/>
  <c r="P116" i="3"/>
  <c r="Q116" i="3"/>
  <c r="S116" i="3"/>
  <c r="T116" i="3"/>
  <c r="N117" i="3"/>
  <c r="P117" i="3"/>
  <c r="Q117" i="3"/>
  <c r="R117" i="3" s="1"/>
  <c r="S117" i="3"/>
  <c r="T117" i="3"/>
  <c r="N118" i="3"/>
  <c r="P118" i="3"/>
  <c r="Q118" i="3"/>
  <c r="R118" i="3" s="1"/>
  <c r="S118" i="3"/>
  <c r="T118" i="3"/>
  <c r="N119" i="3"/>
  <c r="P119" i="3"/>
  <c r="Q119" i="3"/>
  <c r="S119" i="3"/>
  <c r="T119" i="3"/>
  <c r="N120" i="3"/>
  <c r="P120" i="3"/>
  <c r="Q120" i="3"/>
  <c r="S120" i="3"/>
  <c r="T120" i="3"/>
  <c r="U120" i="3" s="1"/>
  <c r="N121" i="3"/>
  <c r="P121" i="3"/>
  <c r="Q121" i="3"/>
  <c r="S121" i="3"/>
  <c r="T121" i="3"/>
  <c r="M124" i="3"/>
  <c r="M125" i="3"/>
  <c r="F223" i="3"/>
  <c r="G223" i="3"/>
  <c r="H223" i="3"/>
  <c r="I223" i="3"/>
  <c r="J223" i="3"/>
  <c r="K223" i="3"/>
  <c r="N114" i="1"/>
  <c r="O114" i="1"/>
  <c r="N115" i="1"/>
  <c r="O115" i="1"/>
  <c r="N116" i="1"/>
  <c r="O116" i="1"/>
  <c r="N117" i="1"/>
  <c r="O117" i="1"/>
  <c r="N118" i="1"/>
  <c r="P118" i="1" s="1"/>
  <c r="O118" i="1"/>
  <c r="N119" i="1"/>
  <c r="O119" i="1"/>
  <c r="N120" i="1"/>
  <c r="O120" i="1"/>
  <c r="P120" i="1" s="1"/>
  <c r="N121" i="1"/>
  <c r="O121" i="1"/>
  <c r="M113" i="3"/>
  <c r="M114" i="3"/>
  <c r="M115" i="3"/>
  <c r="O115" i="3" s="1"/>
  <c r="M116" i="3"/>
  <c r="M117" i="3"/>
  <c r="O117" i="3" s="1"/>
  <c r="M118" i="3"/>
  <c r="M119" i="3"/>
  <c r="O119" i="3" s="1"/>
  <c r="M120" i="3"/>
  <c r="M121" i="3"/>
  <c r="M123" i="3"/>
  <c r="O113" i="1"/>
  <c r="N113" i="1"/>
  <c r="Q2" i="3"/>
  <c r="P2" i="3"/>
  <c r="F232" i="3"/>
  <c r="E232" i="3"/>
  <c r="D232" i="3"/>
  <c r="C232" i="3"/>
  <c r="N39" i="1"/>
  <c r="O39" i="1"/>
  <c r="N40" i="1"/>
  <c r="O40" i="1"/>
  <c r="N41" i="1"/>
  <c r="O41" i="1"/>
  <c r="S111" i="3"/>
  <c r="T111" i="3"/>
  <c r="U111" i="3" s="1"/>
  <c r="M111" i="3"/>
  <c r="N111" i="3"/>
  <c r="P111" i="3"/>
  <c r="Q111" i="3"/>
  <c r="S112" i="3"/>
  <c r="T112" i="3"/>
  <c r="M112" i="3"/>
  <c r="N112" i="3"/>
  <c r="O112" i="3" s="1"/>
  <c r="P112" i="3"/>
  <c r="Q112" i="3"/>
  <c r="N111" i="1"/>
  <c r="O111" i="1"/>
  <c r="N112" i="1"/>
  <c r="O112" i="1"/>
  <c r="S110" i="3"/>
  <c r="T110" i="3"/>
  <c r="M110" i="3"/>
  <c r="N110" i="3"/>
  <c r="P110" i="3"/>
  <c r="Q110" i="3"/>
  <c r="S108" i="3"/>
  <c r="T108" i="3"/>
  <c r="M108" i="3"/>
  <c r="N108" i="3"/>
  <c r="P108" i="3"/>
  <c r="Q108" i="3"/>
  <c r="N110" i="1"/>
  <c r="O110" i="1"/>
  <c r="N108" i="1"/>
  <c r="O108" i="1"/>
  <c r="N109" i="1"/>
  <c r="O109" i="1"/>
  <c r="S109" i="3"/>
  <c r="T109" i="3"/>
  <c r="M109" i="3"/>
  <c r="N109" i="3"/>
  <c r="P109" i="3"/>
  <c r="Q109" i="3"/>
  <c r="S100" i="3"/>
  <c r="T100" i="3"/>
  <c r="M100" i="3"/>
  <c r="N100" i="3"/>
  <c r="P100" i="3"/>
  <c r="Q100" i="3"/>
  <c r="R100" i="3" s="1"/>
  <c r="S101" i="3"/>
  <c r="T101" i="3"/>
  <c r="M101" i="3"/>
  <c r="N101" i="3"/>
  <c r="O101" i="3" s="1"/>
  <c r="P101" i="3"/>
  <c r="Q101" i="3"/>
  <c r="S102" i="3"/>
  <c r="T102" i="3"/>
  <c r="U102" i="3" s="1"/>
  <c r="M102" i="3"/>
  <c r="N102" i="3"/>
  <c r="P102" i="3"/>
  <c r="Q102" i="3"/>
  <c r="R102" i="3" s="1"/>
  <c r="S103" i="3"/>
  <c r="T103" i="3"/>
  <c r="M103" i="3"/>
  <c r="N103" i="3"/>
  <c r="O103" i="3" s="1"/>
  <c r="P103" i="3"/>
  <c r="Q103" i="3"/>
  <c r="S104" i="3"/>
  <c r="T104" i="3"/>
  <c r="U104" i="3" s="1"/>
  <c r="M104" i="3"/>
  <c r="N104" i="3"/>
  <c r="P104" i="3"/>
  <c r="Q104" i="3"/>
  <c r="R104" i="3" s="1"/>
  <c r="S105" i="3"/>
  <c r="T105" i="3"/>
  <c r="M105" i="3"/>
  <c r="N105" i="3"/>
  <c r="O105" i="3" s="1"/>
  <c r="P105" i="3"/>
  <c r="Q105" i="3"/>
  <c r="S106" i="3"/>
  <c r="T106" i="3"/>
  <c r="U106" i="3" s="1"/>
  <c r="M106" i="3"/>
  <c r="N106" i="3"/>
  <c r="P106" i="3"/>
  <c r="Q106" i="3"/>
  <c r="R106" i="3" s="1"/>
  <c r="S107" i="3"/>
  <c r="T107" i="3"/>
  <c r="M107" i="3"/>
  <c r="N107" i="3"/>
  <c r="O107" i="3" s="1"/>
  <c r="P107" i="3"/>
  <c r="Q107" i="3"/>
  <c r="O100" i="1"/>
  <c r="O101" i="1"/>
  <c r="O102" i="1"/>
  <c r="O103" i="1"/>
  <c r="O104" i="1"/>
  <c r="O105" i="1"/>
  <c r="O106" i="1"/>
  <c r="O107" i="1"/>
  <c r="N100" i="1"/>
  <c r="N101" i="1"/>
  <c r="N102" i="1"/>
  <c r="N103" i="1"/>
  <c r="N104" i="1"/>
  <c r="N105" i="1"/>
  <c r="N106" i="1"/>
  <c r="N107" i="1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T34" i="3"/>
  <c r="U34" i="3" s="1"/>
  <c r="S35" i="3"/>
  <c r="S36" i="3"/>
  <c r="S37" i="3"/>
  <c r="S38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T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T2" i="3"/>
  <c r="U2" i="3" s="1"/>
  <c r="T3" i="3"/>
  <c r="T4" i="3"/>
  <c r="T5" i="3"/>
  <c r="T6" i="3"/>
  <c r="T7" i="3"/>
  <c r="T8" i="3"/>
  <c r="U8" i="3" s="1"/>
  <c r="T9" i="3"/>
  <c r="T10" i="3"/>
  <c r="U10" i="3" s="1"/>
  <c r="T11" i="3"/>
  <c r="T12" i="3"/>
  <c r="U12" i="3" s="1"/>
  <c r="T13" i="3"/>
  <c r="T14" i="3"/>
  <c r="U14" i="3" s="1"/>
  <c r="T15" i="3"/>
  <c r="T16" i="3"/>
  <c r="T17" i="3"/>
  <c r="T18" i="3"/>
  <c r="U18" i="3" s="1"/>
  <c r="T19" i="3"/>
  <c r="T20" i="3"/>
  <c r="T21" i="3"/>
  <c r="T22" i="3"/>
  <c r="U22" i="3" s="1"/>
  <c r="T23" i="3"/>
  <c r="T24" i="3"/>
  <c r="U24" i="3" s="1"/>
  <c r="T25" i="3"/>
  <c r="T26" i="3"/>
  <c r="U26" i="3" s="1"/>
  <c r="T27" i="3"/>
  <c r="T28" i="3"/>
  <c r="T29" i="3"/>
  <c r="T30" i="3"/>
  <c r="U30" i="3" s="1"/>
  <c r="T31" i="3"/>
  <c r="T32" i="3"/>
  <c r="T33" i="3"/>
  <c r="T35" i="3"/>
  <c r="T36" i="3"/>
  <c r="T37" i="3"/>
  <c r="T38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U57" i="3" s="1"/>
  <c r="T58" i="3"/>
  <c r="U58" i="3" s="1"/>
  <c r="T59" i="3"/>
  <c r="U59" i="3" s="1"/>
  <c r="T60" i="3"/>
  <c r="T62" i="3"/>
  <c r="T63" i="3"/>
  <c r="U63" i="3" s="1"/>
  <c r="T64" i="3"/>
  <c r="T65" i="3"/>
  <c r="T66" i="3"/>
  <c r="T67" i="3"/>
  <c r="U67" i="3" s="1"/>
  <c r="T68" i="3"/>
  <c r="T69" i="3"/>
  <c r="T70" i="3"/>
  <c r="T71" i="3"/>
  <c r="U71" i="3" s="1"/>
  <c r="T72" i="3"/>
  <c r="T73" i="3"/>
  <c r="U73" i="3" s="1"/>
  <c r="T74" i="3"/>
  <c r="T75" i="3"/>
  <c r="U75" i="3" s="1"/>
  <c r="T76" i="3"/>
  <c r="T77" i="3"/>
  <c r="T78" i="3"/>
  <c r="U78" i="3" s="1"/>
  <c r="T79" i="3"/>
  <c r="U79" i="3" s="1"/>
  <c r="T80" i="3"/>
  <c r="T81" i="3"/>
  <c r="T82" i="3"/>
  <c r="T83" i="3"/>
  <c r="U83" i="3" s="1"/>
  <c r="T84" i="3"/>
  <c r="T85" i="3"/>
  <c r="T86" i="3"/>
  <c r="T87" i="3"/>
  <c r="U87" i="3" s="1"/>
  <c r="T88" i="3"/>
  <c r="T89" i="3"/>
  <c r="T90" i="3"/>
  <c r="T91" i="3"/>
  <c r="U91" i="3" s="1"/>
  <c r="T92" i="3"/>
  <c r="T93" i="3"/>
  <c r="T94" i="3"/>
  <c r="T95" i="3"/>
  <c r="U95" i="3" s="1"/>
  <c r="T96" i="3"/>
  <c r="T97" i="3"/>
  <c r="T98" i="3"/>
  <c r="U98" i="3" s="1"/>
  <c r="T99" i="3"/>
  <c r="U99" i="3" s="1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N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N2" i="3"/>
  <c r="O2" i="3" s="1"/>
  <c r="N3" i="3"/>
  <c r="O3" i="3" s="1"/>
  <c r="N4" i="3"/>
  <c r="O4" i="3" s="1"/>
  <c r="N5" i="3"/>
  <c r="O5" i="3" s="1"/>
  <c r="N6" i="3"/>
  <c r="O6" i="3" s="1"/>
  <c r="N7" i="3"/>
  <c r="O7" i="3" s="1"/>
  <c r="N8" i="3"/>
  <c r="N9" i="3"/>
  <c r="N10" i="3"/>
  <c r="O10" i="3" s="1"/>
  <c r="N11" i="3"/>
  <c r="N12" i="3"/>
  <c r="O12" i="3" s="1"/>
  <c r="N13" i="3"/>
  <c r="O13" i="3" s="1"/>
  <c r="N14" i="3"/>
  <c r="O14" i="3" s="1"/>
  <c r="N15" i="3"/>
  <c r="N16" i="3"/>
  <c r="O16" i="3" s="1"/>
  <c r="N17" i="3"/>
  <c r="N18" i="3"/>
  <c r="O18" i="3" s="1"/>
  <c r="N19" i="3"/>
  <c r="O19" i="3" s="1"/>
  <c r="N20" i="3"/>
  <c r="O20" i="3" s="1"/>
  <c r="N21" i="3"/>
  <c r="N22" i="3"/>
  <c r="O22" i="3" s="1"/>
  <c r="N23" i="3"/>
  <c r="O23" i="3" s="1"/>
  <c r="N24" i="3"/>
  <c r="N25" i="3"/>
  <c r="N26" i="3"/>
  <c r="O26" i="3" s="1"/>
  <c r="N27" i="3"/>
  <c r="N28" i="3"/>
  <c r="O28" i="3" s="1"/>
  <c r="N29" i="3"/>
  <c r="O29" i="3" s="1"/>
  <c r="N30" i="3"/>
  <c r="O30" i="3" s="1"/>
  <c r="N31" i="3"/>
  <c r="O31" i="3" s="1"/>
  <c r="N32" i="3"/>
  <c r="N33" i="3"/>
  <c r="O33" i="3" s="1"/>
  <c r="N34" i="3"/>
  <c r="O34" i="3" s="1"/>
  <c r="N35" i="3"/>
  <c r="N36" i="3"/>
  <c r="O36" i="3" s="1"/>
  <c r="N37" i="3"/>
  <c r="O37" i="3" s="1"/>
  <c r="N38" i="3"/>
  <c r="O38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N55" i="3"/>
  <c r="O55" i="3" s="1"/>
  <c r="N56" i="3"/>
  <c r="N57" i="3"/>
  <c r="O57" i="3" s="1"/>
  <c r="N58" i="3"/>
  <c r="N59" i="3"/>
  <c r="O59" i="3" s="1"/>
  <c r="N60" i="3"/>
  <c r="N61" i="3"/>
  <c r="O61" i="3" s="1"/>
  <c r="N62" i="3"/>
  <c r="N63" i="3"/>
  <c r="O63" i="3" s="1"/>
  <c r="N64" i="3"/>
  <c r="O64" i="3" s="1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P3" i="3"/>
  <c r="P4" i="3"/>
  <c r="P5" i="3"/>
  <c r="P6" i="3"/>
  <c r="Q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Q61" i="3"/>
  <c r="P62" i="3"/>
  <c r="P63" i="3"/>
  <c r="P64" i="3"/>
  <c r="P65" i="3"/>
  <c r="P66" i="3"/>
  <c r="P67" i="3"/>
  <c r="P68" i="3"/>
  <c r="P69" i="3"/>
  <c r="P70" i="3"/>
  <c r="Q70" i="3"/>
  <c r="P71" i="3"/>
  <c r="P72" i="3"/>
  <c r="P73" i="3"/>
  <c r="Q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Q3" i="3"/>
  <c r="Q4" i="3"/>
  <c r="Q5" i="3"/>
  <c r="Q7" i="3"/>
  <c r="Q8" i="3"/>
  <c r="R8" i="3" s="1"/>
  <c r="Q9" i="3"/>
  <c r="Q10" i="3"/>
  <c r="R10" i="3" s="1"/>
  <c r="Q11" i="3"/>
  <c r="Q12" i="3"/>
  <c r="R12" i="3" s="1"/>
  <c r="Q13" i="3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2" i="3"/>
  <c r="R32" i="3" s="1"/>
  <c r="Q33" i="3"/>
  <c r="R33" i="3" s="1"/>
  <c r="Q34" i="3"/>
  <c r="R34" i="3" s="1"/>
  <c r="Q35" i="3"/>
  <c r="R35" i="3" s="1"/>
  <c r="Q36" i="3"/>
  <c r="Q37" i="3"/>
  <c r="R37" i="3" s="1"/>
  <c r="Q38" i="3"/>
  <c r="R38" i="3" s="1"/>
  <c r="Q42" i="3"/>
  <c r="R42" i="3" s="1"/>
  <c r="Q43" i="3"/>
  <c r="Q44" i="3"/>
  <c r="R44" i="3" s="1"/>
  <c r="Q45" i="3"/>
  <c r="R45" i="3" s="1"/>
  <c r="Q46" i="3"/>
  <c r="R46" i="3" s="1"/>
  <c r="Q47" i="3"/>
  <c r="R47" i="3" s="1"/>
  <c r="Q48" i="3"/>
  <c r="Q49" i="3"/>
  <c r="R49" i="3" s="1"/>
  <c r="Q50" i="3"/>
  <c r="R50" i="3" s="1"/>
  <c r="Q51" i="3"/>
  <c r="Q52" i="3"/>
  <c r="R52" i="3" s="1"/>
  <c r="Q53" i="3"/>
  <c r="R53" i="3" s="1"/>
  <c r="Q54" i="3"/>
  <c r="R54" i="3" s="1"/>
  <c r="Q55" i="3"/>
  <c r="Q56" i="3"/>
  <c r="Q57" i="3"/>
  <c r="R57" i="3" s="1"/>
  <c r="Q58" i="3"/>
  <c r="R58" i="3" s="1"/>
  <c r="Q59" i="3"/>
  <c r="Q60" i="3"/>
  <c r="R60" i="3" s="1"/>
  <c r="Q62" i="3"/>
  <c r="Q63" i="3"/>
  <c r="Q64" i="3"/>
  <c r="Q65" i="3"/>
  <c r="Q66" i="3"/>
  <c r="Q67" i="3"/>
  <c r="R67" i="3" s="1"/>
  <c r="Q68" i="3"/>
  <c r="Q69" i="3"/>
  <c r="Q71" i="3"/>
  <c r="Q72" i="3"/>
  <c r="R72" i="3" s="1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V223" i="3"/>
  <c r="W223" i="3"/>
  <c r="X223" i="3"/>
  <c r="Y223" i="3"/>
  <c r="Z223" i="3"/>
  <c r="AA223" i="3"/>
  <c r="AB223" i="3"/>
  <c r="AC223" i="3"/>
  <c r="AD223" i="3"/>
  <c r="AE223" i="3"/>
  <c r="AF223" i="3"/>
  <c r="N99" i="1"/>
  <c r="O99" i="1"/>
  <c r="P39" i="3"/>
  <c r="P41" i="3"/>
  <c r="P40" i="3"/>
  <c r="O3" i="1"/>
  <c r="N3" i="1"/>
  <c r="P3" i="1" s="1"/>
  <c r="O4" i="1"/>
  <c r="N4" i="1"/>
  <c r="O5" i="1"/>
  <c r="N5" i="1"/>
  <c r="P5" i="1" s="1"/>
  <c r="O6" i="1"/>
  <c r="N6" i="1"/>
  <c r="O7" i="1"/>
  <c r="N7" i="1"/>
  <c r="O8" i="1"/>
  <c r="N8" i="1"/>
  <c r="O9" i="1"/>
  <c r="N9" i="1"/>
  <c r="O10" i="1"/>
  <c r="N10" i="1"/>
  <c r="O11" i="1"/>
  <c r="N11" i="1"/>
  <c r="O12" i="1"/>
  <c r="N12" i="1"/>
  <c r="O13" i="1"/>
  <c r="P13" i="1" s="1"/>
  <c r="N13" i="1"/>
  <c r="O14" i="1"/>
  <c r="N14" i="1"/>
  <c r="O15" i="1"/>
  <c r="N15" i="1"/>
  <c r="P15" i="1" s="1"/>
  <c r="O16" i="1"/>
  <c r="N16" i="1"/>
  <c r="O17" i="1"/>
  <c r="N17" i="1"/>
  <c r="P17" i="1" s="1"/>
  <c r="O18" i="1"/>
  <c r="N18" i="1"/>
  <c r="O19" i="1"/>
  <c r="N19" i="1"/>
  <c r="O20" i="1"/>
  <c r="N20" i="1"/>
  <c r="O21" i="1"/>
  <c r="N21" i="1"/>
  <c r="O22" i="1"/>
  <c r="N22" i="1"/>
  <c r="O23" i="1"/>
  <c r="N23" i="1"/>
  <c r="O24" i="1"/>
  <c r="N24" i="1"/>
  <c r="O25" i="1"/>
  <c r="N25" i="1"/>
  <c r="P25" i="1" s="1"/>
  <c r="O26" i="1"/>
  <c r="N26" i="1"/>
  <c r="O27" i="1"/>
  <c r="N27" i="1"/>
  <c r="O28" i="1"/>
  <c r="N28" i="1"/>
  <c r="O29" i="1"/>
  <c r="N29" i="1"/>
  <c r="N30" i="1"/>
  <c r="N31" i="1"/>
  <c r="N32" i="1"/>
  <c r="N33" i="1"/>
  <c r="N34" i="1"/>
  <c r="N35" i="1"/>
  <c r="N36" i="1"/>
  <c r="N37" i="1"/>
  <c r="N38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O30" i="1"/>
  <c r="O31" i="1"/>
  <c r="O32" i="1"/>
  <c r="P32" i="1" s="1"/>
  <c r="O33" i="1"/>
  <c r="O34" i="1"/>
  <c r="O35" i="1"/>
  <c r="O36" i="1"/>
  <c r="O37" i="1"/>
  <c r="O38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P86" i="1" s="1"/>
  <c r="O87" i="1"/>
  <c r="O88" i="1"/>
  <c r="O89" i="1"/>
  <c r="O90" i="1"/>
  <c r="O91" i="1"/>
  <c r="P91" i="1" s="1"/>
  <c r="O92" i="1"/>
  <c r="O93" i="1"/>
  <c r="O94" i="1"/>
  <c r="O95" i="1"/>
  <c r="O96" i="1"/>
  <c r="O97" i="1"/>
  <c r="O98" i="1"/>
  <c r="T39" i="3"/>
  <c r="T40" i="3"/>
  <c r="S40" i="3"/>
  <c r="T41" i="3"/>
  <c r="S39" i="3"/>
  <c r="S41" i="3"/>
  <c r="AE223" i="4"/>
  <c r="AF223" i="4"/>
  <c r="AD223" i="4"/>
  <c r="AG223" i="4"/>
  <c r="AH223" i="4"/>
  <c r="M39" i="3"/>
  <c r="N39" i="3"/>
  <c r="Q39" i="3"/>
  <c r="M40" i="3"/>
  <c r="N40" i="3"/>
  <c r="O40" i="3" s="1"/>
  <c r="Q40" i="3"/>
  <c r="M41" i="3"/>
  <c r="N41" i="3"/>
  <c r="Q41" i="3"/>
  <c r="X223" i="4"/>
  <c r="O24" i="3"/>
  <c r="U53" i="3"/>
  <c r="U38" i="4"/>
  <c r="O121" i="3"/>
  <c r="O131" i="3"/>
  <c r="R125" i="3"/>
  <c r="O106" i="3"/>
  <c r="U112" i="3"/>
  <c r="V88" i="1"/>
  <c r="S127" i="1"/>
  <c r="P131" i="1"/>
  <c r="S68" i="1"/>
  <c r="S42" i="1"/>
  <c r="U131" i="4"/>
  <c r="R126" i="3"/>
  <c r="U127" i="3"/>
  <c r="P105" i="4"/>
  <c r="P102" i="1"/>
  <c r="O100" i="4"/>
  <c r="U121" i="4"/>
  <c r="P107" i="4"/>
  <c r="P96" i="4"/>
  <c r="P8" i="4"/>
  <c r="S121" i="4"/>
  <c r="U123" i="4"/>
  <c r="V115" i="4"/>
  <c r="V98" i="1"/>
  <c r="V50" i="1"/>
  <c r="V42" i="1"/>
  <c r="V34" i="1"/>
  <c r="V18" i="1"/>
  <c r="R48" i="3"/>
  <c r="U141" i="3"/>
  <c r="R140" i="3"/>
  <c r="R120" i="3"/>
  <c r="O142" i="3"/>
  <c r="O134" i="3"/>
  <c r="U137" i="3"/>
  <c r="R136" i="3"/>
  <c r="P139" i="1"/>
  <c r="V136" i="1"/>
  <c r="U139" i="4"/>
  <c r="V118" i="1"/>
  <c r="V138" i="4"/>
  <c r="R25" i="3"/>
  <c r="R151" i="3"/>
  <c r="O127" i="3"/>
  <c r="V156" i="1"/>
  <c r="V135" i="1"/>
  <c r="O138" i="3"/>
  <c r="U134" i="3"/>
  <c r="R155" i="3"/>
  <c r="U153" i="3"/>
  <c r="O153" i="3"/>
  <c r="O148" i="3"/>
  <c r="V149" i="1"/>
  <c r="P22" i="1"/>
  <c r="V137" i="1"/>
  <c r="S142" i="1"/>
  <c r="P140" i="1"/>
  <c r="S133" i="1"/>
  <c r="S154" i="1"/>
  <c r="P109" i="1"/>
  <c r="S155" i="1"/>
  <c r="R159" i="3"/>
  <c r="U149" i="3"/>
  <c r="R101" i="3"/>
  <c r="V144" i="4"/>
  <c r="O54" i="3"/>
  <c r="O32" i="3"/>
  <c r="O141" i="3"/>
  <c r="R139" i="3"/>
  <c r="U161" i="3"/>
  <c r="O161" i="3"/>
  <c r="R158" i="3"/>
  <c r="R147" i="3"/>
  <c r="R56" i="3"/>
  <c r="U28" i="3"/>
  <c r="U157" i="3"/>
  <c r="U156" i="3"/>
  <c r="O152" i="3"/>
  <c r="R159" i="4"/>
  <c r="S147" i="1"/>
  <c r="S164" i="4"/>
  <c r="S141" i="1"/>
  <c r="S134" i="1"/>
  <c r="V157" i="1"/>
  <c r="P157" i="1"/>
  <c r="V148" i="1"/>
  <c r="S146" i="1"/>
  <c r="S23" i="1"/>
  <c r="P133" i="1"/>
  <c r="U142" i="3"/>
  <c r="U6" i="3"/>
  <c r="U138" i="3"/>
  <c r="R151" i="4"/>
  <c r="O157" i="3"/>
  <c r="R154" i="3"/>
  <c r="O149" i="3"/>
  <c r="P27" i="1"/>
  <c r="V8" i="1"/>
  <c r="S137" i="1"/>
  <c r="V161" i="1"/>
  <c r="P160" i="1"/>
  <c r="P152" i="1"/>
  <c r="P161" i="1"/>
  <c r="S158" i="1"/>
  <c r="V155" i="1"/>
  <c r="P153" i="1"/>
  <c r="R161" i="4"/>
  <c r="V160" i="1" l="1"/>
  <c r="P156" i="1"/>
  <c r="V152" i="1"/>
  <c r="S150" i="1"/>
  <c r="P148" i="1"/>
  <c r="O150" i="4"/>
  <c r="R150" i="4"/>
  <c r="U148" i="4"/>
  <c r="W148" i="4" s="1"/>
  <c r="R148" i="4"/>
  <c r="O39" i="4"/>
  <c r="P165" i="1"/>
  <c r="BF208" i="1"/>
  <c r="S117" i="4"/>
  <c r="V8" i="4"/>
  <c r="S108" i="1"/>
  <c r="S84" i="1"/>
  <c r="S60" i="1"/>
  <c r="S24" i="1"/>
  <c r="S12" i="1"/>
  <c r="V92" i="1"/>
  <c r="P140" i="4"/>
  <c r="P99" i="4"/>
  <c r="P36" i="4"/>
  <c r="R55" i="4"/>
  <c r="V142" i="4"/>
  <c r="V126" i="4"/>
  <c r="V126" i="1"/>
  <c r="S45" i="4"/>
  <c r="S116" i="1"/>
  <c r="S100" i="1"/>
  <c r="S69" i="4"/>
  <c r="P35" i="1"/>
  <c r="S92" i="1"/>
  <c r="P116" i="1"/>
  <c r="S61" i="4"/>
  <c r="P103" i="1"/>
  <c r="S36" i="1"/>
  <c r="N148" i="4"/>
  <c r="P85" i="1"/>
  <c r="P69" i="1"/>
  <c r="P45" i="1"/>
  <c r="S140" i="1"/>
  <c r="P138" i="1"/>
  <c r="V134" i="1"/>
  <c r="P146" i="4"/>
  <c r="U164" i="4"/>
  <c r="V99" i="4"/>
  <c r="W99" i="4" s="1"/>
  <c r="O120" i="4"/>
  <c r="O104" i="4"/>
  <c r="O88" i="4"/>
  <c r="O64" i="4"/>
  <c r="O48" i="4"/>
  <c r="O29" i="4"/>
  <c r="O21" i="4"/>
  <c r="U143" i="4"/>
  <c r="W143" i="4" s="1"/>
  <c r="V145" i="4"/>
  <c r="W145" i="4" s="1"/>
  <c r="P154" i="4"/>
  <c r="BF213" i="1"/>
  <c r="P114" i="1"/>
  <c r="P125" i="1"/>
  <c r="S118" i="1"/>
  <c r="S106" i="1"/>
  <c r="S102" i="1"/>
  <c r="S98" i="1"/>
  <c r="S94" i="1"/>
  <c r="S90" i="1"/>
  <c r="S86" i="1"/>
  <c r="S82" i="1"/>
  <c r="S78" i="1"/>
  <c r="S74" i="1"/>
  <c r="S66" i="1"/>
  <c r="S62" i="1"/>
  <c r="S54" i="1"/>
  <c r="S50" i="1"/>
  <c r="S30" i="1"/>
  <c r="S26" i="1"/>
  <c r="S22" i="1"/>
  <c r="S14" i="1"/>
  <c r="V123" i="1"/>
  <c r="V90" i="1"/>
  <c r="V86" i="1"/>
  <c r="V58" i="1"/>
  <c r="V26" i="1"/>
  <c r="V128" i="1"/>
  <c r="P132" i="1"/>
  <c r="Q198" i="4"/>
  <c r="P64" i="1"/>
  <c r="P107" i="1"/>
  <c r="P95" i="1"/>
  <c r="P87" i="1"/>
  <c r="P79" i="1"/>
  <c r="P71" i="1"/>
  <c r="P36" i="1"/>
  <c r="P89" i="1"/>
  <c r="P49" i="1"/>
  <c r="P124" i="1"/>
  <c r="S121" i="1"/>
  <c r="S117" i="1"/>
  <c r="S109" i="1"/>
  <c r="S105" i="1"/>
  <c r="S101" i="1"/>
  <c r="S97" i="1"/>
  <c r="S93" i="1"/>
  <c r="S89" i="1"/>
  <c r="S85" i="1"/>
  <c r="S77" i="1"/>
  <c r="S73" i="1"/>
  <c r="S69" i="1"/>
  <c r="S65" i="1"/>
  <c r="S61" i="1"/>
  <c r="S57" i="1"/>
  <c r="S53" i="1"/>
  <c r="S49" i="1"/>
  <c r="S45" i="1"/>
  <c r="S37" i="1"/>
  <c r="S33" i="1"/>
  <c r="S29" i="1"/>
  <c r="S25" i="1"/>
  <c r="S21" i="1"/>
  <c r="S17" i="1"/>
  <c r="S13" i="1"/>
  <c r="S9" i="1"/>
  <c r="S5" i="1"/>
  <c r="S125" i="1"/>
  <c r="V117" i="1"/>
  <c r="V113" i="1"/>
  <c r="V81" i="1"/>
  <c r="V73" i="1"/>
  <c r="V61" i="1"/>
  <c r="V57" i="1"/>
  <c r="V37" i="1"/>
  <c r="V21" i="1"/>
  <c r="V5" i="1"/>
  <c r="V130" i="1"/>
  <c r="P142" i="1"/>
  <c r="V138" i="1"/>
  <c r="S136" i="1"/>
  <c r="P134" i="1"/>
  <c r="V118" i="4"/>
  <c r="V102" i="4"/>
  <c r="S78" i="4"/>
  <c r="S70" i="4"/>
  <c r="V54" i="4"/>
  <c r="V46" i="4"/>
  <c r="P23" i="4"/>
  <c r="P15" i="4"/>
  <c r="T197" i="4"/>
  <c r="U131" i="3"/>
  <c r="O125" i="3"/>
  <c r="R129" i="3"/>
  <c r="U128" i="3"/>
  <c r="O128" i="3"/>
  <c r="R127" i="3"/>
  <c r="U126" i="3"/>
  <c r="O126" i="3"/>
  <c r="R131" i="3"/>
  <c r="R142" i="3"/>
  <c r="U140" i="3"/>
  <c r="O140" i="3"/>
  <c r="R138" i="3"/>
  <c r="U136" i="3"/>
  <c r="O136" i="3"/>
  <c r="R134" i="3"/>
  <c r="N48" i="4"/>
  <c r="N144" i="4"/>
  <c r="O59" i="4"/>
  <c r="O155" i="3"/>
  <c r="P155" i="4"/>
  <c r="Q155" i="4" s="1"/>
  <c r="N151" i="4"/>
  <c r="N165" i="4"/>
  <c r="V134" i="4"/>
  <c r="V121" i="4"/>
  <c r="V117" i="4"/>
  <c r="V81" i="4"/>
  <c r="R144" i="4"/>
  <c r="R136" i="4"/>
  <c r="T136" i="4" s="1"/>
  <c r="R119" i="4"/>
  <c r="P115" i="4"/>
  <c r="P95" i="4"/>
  <c r="P87" i="4"/>
  <c r="R67" i="4"/>
  <c r="P59" i="4"/>
  <c r="P32" i="4"/>
  <c r="Q32" i="4" s="1"/>
  <c r="P28" i="4"/>
  <c r="Q28" i="4" s="1"/>
  <c r="R24" i="4"/>
  <c r="P20" i="4"/>
  <c r="P12" i="4"/>
  <c r="I229" i="4"/>
  <c r="U135" i="4"/>
  <c r="O11" i="4"/>
  <c r="S142" i="4"/>
  <c r="S134" i="4"/>
  <c r="T134" i="4" s="1"/>
  <c r="S130" i="4"/>
  <c r="S126" i="4"/>
  <c r="S113" i="4"/>
  <c r="S109" i="4"/>
  <c r="S101" i="4"/>
  <c r="S97" i="4"/>
  <c r="S77" i="4"/>
  <c r="S53" i="4"/>
  <c r="T53" i="4" s="1"/>
  <c r="R145" i="4"/>
  <c r="R160" i="4"/>
  <c r="R158" i="4"/>
  <c r="R156" i="4"/>
  <c r="N153" i="4"/>
  <c r="R149" i="4"/>
  <c r="R147" i="4"/>
  <c r="P43" i="4"/>
  <c r="BF211" i="1"/>
  <c r="O8" i="3"/>
  <c r="U169" i="3"/>
  <c r="P144" i="4"/>
  <c r="R115" i="4"/>
  <c r="P70" i="4"/>
  <c r="R48" i="4"/>
  <c r="O41" i="3"/>
  <c r="U41" i="3"/>
  <c r="R4" i="3"/>
  <c r="R93" i="3"/>
  <c r="R81" i="3"/>
  <c r="U44" i="3"/>
  <c r="U94" i="3"/>
  <c r="U70" i="3"/>
  <c r="U66" i="3"/>
  <c r="U17" i="3"/>
  <c r="U105" i="3"/>
  <c r="R103" i="3"/>
  <c r="O102" i="3"/>
  <c r="O110" i="3"/>
  <c r="R112" i="3"/>
  <c r="R121" i="3"/>
  <c r="U118" i="3"/>
  <c r="R116" i="3"/>
  <c r="O114" i="3"/>
  <c r="R113" i="3"/>
  <c r="U129" i="3"/>
  <c r="R128" i="3"/>
  <c r="O25" i="3"/>
  <c r="O173" i="3"/>
  <c r="O149" i="4"/>
  <c r="Q149" i="4" s="1"/>
  <c r="P136" i="4"/>
  <c r="V136" i="4"/>
  <c r="R74" i="3"/>
  <c r="R3" i="3"/>
  <c r="O98" i="3"/>
  <c r="O76" i="3"/>
  <c r="U88" i="3"/>
  <c r="U84" i="3"/>
  <c r="U23" i="3"/>
  <c r="U7" i="3"/>
  <c r="O113" i="3"/>
  <c r="P24" i="1"/>
  <c r="P18" i="1"/>
  <c r="P14" i="1"/>
  <c r="P10" i="1"/>
  <c r="P8" i="1"/>
  <c r="P4" i="1"/>
  <c r="U55" i="3"/>
  <c r="U51" i="3"/>
  <c r="U43" i="3"/>
  <c r="U97" i="3"/>
  <c r="U93" i="3"/>
  <c r="U85" i="3"/>
  <c r="U81" i="3"/>
  <c r="R107" i="3"/>
  <c r="U107" i="3"/>
  <c r="R105" i="3"/>
  <c r="U101" i="3"/>
  <c r="O100" i="3"/>
  <c r="P112" i="1"/>
  <c r="O111" i="3"/>
  <c r="P90" i="1"/>
  <c r="P82" i="1"/>
  <c r="P70" i="1"/>
  <c r="P62" i="1"/>
  <c r="P54" i="1"/>
  <c r="P46" i="1"/>
  <c r="P92" i="1"/>
  <c r="P80" i="1"/>
  <c r="P60" i="1"/>
  <c r="P44" i="1"/>
  <c r="R39" i="3"/>
  <c r="R97" i="3"/>
  <c r="R89" i="3"/>
  <c r="R63" i="3"/>
  <c r="R99" i="3"/>
  <c r="R91" i="3"/>
  <c r="R79" i="3"/>
  <c r="R65" i="3"/>
  <c r="O97" i="3"/>
  <c r="O81" i="3"/>
  <c r="O73" i="3"/>
  <c r="P113" i="1"/>
  <c r="P121" i="1"/>
  <c r="P119" i="1"/>
  <c r="P117" i="1"/>
  <c r="P115" i="1"/>
  <c r="U121" i="3"/>
  <c r="O120" i="3"/>
  <c r="R119" i="3"/>
  <c r="U117" i="3"/>
  <c r="R115" i="3"/>
  <c r="U113" i="3"/>
  <c r="R124" i="3"/>
  <c r="V129" i="1"/>
  <c r="P129" i="1"/>
  <c r="S128" i="1"/>
  <c r="V127" i="1"/>
  <c r="P127" i="1"/>
  <c r="S126" i="1"/>
  <c r="U132" i="3"/>
  <c r="O132" i="3"/>
  <c r="R130" i="3"/>
  <c r="V141" i="1"/>
  <c r="P141" i="1"/>
  <c r="S139" i="1"/>
  <c r="S135" i="1"/>
  <c r="V133" i="1"/>
  <c r="R141" i="3"/>
  <c r="U139" i="3"/>
  <c r="O139" i="3"/>
  <c r="R137" i="3"/>
  <c r="O135" i="3"/>
  <c r="R133" i="3"/>
  <c r="R130" i="4"/>
  <c r="T130" i="4" s="1"/>
  <c r="U109" i="4"/>
  <c r="N105" i="4"/>
  <c r="R97" i="4"/>
  <c r="T97" i="4" s="1"/>
  <c r="N89" i="4"/>
  <c r="N69" i="4"/>
  <c r="U65" i="4"/>
  <c r="R53" i="4"/>
  <c r="N45" i="4"/>
  <c r="U30" i="4"/>
  <c r="N14" i="4"/>
  <c r="P139" i="4"/>
  <c r="Q139" i="4" s="1"/>
  <c r="Q110" i="4"/>
  <c r="P26" i="1"/>
  <c r="P12" i="1"/>
  <c r="P98" i="1"/>
  <c r="P94" i="1"/>
  <c r="P78" i="1"/>
  <c r="P74" i="1"/>
  <c r="P66" i="1"/>
  <c r="P58" i="1"/>
  <c r="P50" i="1"/>
  <c r="P42" i="1"/>
  <c r="P31" i="1"/>
  <c r="P88" i="1"/>
  <c r="P84" i="1"/>
  <c r="P76" i="1"/>
  <c r="P48" i="1"/>
  <c r="P37" i="1"/>
  <c r="R85" i="3"/>
  <c r="R77" i="3"/>
  <c r="R87" i="3"/>
  <c r="R83" i="3"/>
  <c r="R75" i="3"/>
  <c r="R69" i="3"/>
  <c r="U40" i="3"/>
  <c r="P99" i="1"/>
  <c r="R6" i="3"/>
  <c r="U90" i="3"/>
  <c r="U86" i="3"/>
  <c r="U82" i="3"/>
  <c r="U74" i="3"/>
  <c r="U62" i="3"/>
  <c r="U33" i="3"/>
  <c r="U29" i="3"/>
  <c r="U25" i="3"/>
  <c r="U21" i="3"/>
  <c r="U13" i="3"/>
  <c r="U9" i="3"/>
  <c r="U5" i="3"/>
  <c r="U56" i="3"/>
  <c r="P135" i="4"/>
  <c r="P123" i="4"/>
  <c r="P110" i="4"/>
  <c r="P98" i="4"/>
  <c r="P94" i="4"/>
  <c r="P90" i="4"/>
  <c r="S31" i="4"/>
  <c r="P27" i="4"/>
  <c r="P3" i="4"/>
  <c r="S143" i="1"/>
  <c r="P143" i="4"/>
  <c r="U145" i="3"/>
  <c r="O127" i="4"/>
  <c r="O106" i="4"/>
  <c r="O90" i="4"/>
  <c r="O74" i="4"/>
  <c r="O62" i="4"/>
  <c r="O58" i="4"/>
  <c r="O54" i="4"/>
  <c r="O35" i="4"/>
  <c r="P38" i="4"/>
  <c r="V145" i="1"/>
  <c r="P145" i="4"/>
  <c r="S161" i="1"/>
  <c r="S160" i="1"/>
  <c r="V159" i="1"/>
  <c r="P159" i="1"/>
  <c r="V158" i="1"/>
  <c r="P158" i="1"/>
  <c r="S157" i="1"/>
  <c r="S156" i="1"/>
  <c r="P155" i="1"/>
  <c r="V154" i="1"/>
  <c r="P154" i="1"/>
  <c r="S153" i="1"/>
  <c r="S152" i="1"/>
  <c r="V151" i="1"/>
  <c r="P151" i="1"/>
  <c r="V150" i="1"/>
  <c r="P150" i="1"/>
  <c r="S149" i="1"/>
  <c r="S148" i="1"/>
  <c r="V147" i="1"/>
  <c r="P147" i="1"/>
  <c r="V146" i="1"/>
  <c r="P146" i="1"/>
  <c r="R161" i="3"/>
  <c r="R160" i="3"/>
  <c r="U159" i="3"/>
  <c r="O159" i="3"/>
  <c r="U158" i="3"/>
  <c r="O158" i="3"/>
  <c r="R157" i="3"/>
  <c r="R156" i="3"/>
  <c r="U155" i="3"/>
  <c r="U154" i="3"/>
  <c r="O154" i="3"/>
  <c r="R153" i="3"/>
  <c r="R152" i="3"/>
  <c r="U151" i="3"/>
  <c r="O151" i="3"/>
  <c r="U150" i="3"/>
  <c r="O150" i="3"/>
  <c r="R149" i="3"/>
  <c r="R148" i="3"/>
  <c r="U147" i="3"/>
  <c r="O147" i="3"/>
  <c r="U146" i="3"/>
  <c r="O146" i="3"/>
  <c r="P160" i="4"/>
  <c r="P157" i="4"/>
  <c r="V156" i="4"/>
  <c r="U156" i="4"/>
  <c r="W156" i="4" s="1"/>
  <c r="V155" i="4"/>
  <c r="O155" i="4"/>
  <c r="V154" i="4"/>
  <c r="V153" i="4"/>
  <c r="P152" i="4"/>
  <c r="U152" i="4"/>
  <c r="P151" i="4"/>
  <c r="V150" i="4"/>
  <c r="V149" i="4"/>
  <c r="W149" i="4" s="1"/>
  <c r="U149" i="4"/>
  <c r="P147" i="4"/>
  <c r="P41" i="4"/>
  <c r="S41" i="4"/>
  <c r="S145" i="1"/>
  <c r="V170" i="1"/>
  <c r="U171" i="3"/>
  <c r="BF210" i="1"/>
  <c r="Q96" i="4"/>
  <c r="P65" i="1"/>
  <c r="U39" i="3"/>
  <c r="P104" i="1"/>
  <c r="R2" i="3"/>
  <c r="V79" i="4"/>
  <c r="U119" i="3"/>
  <c r="O118" i="3"/>
  <c r="U114" i="3"/>
  <c r="U124" i="3"/>
  <c r="U123" i="3"/>
  <c r="S8" i="1"/>
  <c r="S6" i="1"/>
  <c r="S4" i="1"/>
  <c r="V100" i="1"/>
  <c r="V94" i="1"/>
  <c r="P128" i="1"/>
  <c r="U130" i="3"/>
  <c r="U32" i="3"/>
  <c r="U16" i="3"/>
  <c r="S164" i="1"/>
  <c r="R41" i="3"/>
  <c r="V135" i="4"/>
  <c r="W135" i="4" s="1"/>
  <c r="N114" i="4"/>
  <c r="P142" i="4"/>
  <c r="P138" i="4"/>
  <c r="P126" i="4"/>
  <c r="P121" i="4"/>
  <c r="P117" i="4"/>
  <c r="P113" i="4"/>
  <c r="Q113" i="4" s="1"/>
  <c r="P101" i="4"/>
  <c r="P97" i="4"/>
  <c r="P93" i="4"/>
  <c r="P89" i="4"/>
  <c r="P85" i="4"/>
  <c r="P81" i="4"/>
  <c r="P77" i="4"/>
  <c r="P73" i="4"/>
  <c r="P69" i="4"/>
  <c r="P65" i="4"/>
  <c r="P61" i="4"/>
  <c r="P57" i="4"/>
  <c r="P53" i="4"/>
  <c r="P49" i="4"/>
  <c r="P45" i="4"/>
  <c r="P34" i="4"/>
  <c r="P30" i="4"/>
  <c r="P26" i="4"/>
  <c r="P22" i="4"/>
  <c r="P18" i="4"/>
  <c r="P14" i="4"/>
  <c r="P10" i="4"/>
  <c r="P6" i="4"/>
  <c r="R141" i="4"/>
  <c r="P129" i="4"/>
  <c r="P125" i="4"/>
  <c r="P120" i="4"/>
  <c r="P108" i="4"/>
  <c r="Q108" i="4" s="1"/>
  <c r="R80" i="4"/>
  <c r="N68" i="4"/>
  <c r="P64" i="4"/>
  <c r="Q64" i="4" s="1"/>
  <c r="R21" i="4"/>
  <c r="N140" i="4"/>
  <c r="U132" i="4"/>
  <c r="O111" i="4"/>
  <c r="O103" i="4"/>
  <c r="U95" i="4"/>
  <c r="U83" i="4"/>
  <c r="O67" i="4"/>
  <c r="O51" i="4"/>
  <c r="U47" i="4"/>
  <c r="O43" i="4"/>
  <c r="U20" i="4"/>
  <c r="O16" i="4"/>
  <c r="S143" i="4"/>
  <c r="S34" i="4"/>
  <c r="S26" i="4"/>
  <c r="V22" i="4"/>
  <c r="V14" i="4"/>
  <c r="U116" i="4"/>
  <c r="S112" i="4"/>
  <c r="S108" i="4"/>
  <c r="S104" i="4"/>
  <c r="S92" i="4"/>
  <c r="S88" i="4"/>
  <c r="U84" i="4"/>
  <c r="S80" i="4"/>
  <c r="T80" i="4" s="1"/>
  <c r="S76" i="4"/>
  <c r="U68" i="4"/>
  <c r="S52" i="4"/>
  <c r="S37" i="4"/>
  <c r="U33" i="4"/>
  <c r="S25" i="4"/>
  <c r="U17" i="4"/>
  <c r="S5" i="4"/>
  <c r="T5" i="4" s="1"/>
  <c r="S147" i="4"/>
  <c r="V146" i="4"/>
  <c r="U146" i="4"/>
  <c r="P42" i="4"/>
  <c r="V38" i="4"/>
  <c r="W38" i="4" s="1"/>
  <c r="P163" i="4"/>
  <c r="P162" i="4"/>
  <c r="U174" i="3"/>
  <c r="U142" i="4"/>
  <c r="W142" i="4" s="1"/>
  <c r="R142" i="4"/>
  <c r="N142" i="4"/>
  <c r="N121" i="4"/>
  <c r="O121" i="4"/>
  <c r="Q121" i="4" s="1"/>
  <c r="R121" i="4"/>
  <c r="T121" i="4" s="1"/>
  <c r="O113" i="4"/>
  <c r="R113" i="4"/>
  <c r="T113" i="4" s="1"/>
  <c r="U113" i="4"/>
  <c r="W113" i="4" s="1"/>
  <c r="N73" i="4"/>
  <c r="O73" i="4"/>
  <c r="O38" i="4"/>
  <c r="Q38" i="4" s="1"/>
  <c r="N38" i="4"/>
  <c r="R38" i="4"/>
  <c r="U34" i="4"/>
  <c r="N34" i="4"/>
  <c r="O34" i="4"/>
  <c r="R26" i="4"/>
  <c r="N26" i="4"/>
  <c r="U22" i="4"/>
  <c r="O22" i="4"/>
  <c r="Q22" i="4" s="1"/>
  <c r="N18" i="4"/>
  <c r="O18" i="4"/>
  <c r="U10" i="4"/>
  <c r="R10" i="4"/>
  <c r="N10" i="4"/>
  <c r="N2" i="4"/>
  <c r="U2" i="4"/>
  <c r="R2" i="4"/>
  <c r="O2" i="4"/>
  <c r="S131" i="4"/>
  <c r="P131" i="4"/>
  <c r="S114" i="4"/>
  <c r="P114" i="4"/>
  <c r="V86" i="4"/>
  <c r="P86" i="4"/>
  <c r="S62" i="4"/>
  <c r="P62" i="4"/>
  <c r="V50" i="4"/>
  <c r="P50" i="4"/>
  <c r="S35" i="4"/>
  <c r="P35" i="4"/>
  <c r="Q35" i="4" s="1"/>
  <c r="N23" i="4"/>
  <c r="S23" i="4"/>
  <c r="S19" i="4"/>
  <c r="P19" i="4"/>
  <c r="S11" i="4"/>
  <c r="P11" i="4"/>
  <c r="Q11" i="4" s="1"/>
  <c r="P7" i="4"/>
  <c r="S7" i="4"/>
  <c r="V131" i="4"/>
  <c r="O118" i="4"/>
  <c r="R118" i="4"/>
  <c r="N118" i="4"/>
  <c r="N66" i="4"/>
  <c r="V42" i="4"/>
  <c r="N42" i="4"/>
  <c r="N15" i="4"/>
  <c r="V7" i="4"/>
  <c r="R7" i="4"/>
  <c r="O7" i="4"/>
  <c r="N7" i="4"/>
  <c r="P137" i="4"/>
  <c r="R137" i="4"/>
  <c r="V96" i="4"/>
  <c r="R96" i="4"/>
  <c r="N84" i="4"/>
  <c r="V84" i="4"/>
  <c r="P84" i="4"/>
  <c r="Q84" i="4" s="1"/>
  <c r="R72" i="4"/>
  <c r="P72" i="4"/>
  <c r="V72" i="4"/>
  <c r="N72" i="4"/>
  <c r="V56" i="4"/>
  <c r="R56" i="4"/>
  <c r="P56" i="4"/>
  <c r="N56" i="4"/>
  <c r="V37" i="4"/>
  <c r="P37" i="4"/>
  <c r="Q37" i="4" s="1"/>
  <c r="V25" i="4"/>
  <c r="R25" i="4"/>
  <c r="N25" i="4"/>
  <c r="P25" i="4"/>
  <c r="R17" i="4"/>
  <c r="V17" i="4"/>
  <c r="P17" i="4"/>
  <c r="Q17" i="4" s="1"/>
  <c r="R5" i="4"/>
  <c r="P5" i="4"/>
  <c r="Q5" i="4" s="1"/>
  <c r="O119" i="4"/>
  <c r="U119" i="4"/>
  <c r="S107" i="4"/>
  <c r="N107" i="4"/>
  <c r="O107" i="4"/>
  <c r="S87" i="4"/>
  <c r="O87" i="4"/>
  <c r="Q87" i="4" s="1"/>
  <c r="U75" i="4"/>
  <c r="O75" i="4"/>
  <c r="N63" i="4"/>
  <c r="O63" i="4"/>
  <c r="U63" i="4"/>
  <c r="U36" i="4"/>
  <c r="O36" i="4"/>
  <c r="S28" i="4"/>
  <c r="O28" i="4"/>
  <c r="N28" i="4"/>
  <c r="U28" i="4"/>
  <c r="S24" i="4"/>
  <c r="T24" i="4" s="1"/>
  <c r="U24" i="4"/>
  <c r="O12" i="4"/>
  <c r="Q12" i="4" s="1"/>
  <c r="N12" i="4"/>
  <c r="S139" i="4"/>
  <c r="T139" i="4" s="1"/>
  <c r="S123" i="4"/>
  <c r="T123" i="4" s="1"/>
  <c r="S110" i="4"/>
  <c r="S50" i="4"/>
  <c r="S141" i="4"/>
  <c r="U141" i="4"/>
  <c r="S129" i="4"/>
  <c r="U129" i="4"/>
  <c r="U44" i="4"/>
  <c r="P44" i="4"/>
  <c r="U161" i="4"/>
  <c r="S161" i="4"/>
  <c r="N161" i="4"/>
  <c r="P159" i="4"/>
  <c r="V159" i="4"/>
  <c r="V158" i="4"/>
  <c r="P158" i="4"/>
  <c r="N158" i="4"/>
  <c r="S158" i="4"/>
  <c r="T158" i="4" s="1"/>
  <c r="S157" i="4"/>
  <c r="N157" i="4"/>
  <c r="O157" i="4"/>
  <c r="U154" i="4"/>
  <c r="O154" i="4"/>
  <c r="Q154" i="4" s="1"/>
  <c r="S150" i="4"/>
  <c r="U150" i="4"/>
  <c r="W150" i="4" s="1"/>
  <c r="N150" i="4"/>
  <c r="P148" i="4"/>
  <c r="V148" i="4"/>
  <c r="N41" i="4"/>
  <c r="O41" i="4"/>
  <c r="S40" i="4"/>
  <c r="P40" i="4"/>
  <c r="O44" i="4"/>
  <c r="S44" i="4"/>
  <c r="T44" i="4" s="1"/>
  <c r="N44" i="4"/>
  <c r="V39" i="4"/>
  <c r="N39" i="4"/>
  <c r="P39" i="4"/>
  <c r="Q39" i="4" s="1"/>
  <c r="P165" i="4"/>
  <c r="V165" i="4"/>
  <c r="W165" i="4" s="1"/>
  <c r="P164" i="4"/>
  <c r="V164" i="4"/>
  <c r="W164" i="4" s="1"/>
  <c r="S149" i="4"/>
  <c r="S156" i="4"/>
  <c r="P153" i="4"/>
  <c r="S154" i="4"/>
  <c r="T154" i="4" s="1"/>
  <c r="N156" i="4"/>
  <c r="N149" i="4"/>
  <c r="P156" i="4"/>
  <c r="Q156" i="4" s="1"/>
  <c r="V163" i="4"/>
  <c r="N20" i="4"/>
  <c r="S116" i="4"/>
  <c r="N5" i="4"/>
  <c r="O83" i="4"/>
  <c r="N43" i="4"/>
  <c r="O10" i="4"/>
  <c r="P102" i="4"/>
  <c r="O30" i="4"/>
  <c r="N143" i="4"/>
  <c r="R143" i="4"/>
  <c r="V143" i="4"/>
  <c r="O135" i="4"/>
  <c r="N135" i="4"/>
  <c r="R135" i="4"/>
  <c r="V123" i="4"/>
  <c r="N123" i="4"/>
  <c r="R123" i="4"/>
  <c r="N110" i="4"/>
  <c r="P2" i="4"/>
  <c r="L223" i="4"/>
  <c r="P229" i="4" s="1"/>
  <c r="V133" i="4"/>
  <c r="P133" i="4"/>
  <c r="P112" i="4"/>
  <c r="V112" i="4"/>
  <c r="V104" i="4"/>
  <c r="P104" i="4"/>
  <c r="P92" i="4"/>
  <c r="Q92" i="4" s="1"/>
  <c r="N92" i="4"/>
  <c r="V92" i="4"/>
  <c r="R92" i="4"/>
  <c r="R88" i="4"/>
  <c r="T88" i="4" s="1"/>
  <c r="P88" i="4"/>
  <c r="Q88" i="4" s="1"/>
  <c r="N88" i="4"/>
  <c r="V76" i="4"/>
  <c r="N76" i="4"/>
  <c r="P76" i="4"/>
  <c r="Q76" i="4" s="1"/>
  <c r="R76" i="4"/>
  <c r="R68" i="4"/>
  <c r="V68" i="4"/>
  <c r="W68" i="4" s="1"/>
  <c r="P68" i="4"/>
  <c r="Q68" i="4" s="1"/>
  <c r="R60" i="4"/>
  <c r="P60" i="4"/>
  <c r="N60" i="4"/>
  <c r="V60" i="4"/>
  <c r="V48" i="4"/>
  <c r="P48" i="4"/>
  <c r="Q48" i="4" s="1"/>
  <c r="P33" i="4"/>
  <c r="Q33" i="4" s="1"/>
  <c r="R33" i="4"/>
  <c r="N33" i="4"/>
  <c r="P21" i="4"/>
  <c r="Q21" i="4" s="1"/>
  <c r="N21" i="4"/>
  <c r="V9" i="4"/>
  <c r="P9" i="4"/>
  <c r="N9" i="4"/>
  <c r="O144" i="4"/>
  <c r="Q144" i="4" s="1"/>
  <c r="S144" i="4"/>
  <c r="O136" i="4"/>
  <c r="S136" i="4"/>
  <c r="N136" i="4"/>
  <c r="U136" i="4"/>
  <c r="U124" i="4"/>
  <c r="S124" i="4"/>
  <c r="T124" i="4" s="1"/>
  <c r="O124" i="4"/>
  <c r="S115" i="4"/>
  <c r="N115" i="4"/>
  <c r="O91" i="4"/>
  <c r="N91" i="4"/>
  <c r="O79" i="4"/>
  <c r="U79" i="4"/>
  <c r="N79" i="4"/>
  <c r="U55" i="4"/>
  <c r="O55" i="4"/>
  <c r="N55" i="4"/>
  <c r="U32" i="4"/>
  <c r="O32" i="4"/>
  <c r="H230" i="4"/>
  <c r="G224" i="4"/>
  <c r="O4" i="4"/>
  <c r="U4" i="4"/>
  <c r="G223" i="4"/>
  <c r="N230" i="4" s="1"/>
  <c r="S102" i="4"/>
  <c r="U133" i="4"/>
  <c r="S133" i="4"/>
  <c r="S125" i="4"/>
  <c r="U125" i="4"/>
  <c r="S145" i="4"/>
  <c r="T145" i="4" s="1"/>
  <c r="U145" i="4"/>
  <c r="O145" i="4"/>
  <c r="V161" i="4"/>
  <c r="P161" i="4"/>
  <c r="U160" i="4"/>
  <c r="O160" i="4"/>
  <c r="N159" i="4"/>
  <c r="O159" i="4"/>
  <c r="S159" i="4"/>
  <c r="T159" i="4" s="1"/>
  <c r="U159" i="4"/>
  <c r="O153" i="4"/>
  <c r="U153" i="4"/>
  <c r="N152" i="4"/>
  <c r="S152" i="4"/>
  <c r="T152" i="4" s="1"/>
  <c r="O152" i="4"/>
  <c r="U151" i="4"/>
  <c r="W151" i="4" s="1"/>
  <c r="S151" i="4"/>
  <c r="O148" i="4"/>
  <c r="S148" i="4"/>
  <c r="N147" i="4"/>
  <c r="U147" i="4"/>
  <c r="O147" i="4"/>
  <c r="Q147" i="4" s="1"/>
  <c r="S146" i="4"/>
  <c r="O146" i="4"/>
  <c r="Q146" i="4" s="1"/>
  <c r="U39" i="4"/>
  <c r="W39" i="4" s="1"/>
  <c r="R39" i="4"/>
  <c r="U40" i="4"/>
  <c r="N40" i="4"/>
  <c r="R40" i="4"/>
  <c r="O40" i="4"/>
  <c r="R165" i="4"/>
  <c r="T165" i="4" s="1"/>
  <c r="O165" i="4"/>
  <c r="U165" i="4"/>
  <c r="N164" i="4"/>
  <c r="O164" i="4"/>
  <c r="R164" i="4"/>
  <c r="R163" i="4"/>
  <c r="U163" i="4"/>
  <c r="N163" i="4"/>
  <c r="N162" i="4"/>
  <c r="U162" i="4"/>
  <c r="W162" i="4" s="1"/>
  <c r="O162" i="4"/>
  <c r="V152" i="4"/>
  <c r="O156" i="4"/>
  <c r="O161" i="4"/>
  <c r="P150" i="4"/>
  <c r="Q150" i="4" s="1"/>
  <c r="U157" i="4"/>
  <c r="O158" i="4"/>
  <c r="Q158" i="4" s="1"/>
  <c r="O143" i="4"/>
  <c r="Q143" i="4" s="1"/>
  <c r="V162" i="4"/>
  <c r="M223" i="4"/>
  <c r="P230" i="4" s="1"/>
  <c r="R162" i="4"/>
  <c r="T162" i="4" s="1"/>
  <c r="N133" i="4"/>
  <c r="N17" i="4"/>
  <c r="N96" i="4"/>
  <c r="N37" i="4"/>
  <c r="O95" i="4"/>
  <c r="Q95" i="4" s="1"/>
  <c r="N111" i="4"/>
  <c r="P118" i="4"/>
  <c r="P46" i="4"/>
  <c r="N132" i="4"/>
  <c r="U115" i="4"/>
  <c r="W115" i="4" s="1"/>
  <c r="U12" i="4"/>
  <c r="U116" i="3"/>
  <c r="T223" i="3"/>
  <c r="O116" i="3"/>
  <c r="N224" i="3"/>
  <c r="N223" i="1"/>
  <c r="Q223" i="1"/>
  <c r="S3" i="1"/>
  <c r="T223" i="1"/>
  <c r="AK2" i="1"/>
  <c r="AX2" i="1" s="1"/>
  <c r="M223" i="1"/>
  <c r="L223" i="3"/>
  <c r="O138" i="4"/>
  <c r="U138" i="4"/>
  <c r="W138" i="4" s="1"/>
  <c r="N138" i="4"/>
  <c r="O134" i="4"/>
  <c r="R134" i="4"/>
  <c r="U134" i="4"/>
  <c r="W134" i="4" s="1"/>
  <c r="N134" i="4"/>
  <c r="O126" i="4"/>
  <c r="Q126" i="4" s="1"/>
  <c r="N126" i="4"/>
  <c r="O117" i="4"/>
  <c r="Q117" i="4" s="1"/>
  <c r="N117" i="4"/>
  <c r="R101" i="4"/>
  <c r="T101" i="4" s="1"/>
  <c r="N101" i="4"/>
  <c r="O101" i="4"/>
  <c r="U101" i="4"/>
  <c r="N93" i="4"/>
  <c r="O93" i="4"/>
  <c r="N85" i="4"/>
  <c r="O85" i="4"/>
  <c r="O77" i="4"/>
  <c r="Q77" i="4" s="1"/>
  <c r="N77" i="4"/>
  <c r="R61" i="4"/>
  <c r="T61" i="4" s="1"/>
  <c r="N61" i="4"/>
  <c r="U57" i="4"/>
  <c r="O57" i="4"/>
  <c r="N49" i="4"/>
  <c r="O49" i="4"/>
  <c r="N6" i="4"/>
  <c r="O6" i="4"/>
  <c r="Q6" i="4" s="1"/>
  <c r="V127" i="4"/>
  <c r="P127" i="4"/>
  <c r="Q127" i="4" s="1"/>
  <c r="V82" i="4"/>
  <c r="P82" i="4"/>
  <c r="O139" i="4"/>
  <c r="N139" i="4"/>
  <c r="V139" i="4"/>
  <c r="W139" i="4" s="1"/>
  <c r="R139" i="4"/>
  <c r="N98" i="4"/>
  <c r="O19" i="4"/>
  <c r="V19" i="4"/>
  <c r="P141" i="4"/>
  <c r="Q141" i="4" s="1"/>
  <c r="N141" i="4"/>
  <c r="P116" i="4"/>
  <c r="N116" i="4"/>
  <c r="V100" i="4"/>
  <c r="P100" i="4"/>
  <c r="Q100" i="4" s="1"/>
  <c r="N100" i="4"/>
  <c r="V80" i="4"/>
  <c r="N80" i="4"/>
  <c r="N64" i="4"/>
  <c r="V64" i="4"/>
  <c r="P52" i="4"/>
  <c r="Q52" i="4" s="1"/>
  <c r="N52" i="4"/>
  <c r="R52" i="4"/>
  <c r="P29" i="4"/>
  <c r="Q29" i="4" s="1"/>
  <c r="V29" i="4"/>
  <c r="N29" i="4"/>
  <c r="P13" i="4"/>
  <c r="N13" i="4"/>
  <c r="V13" i="4"/>
  <c r="R13" i="4"/>
  <c r="U140" i="4"/>
  <c r="O140" i="4"/>
  <c r="O128" i="4"/>
  <c r="S128" i="4"/>
  <c r="N99" i="4"/>
  <c r="O99" i="4"/>
  <c r="Q99" i="4" s="1"/>
  <c r="N71" i="4"/>
  <c r="O71" i="4"/>
  <c r="Q71" i="4" s="1"/>
  <c r="S135" i="4"/>
  <c r="T135" i="4" s="1"/>
  <c r="S118" i="4"/>
  <c r="S137" i="4"/>
  <c r="U137" i="4"/>
  <c r="S120" i="4"/>
  <c r="U120" i="4"/>
  <c r="U9" i="4"/>
  <c r="S9" i="4"/>
  <c r="S155" i="4"/>
  <c r="T155" i="4" s="1"/>
  <c r="V157" i="4"/>
  <c r="S153" i="4"/>
  <c r="T153" i="4" s="1"/>
  <c r="U144" i="4"/>
  <c r="S160" i="4"/>
  <c r="T160" i="4" s="1"/>
  <c r="U155" i="4"/>
  <c r="U158" i="4"/>
  <c r="N145" i="4"/>
  <c r="V147" i="4"/>
  <c r="W147" i="4" s="1"/>
  <c r="P149" i="4"/>
  <c r="N154" i="4"/>
  <c r="N146" i="4"/>
  <c r="N160" i="4"/>
  <c r="R223" i="1"/>
  <c r="N113" i="4"/>
  <c r="N119" i="4"/>
  <c r="V116" i="4"/>
  <c r="W116" i="4" s="1"/>
  <c r="O47" i="4"/>
  <c r="P80" i="4"/>
  <c r="Q80" i="4" s="1"/>
  <c r="P54" i="4"/>
  <c r="Q54" i="4" s="1"/>
  <c r="R64" i="4"/>
  <c r="U103" i="4"/>
  <c r="U25" i="4"/>
  <c r="V33" i="4"/>
  <c r="Q72" i="4"/>
  <c r="P106" i="1"/>
  <c r="M223" i="3"/>
  <c r="U54" i="3"/>
  <c r="U50" i="3"/>
  <c r="U42" i="3"/>
  <c r="U35" i="3"/>
  <c r="U96" i="3"/>
  <c r="U92" i="3"/>
  <c r="U80" i="3"/>
  <c r="U76" i="3"/>
  <c r="U72" i="3"/>
  <c r="U68" i="3"/>
  <c r="U64" i="3"/>
  <c r="U61" i="3"/>
  <c r="U31" i="3"/>
  <c r="U27" i="3"/>
  <c r="U19" i="3"/>
  <c r="U15" i="3"/>
  <c r="U11" i="3"/>
  <c r="U3" i="3"/>
  <c r="O39" i="3"/>
  <c r="P97" i="1"/>
  <c r="P93" i="1"/>
  <c r="P81" i="1"/>
  <c r="P77" i="1"/>
  <c r="P73" i="1"/>
  <c r="P61" i="1"/>
  <c r="P57" i="1"/>
  <c r="P53" i="1"/>
  <c r="P34" i="1"/>
  <c r="P30" i="1"/>
  <c r="P75" i="1"/>
  <c r="P67" i="1"/>
  <c r="P63" i="1"/>
  <c r="P55" i="1"/>
  <c r="P43" i="1"/>
  <c r="P29" i="1"/>
  <c r="P23" i="1"/>
  <c r="P21" i="1"/>
  <c r="P19" i="1"/>
  <c r="P11" i="1"/>
  <c r="P9" i="1"/>
  <c r="P7" i="1"/>
  <c r="O223" i="1"/>
  <c r="R80" i="3"/>
  <c r="R66" i="3"/>
  <c r="R62" i="3"/>
  <c r="R5" i="3"/>
  <c r="R86" i="3"/>
  <c r="R68" i="3"/>
  <c r="R64" i="3"/>
  <c r="O92" i="3"/>
  <c r="O80" i="3"/>
  <c r="O90" i="3"/>
  <c r="O86" i="3"/>
  <c r="O82" i="3"/>
  <c r="O70" i="3"/>
  <c r="O66" i="3"/>
  <c r="U38" i="3"/>
  <c r="S223" i="3"/>
  <c r="U107" i="4"/>
  <c r="U91" i="4"/>
  <c r="U43" i="4"/>
  <c r="O20" i="4"/>
  <c r="Q20" i="4" s="1"/>
  <c r="S96" i="4"/>
  <c r="S72" i="4"/>
  <c r="S29" i="4"/>
  <c r="S21" i="4"/>
  <c r="U100" i="3"/>
  <c r="O109" i="3"/>
  <c r="P110" i="1"/>
  <c r="O108" i="3"/>
  <c r="R110" i="3"/>
  <c r="U110" i="3"/>
  <c r="P111" i="1"/>
  <c r="R111" i="3"/>
  <c r="P40" i="1"/>
  <c r="P223" i="3"/>
  <c r="O124" i="3"/>
  <c r="S129" i="1"/>
  <c r="P126" i="1"/>
  <c r="V131" i="1"/>
  <c r="R172" i="3"/>
  <c r="P179" i="1"/>
  <c r="S177" i="1"/>
  <c r="G229" i="4"/>
  <c r="O183" i="4"/>
  <c r="V182" i="4"/>
  <c r="O182" i="4"/>
  <c r="J223" i="4"/>
  <c r="Q229" i="4" s="1"/>
  <c r="F224" i="4"/>
  <c r="I230" i="4"/>
  <c r="H223" i="4"/>
  <c r="O229" i="4" s="1"/>
  <c r="S194" i="1"/>
  <c r="Q197" i="4"/>
  <c r="W198" i="4"/>
  <c r="BF207" i="1"/>
  <c r="R145" i="3"/>
  <c r="O164" i="3"/>
  <c r="M224" i="4"/>
  <c r="I224" i="4"/>
  <c r="P171" i="1"/>
  <c r="U172" i="3"/>
  <c r="O172" i="3"/>
  <c r="R170" i="3"/>
  <c r="R186" i="3"/>
  <c r="U176" i="3"/>
  <c r="S183" i="1"/>
  <c r="P181" i="1"/>
  <c r="S179" i="1"/>
  <c r="BD201" i="1"/>
  <c r="P72" i="1"/>
  <c r="P68" i="1"/>
  <c r="P20" i="1"/>
  <c r="P16" i="1"/>
  <c r="R95" i="3"/>
  <c r="U89" i="3"/>
  <c r="U37" i="3"/>
  <c r="U20" i="3"/>
  <c r="U4" i="3"/>
  <c r="U47" i="3"/>
  <c r="U36" i="3"/>
  <c r="O104" i="3"/>
  <c r="U103" i="3"/>
  <c r="R109" i="3"/>
  <c r="U109" i="3"/>
  <c r="P108" i="1"/>
  <c r="R108" i="3"/>
  <c r="U108" i="3"/>
  <c r="R175" i="3"/>
  <c r="V182" i="1"/>
  <c r="S176" i="1"/>
  <c r="S190" i="1"/>
  <c r="V188" i="1"/>
  <c r="P188" i="1"/>
  <c r="BF209" i="1"/>
  <c r="R73" i="4"/>
  <c r="U73" i="4"/>
  <c r="U18" i="4"/>
  <c r="R18" i="4"/>
  <c r="V74" i="4"/>
  <c r="V35" i="4"/>
  <c r="V27" i="4"/>
  <c r="V23" i="4"/>
  <c r="L224" i="4"/>
  <c r="T224" i="3"/>
  <c r="Q56" i="4"/>
  <c r="F230" i="4"/>
  <c r="U49" i="3"/>
  <c r="P100" i="1"/>
  <c r="Q224" i="3"/>
  <c r="F229" i="4"/>
  <c r="W121" i="4"/>
  <c r="Q107" i="4"/>
  <c r="Q60" i="4"/>
  <c r="G230" i="4"/>
  <c r="Q223" i="3"/>
  <c r="P96" i="1"/>
  <c r="P56" i="1"/>
  <c r="P52" i="1"/>
  <c r="O99" i="3"/>
  <c r="O95" i="3"/>
  <c r="O91" i="3"/>
  <c r="O79" i="3"/>
  <c r="O75" i="3"/>
  <c r="O71" i="3"/>
  <c r="O67" i="3"/>
  <c r="U52" i="3"/>
  <c r="S99" i="1"/>
  <c r="S81" i="1"/>
  <c r="S59" i="1"/>
  <c r="S41" i="1"/>
  <c r="V101" i="1"/>
  <c r="V99" i="1"/>
  <c r="V97" i="1"/>
  <c r="V95" i="1"/>
  <c r="V93" i="1"/>
  <c r="V91" i="1"/>
  <c r="V89" i="1"/>
  <c r="V83" i="1"/>
  <c r="V77" i="1"/>
  <c r="V71" i="1"/>
  <c r="V69" i="1"/>
  <c r="V67" i="1"/>
  <c r="R100" i="4"/>
  <c r="R84" i="4"/>
  <c r="U72" i="4"/>
  <c r="R37" i="4"/>
  <c r="T37" i="4" s="1"/>
  <c r="R29" i="4"/>
  <c r="R9" i="4"/>
  <c r="W79" i="4"/>
  <c r="S66" i="4"/>
  <c r="S42" i="4"/>
  <c r="O31" i="4"/>
  <c r="S15" i="4"/>
  <c r="S105" i="4"/>
  <c r="S85" i="4"/>
  <c r="S73" i="4"/>
  <c r="T73" i="4" s="1"/>
  <c r="S65" i="4"/>
  <c r="S57" i="4"/>
  <c r="S49" i="4"/>
  <c r="V21" i="4"/>
  <c r="S13" i="4"/>
  <c r="V5" i="4"/>
  <c r="R173" i="3"/>
  <c r="O171" i="3"/>
  <c r="W131" i="4"/>
  <c r="P224" i="3"/>
  <c r="N223" i="3"/>
  <c r="U45" i="3"/>
  <c r="I223" i="4"/>
  <c r="O230" i="4" s="1"/>
  <c r="U223" i="1"/>
  <c r="J224" i="4"/>
  <c r="P2" i="1"/>
  <c r="S224" i="3"/>
  <c r="R138" i="4"/>
  <c r="T138" i="4" s="1"/>
  <c r="O142" i="4"/>
  <c r="Q142" i="4" s="1"/>
  <c r="H229" i="4"/>
  <c r="V110" i="4"/>
  <c r="R126" i="4"/>
  <c r="T126" i="4" s="1"/>
  <c r="N22" i="4"/>
  <c r="V114" i="4"/>
  <c r="R117" i="4"/>
  <c r="T117" i="4" s="1"/>
  <c r="N58" i="4"/>
  <c r="N106" i="4"/>
  <c r="O65" i="4"/>
  <c r="Q65" i="4" s="1"/>
  <c r="O109" i="4"/>
  <c r="Q109" i="4" s="1"/>
  <c r="N82" i="4"/>
  <c r="N57" i="4"/>
  <c r="P66" i="4"/>
  <c r="P74" i="4"/>
  <c r="Q74" i="4" s="1"/>
  <c r="P106" i="4"/>
  <c r="S127" i="4"/>
  <c r="U126" i="4"/>
  <c r="W126" i="4" s="1"/>
  <c r="U117" i="4"/>
  <c r="W117" i="4" s="1"/>
  <c r="R22" i="4"/>
  <c r="R34" i="4"/>
  <c r="T34" i="4" s="1"/>
  <c r="O130" i="4"/>
  <c r="S27" i="4"/>
  <c r="O123" i="3"/>
  <c r="L224" i="3"/>
  <c r="U128" i="4"/>
  <c r="U111" i="4"/>
  <c r="U99" i="4"/>
  <c r="U87" i="4"/>
  <c r="U71" i="4"/>
  <c r="U67" i="4"/>
  <c r="U59" i="4"/>
  <c r="U51" i="4"/>
  <c r="O24" i="4"/>
  <c r="U16" i="4"/>
  <c r="U8" i="4"/>
  <c r="W8" i="4" s="1"/>
  <c r="S100" i="4"/>
  <c r="T100" i="4" s="1"/>
  <c r="R162" i="3"/>
  <c r="V191" i="1"/>
  <c r="P191" i="1"/>
  <c r="R193" i="3"/>
  <c r="O191" i="3"/>
  <c r="BF203" i="1"/>
  <c r="R40" i="3"/>
  <c r="P59" i="1"/>
  <c r="P51" i="1"/>
  <c r="R98" i="3"/>
  <c r="R90" i="3"/>
  <c r="R82" i="3"/>
  <c r="O94" i="3"/>
  <c r="O78" i="3"/>
  <c r="O74" i="3"/>
  <c r="S2" i="1"/>
  <c r="V112" i="1"/>
  <c r="V110" i="1"/>
  <c r="V108" i="1"/>
  <c r="V104" i="1"/>
  <c r="V102" i="1"/>
  <c r="V80" i="1"/>
  <c r="V78" i="1"/>
  <c r="V76" i="1"/>
  <c r="V72" i="1"/>
  <c r="V70" i="1"/>
  <c r="V68" i="1"/>
  <c r="V64" i="1"/>
  <c r="V56" i="1"/>
  <c r="V52" i="1"/>
  <c r="V48" i="1"/>
  <c r="O131" i="4"/>
  <c r="O123" i="4"/>
  <c r="Q123" i="4" s="1"/>
  <c r="U118" i="4"/>
  <c r="W118" i="4" s="1"/>
  <c r="R106" i="4"/>
  <c r="O102" i="4"/>
  <c r="N90" i="4"/>
  <c r="O86" i="4"/>
  <c r="Q86" i="4" s="1"/>
  <c r="O82" i="4"/>
  <c r="Q82" i="4" s="1"/>
  <c r="O70" i="4"/>
  <c r="Q70" i="4" s="1"/>
  <c r="U50" i="4"/>
  <c r="O46" i="4"/>
  <c r="Q46" i="4" s="1"/>
  <c r="O42" i="4"/>
  <c r="Q42" i="4" s="1"/>
  <c r="N35" i="4"/>
  <c r="O23" i="4"/>
  <c r="Q23" i="4" s="1"/>
  <c r="N19" i="4"/>
  <c r="O15" i="4"/>
  <c r="P111" i="4"/>
  <c r="Q111" i="4" s="1"/>
  <c r="S99" i="4"/>
  <c r="N95" i="4"/>
  <c r="P91" i="4"/>
  <c r="S79" i="4"/>
  <c r="S12" i="4"/>
  <c r="R143" i="3"/>
  <c r="V43" i="4"/>
  <c r="V163" i="1"/>
  <c r="P162" i="1"/>
  <c r="O163" i="3"/>
  <c r="V173" i="1"/>
  <c r="S171" i="1"/>
  <c r="P169" i="1"/>
  <c r="R171" i="3"/>
  <c r="U170" i="3"/>
  <c r="O169" i="3"/>
  <c r="U178" i="3"/>
  <c r="S185" i="1"/>
  <c r="BF205" i="1"/>
  <c r="W136" i="4"/>
  <c r="T7" i="4"/>
  <c r="P38" i="1"/>
  <c r="V65" i="1"/>
  <c r="V63" i="1"/>
  <c r="V55" i="1"/>
  <c r="O145" i="3"/>
  <c r="R169" i="3"/>
  <c r="O178" i="4"/>
  <c r="R189" i="3"/>
  <c r="Q140" i="4"/>
  <c r="O65" i="3"/>
  <c r="P41" i="1"/>
  <c r="P39" i="1"/>
  <c r="O129" i="3"/>
  <c r="O143" i="3"/>
  <c r="R144" i="3"/>
  <c r="U162" i="3"/>
  <c r="V167" i="1"/>
  <c r="V180" i="1"/>
  <c r="AU195" i="1"/>
  <c r="Q59" i="4"/>
  <c r="N59" i="4"/>
  <c r="V141" i="4"/>
  <c r="W141" i="4" s="1"/>
  <c r="O170" i="3"/>
  <c r="O144" i="3"/>
  <c r="O166" i="3"/>
  <c r="P183" i="1"/>
  <c r="S181" i="1"/>
  <c r="V179" i="1"/>
  <c r="U86" i="4"/>
  <c r="W86" i="4" s="1"/>
  <c r="Q13" i="4"/>
  <c r="R127" i="4"/>
  <c r="N127" i="4"/>
  <c r="U127" i="4"/>
  <c r="R114" i="4"/>
  <c r="O114" i="4"/>
  <c r="Q114" i="4" s="1"/>
  <c r="U114" i="4"/>
  <c r="O98" i="4"/>
  <c r="Q98" i="4" s="1"/>
  <c r="R98" i="4"/>
  <c r="O94" i="4"/>
  <c r="Q94" i="4" s="1"/>
  <c r="U94" i="4"/>
  <c r="N74" i="4"/>
  <c r="U74" i="4"/>
  <c r="O66" i="4"/>
  <c r="U66" i="4"/>
  <c r="W66" i="4" s="1"/>
  <c r="O50" i="4"/>
  <c r="N50" i="4"/>
  <c r="N31" i="4"/>
  <c r="R31" i="4"/>
  <c r="T31" i="4" s="1"/>
  <c r="O27" i="4"/>
  <c r="N27" i="4"/>
  <c r="U11" i="4"/>
  <c r="N11" i="4"/>
  <c r="O3" i="4"/>
  <c r="N3" i="4"/>
  <c r="S140" i="4"/>
  <c r="V140" i="4"/>
  <c r="P132" i="4"/>
  <c r="V132" i="4"/>
  <c r="P128" i="4"/>
  <c r="V128" i="4"/>
  <c r="N128" i="4"/>
  <c r="P124" i="4"/>
  <c r="V124" i="4"/>
  <c r="W124" i="4" s="1"/>
  <c r="N124" i="4"/>
  <c r="S119" i="4"/>
  <c r="T119" i="4" s="1"/>
  <c r="V119" i="4"/>
  <c r="W119" i="4" s="1"/>
  <c r="P103" i="4"/>
  <c r="Q103" i="4" s="1"/>
  <c r="N103" i="4"/>
  <c r="V87" i="4"/>
  <c r="N87" i="4"/>
  <c r="P83" i="4"/>
  <c r="N83" i="4"/>
  <c r="V83" i="4"/>
  <c r="P75" i="4"/>
  <c r="N75" i="4"/>
  <c r="P67" i="4"/>
  <c r="Q67" i="4" s="1"/>
  <c r="N67" i="4"/>
  <c r="S67" i="4"/>
  <c r="T67" i="4" s="1"/>
  <c r="S63" i="4"/>
  <c r="P63" i="4"/>
  <c r="Q63" i="4" s="1"/>
  <c r="P55" i="4"/>
  <c r="S55" i="4"/>
  <c r="N51" i="4"/>
  <c r="P51" i="4"/>
  <c r="P47" i="4"/>
  <c r="N47" i="4"/>
  <c r="S47" i="4"/>
  <c r="N36" i="4"/>
  <c r="S36" i="4"/>
  <c r="S32" i="4"/>
  <c r="N32" i="4"/>
  <c r="V32" i="4"/>
  <c r="P24" i="4"/>
  <c r="N24" i="4"/>
  <c r="V20" i="4"/>
  <c r="W20" i="4" s="1"/>
  <c r="S20" i="4"/>
  <c r="P16" i="4"/>
  <c r="N16" i="4"/>
  <c r="S16" i="4"/>
  <c r="S8" i="4"/>
  <c r="N8" i="4"/>
  <c r="S4" i="4"/>
  <c r="P4" i="4"/>
  <c r="Q4" i="4" s="1"/>
  <c r="N137" i="4"/>
  <c r="V137" i="4"/>
  <c r="O133" i="4"/>
  <c r="R133" i="4"/>
  <c r="T133" i="4" s="1"/>
  <c r="R129" i="4"/>
  <c r="V129" i="4"/>
  <c r="O129" i="4"/>
  <c r="N129" i="4"/>
  <c r="O125" i="4"/>
  <c r="Q125" i="4" s="1"/>
  <c r="V125" i="4"/>
  <c r="N125" i="4"/>
  <c r="R125" i="4"/>
  <c r="N120" i="4"/>
  <c r="V120" i="4"/>
  <c r="R120" i="4"/>
  <c r="T120" i="4" s="1"/>
  <c r="O116" i="4"/>
  <c r="R116" i="4"/>
  <c r="T116" i="4" s="1"/>
  <c r="R112" i="4"/>
  <c r="T112" i="4" s="1"/>
  <c r="N112" i="4"/>
  <c r="O112" i="4"/>
  <c r="R108" i="4"/>
  <c r="N108" i="4"/>
  <c r="V108" i="4"/>
  <c r="H224" i="4"/>
  <c r="N104" i="4"/>
  <c r="R104" i="4"/>
  <c r="T104" i="4" s="1"/>
  <c r="N94" i="4"/>
  <c r="V3" i="4"/>
  <c r="O132" i="4"/>
  <c r="R128" i="4"/>
  <c r="T128" i="4" s="1"/>
  <c r="O115" i="4"/>
  <c r="Q115" i="4" s="1"/>
  <c r="R111" i="4"/>
  <c r="R103" i="4"/>
  <c r="R99" i="4"/>
  <c r="R95" i="4"/>
  <c r="V91" i="4"/>
  <c r="R87" i="4"/>
  <c r="R83" i="4"/>
  <c r="R79" i="4"/>
  <c r="V71" i="4"/>
  <c r="V67" i="4"/>
  <c r="V63" i="4"/>
  <c r="W63" i="4" s="1"/>
  <c r="R59" i="4"/>
  <c r="V55" i="4"/>
  <c r="R51" i="4"/>
  <c r="R32" i="4"/>
  <c r="V28" i="4"/>
  <c r="V24" i="4"/>
  <c r="W24" i="4" s="1"/>
  <c r="R20" i="4"/>
  <c r="R16" i="4"/>
  <c r="V12" i="4"/>
  <c r="R181" i="4"/>
  <c r="R175" i="4"/>
  <c r="Q79" i="4"/>
  <c r="Q93" i="4"/>
  <c r="R182" i="4"/>
  <c r="O175" i="4"/>
  <c r="R8" i="4"/>
  <c r="V4" i="4"/>
  <c r="R131" i="4"/>
  <c r="U106" i="4"/>
  <c r="W106" i="4" s="1"/>
  <c r="U98" i="4"/>
  <c r="R94" i="4"/>
  <c r="U90" i="4"/>
  <c r="R86" i="4"/>
  <c r="U82" i="4"/>
  <c r="R74" i="4"/>
  <c r="T74" i="4" s="1"/>
  <c r="R66" i="4"/>
  <c r="U58" i="4"/>
  <c r="W58" i="4" s="1"/>
  <c r="R50" i="4"/>
  <c r="R42" i="4"/>
  <c r="T42" i="4" s="1"/>
  <c r="U35" i="4"/>
  <c r="U31" i="4"/>
  <c r="R27" i="4"/>
  <c r="R19" i="4"/>
  <c r="R11" i="4"/>
  <c r="U7" i="4"/>
  <c r="W7" i="4" s="1"/>
  <c r="P130" i="4"/>
  <c r="V109" i="4"/>
  <c r="W109" i="4" s="1"/>
  <c r="V101" i="4"/>
  <c r="V97" i="4"/>
  <c r="V93" i="4"/>
  <c r="V85" i="4"/>
  <c r="V77" i="4"/>
  <c r="V73" i="4"/>
  <c r="V69" i="4"/>
  <c r="V65" i="4"/>
  <c r="W65" i="4" s="1"/>
  <c r="V61" i="4"/>
  <c r="V57" i="4"/>
  <c r="V53" i="4"/>
  <c r="V49" i="4"/>
  <c r="V45" i="4"/>
  <c r="V34" i="4"/>
  <c r="W34" i="4" s="1"/>
  <c r="V30" i="4"/>
  <c r="W30" i="4" s="1"/>
  <c r="V26" i="4"/>
  <c r="V18" i="4"/>
  <c r="W18" i="4" s="1"/>
  <c r="V10" i="4"/>
  <c r="V6" i="4"/>
  <c r="V2" i="4"/>
  <c r="W2" i="4" s="1"/>
  <c r="U112" i="4"/>
  <c r="W112" i="4" s="1"/>
  <c r="U104" i="4"/>
  <c r="W104" i="4" s="1"/>
  <c r="U100" i="4"/>
  <c r="U96" i="4"/>
  <c r="U92" i="4"/>
  <c r="W92" i="4" s="1"/>
  <c r="U88" i="4"/>
  <c r="S84" i="4"/>
  <c r="U80" i="4"/>
  <c r="U76" i="4"/>
  <c r="S68" i="4"/>
  <c r="T68" i="4" s="1"/>
  <c r="U52" i="4"/>
  <c r="U37" i="4"/>
  <c r="S33" i="4"/>
  <c r="T33" i="4" s="1"/>
  <c r="U29" i="4"/>
  <c r="W29" i="4" s="1"/>
  <c r="O25" i="4"/>
  <c r="Q25" i="4" s="1"/>
  <c r="U21" i="4"/>
  <c r="S17" i="4"/>
  <c r="T17" i="4" s="1"/>
  <c r="U13" i="4"/>
  <c r="W13" i="4" s="1"/>
  <c r="U5" i="4"/>
  <c r="W5" i="4" s="1"/>
  <c r="S132" i="4"/>
  <c r="S111" i="4"/>
  <c r="S103" i="4"/>
  <c r="S95" i="4"/>
  <c r="S91" i="4"/>
  <c r="T91" i="4" s="1"/>
  <c r="S83" i="4"/>
  <c r="S75" i="4"/>
  <c r="S71" i="4"/>
  <c r="S59" i="4"/>
  <c r="S51" i="4"/>
  <c r="S93" i="4"/>
  <c r="S81" i="4"/>
  <c r="S38" i="4"/>
  <c r="S18" i="4"/>
  <c r="S14" i="4"/>
  <c r="S10" i="4"/>
  <c r="S6" i="4"/>
  <c r="S2" i="4"/>
  <c r="T2" i="4" s="1"/>
  <c r="S39" i="4"/>
  <c r="V44" i="4"/>
  <c r="S43" i="4"/>
  <c r="V41" i="4"/>
  <c r="V40" i="4"/>
  <c r="W40" i="4" s="1"/>
  <c r="P182" i="4"/>
  <c r="U181" i="4"/>
  <c r="V180" i="4"/>
  <c r="P179" i="4"/>
  <c r="V179" i="4"/>
  <c r="U177" i="4"/>
  <c r="P176" i="4"/>
  <c r="U175" i="4"/>
  <c r="V175" i="4"/>
  <c r="U174" i="4"/>
  <c r="T198" i="4"/>
  <c r="Q195" i="4"/>
  <c r="T143" i="4"/>
  <c r="Q9" i="4"/>
  <c r="R57" i="4"/>
  <c r="U53" i="4"/>
  <c r="Q163" i="4"/>
  <c r="Q15" i="4"/>
  <c r="N130" i="4"/>
  <c r="U130" i="4"/>
  <c r="W130" i="4" s="1"/>
  <c r="R109" i="4"/>
  <c r="T109" i="4" s="1"/>
  <c r="N109" i="4"/>
  <c r="U105" i="4"/>
  <c r="W105" i="4" s="1"/>
  <c r="R105" i="4"/>
  <c r="T105" i="4" s="1"/>
  <c r="O105" i="4"/>
  <c r="Q105" i="4" s="1"/>
  <c r="U97" i="4"/>
  <c r="N97" i="4"/>
  <c r="O97" i="4"/>
  <c r="U93" i="4"/>
  <c r="R93" i="4"/>
  <c r="U89" i="4"/>
  <c r="W89" i="4" s="1"/>
  <c r="R89" i="4"/>
  <c r="T89" i="4" s="1"/>
  <c r="O89" i="4"/>
  <c r="U85" i="4"/>
  <c r="R85" i="4"/>
  <c r="T85" i="4" s="1"/>
  <c r="R81" i="4"/>
  <c r="U81" i="4"/>
  <c r="W81" i="4" s="1"/>
  <c r="N81" i="4"/>
  <c r="O81" i="4"/>
  <c r="Q81" i="4" s="1"/>
  <c r="R77" i="4"/>
  <c r="U77" i="4"/>
  <c r="U69" i="4"/>
  <c r="R69" i="4"/>
  <c r="O69" i="4"/>
  <c r="R65" i="4"/>
  <c r="N65" i="4"/>
  <c r="U61" i="4"/>
  <c r="O61" i="4"/>
  <c r="Q61" i="4" s="1"/>
  <c r="N53" i="4"/>
  <c r="O53" i="4"/>
  <c r="Q53" i="4" s="1"/>
  <c r="U49" i="4"/>
  <c r="R49" i="4"/>
  <c r="T49" i="4" s="1"/>
  <c r="R45" i="4"/>
  <c r="T45" i="4" s="1"/>
  <c r="U45" i="4"/>
  <c r="O45" i="4"/>
  <c r="Q45" i="4" s="1"/>
  <c r="R30" i="4"/>
  <c r="N30" i="4"/>
  <c r="U26" i="4"/>
  <c r="O26" i="4"/>
  <c r="Q26" i="4" s="1"/>
  <c r="R14" i="4"/>
  <c r="U14" i="4"/>
  <c r="O14" i="4"/>
  <c r="Q14" i="4" s="1"/>
  <c r="U6" i="4"/>
  <c r="R6" i="4"/>
  <c r="F223" i="4"/>
  <c r="N229" i="4" s="1"/>
  <c r="N54" i="4"/>
  <c r="N62" i="4"/>
  <c r="N70" i="4"/>
  <c r="N86" i="4"/>
  <c r="N102" i="4"/>
  <c r="N46" i="4"/>
  <c r="N78" i="4"/>
  <c r="K224" i="4"/>
  <c r="O8" i="4"/>
  <c r="Q8" i="4" s="1"/>
  <c r="P58" i="4"/>
  <c r="Q58" i="4" s="1"/>
  <c r="P78" i="4"/>
  <c r="Q78" i="4" s="1"/>
  <c r="S3" i="4"/>
  <c r="R28" i="4"/>
  <c r="P31" i="4"/>
  <c r="N131" i="4"/>
  <c r="S58" i="4"/>
  <c r="R4" i="4"/>
  <c r="R12" i="4"/>
  <c r="R90" i="4"/>
  <c r="R35" i="4"/>
  <c r="R71" i="4"/>
  <c r="S82" i="4"/>
  <c r="S106" i="4"/>
  <c r="V59" i="4"/>
  <c r="V16" i="4"/>
  <c r="W16" i="4" s="1"/>
  <c r="R63" i="4"/>
  <c r="U19" i="4"/>
  <c r="U27" i="4"/>
  <c r="U42" i="4"/>
  <c r="S186" i="4"/>
  <c r="N181" i="4"/>
  <c r="U180" i="4"/>
  <c r="P180" i="4"/>
  <c r="N178" i="4"/>
  <c r="N177" i="4"/>
  <c r="O177" i="4"/>
  <c r="S176" i="4"/>
  <c r="S174" i="4"/>
  <c r="O174" i="4"/>
  <c r="V174" i="4"/>
  <c r="V98" i="4"/>
  <c r="S98" i="4"/>
  <c r="S94" i="4"/>
  <c r="V94" i="4"/>
  <c r="V90" i="4"/>
  <c r="S90" i="4"/>
  <c r="K223" i="4"/>
  <c r="R107" i="4"/>
  <c r="T107" i="4" s="1"/>
  <c r="V107" i="4"/>
  <c r="R75" i="4"/>
  <c r="V75" i="4"/>
  <c r="R47" i="4"/>
  <c r="V47" i="4"/>
  <c r="V36" i="4"/>
  <c r="W36" i="4" s="1"/>
  <c r="R36" i="4"/>
  <c r="R110" i="4"/>
  <c r="U110" i="4"/>
  <c r="W110" i="4" s="1"/>
  <c r="R102" i="4"/>
  <c r="T102" i="4" s="1"/>
  <c r="U102" i="4"/>
  <c r="W102" i="4" s="1"/>
  <c r="R78" i="4"/>
  <c r="T78" i="4" s="1"/>
  <c r="U78" i="4"/>
  <c r="U70" i="4"/>
  <c r="R70" i="4"/>
  <c r="T70" i="4" s="1"/>
  <c r="R62" i="4"/>
  <c r="U62" i="4"/>
  <c r="U54" i="4"/>
  <c r="R54" i="4"/>
  <c r="U46" i="4"/>
  <c r="R46" i="4"/>
  <c r="R23" i="4"/>
  <c r="T23" i="4" s="1"/>
  <c r="U23" i="4"/>
  <c r="R15" i="4"/>
  <c r="U15" i="4"/>
  <c r="R3" i="4"/>
  <c r="U3" i="4"/>
  <c r="U64" i="4"/>
  <c r="S64" i="4"/>
  <c r="S60" i="4"/>
  <c r="T60" i="4" s="1"/>
  <c r="U60" i="4"/>
  <c r="U56" i="4"/>
  <c r="S56" i="4"/>
  <c r="T56" i="4" s="1"/>
  <c r="S48" i="4"/>
  <c r="U48" i="4"/>
  <c r="W48" i="4" s="1"/>
  <c r="V31" i="4"/>
  <c r="V15" i="4"/>
  <c r="V11" i="4"/>
  <c r="U41" i="4"/>
  <c r="R41" i="4"/>
  <c r="N180" i="4"/>
  <c r="R132" i="4"/>
  <c r="R58" i="4"/>
  <c r="V70" i="4"/>
  <c r="R82" i="4"/>
  <c r="R43" i="4"/>
  <c r="S86" i="4"/>
  <c r="V95" i="4"/>
  <c r="W95" i="4" s="1"/>
  <c r="V103" i="4"/>
  <c r="V111" i="4"/>
  <c r="S46" i="4"/>
  <c r="S54" i="4"/>
  <c r="V51" i="4"/>
  <c r="U108" i="4"/>
  <c r="P134" i="4"/>
  <c r="S30" i="4"/>
  <c r="S22" i="4"/>
  <c r="R140" i="4"/>
  <c r="V88" i="4"/>
  <c r="V52" i="4"/>
  <c r="O62" i="3"/>
  <c r="V46" i="1"/>
  <c r="V44" i="1"/>
  <c r="V40" i="1"/>
  <c r="V38" i="1"/>
  <c r="V36" i="1"/>
  <c r="V32" i="1"/>
  <c r="V6" i="1"/>
  <c r="V4" i="1"/>
  <c r="S130" i="1"/>
  <c r="P143" i="1"/>
  <c r="V144" i="1"/>
  <c r="Q41" i="4"/>
  <c r="Q119" i="4"/>
  <c r="O96" i="3"/>
  <c r="R185" i="3"/>
  <c r="U183" i="3"/>
  <c r="U182" i="3"/>
  <c r="U179" i="3"/>
  <c r="R187" i="3"/>
  <c r="R188" i="3"/>
  <c r="BD200" i="1"/>
  <c r="BF200" i="1" s="1"/>
  <c r="BF202" i="1"/>
  <c r="R55" i="3"/>
  <c r="P105" i="1"/>
  <c r="P101" i="1"/>
  <c r="V53" i="1"/>
  <c r="V49" i="1"/>
  <c r="V33" i="1"/>
  <c r="V31" i="1"/>
  <c r="V29" i="1"/>
  <c r="V17" i="1"/>
  <c r="V13" i="1"/>
  <c r="V11" i="1"/>
  <c r="V9" i="1"/>
  <c r="V3" i="1"/>
  <c r="S144" i="1"/>
  <c r="W153" i="4"/>
  <c r="W123" i="4"/>
  <c r="T118" i="4"/>
  <c r="P83" i="1"/>
  <c r="P123" i="1"/>
  <c r="S114" i="1"/>
  <c r="S162" i="1"/>
  <c r="S173" i="1"/>
  <c r="V172" i="1"/>
  <c r="P172" i="1"/>
  <c r="S170" i="1"/>
  <c r="S169" i="1"/>
  <c r="O185" i="3"/>
  <c r="U181" i="3"/>
  <c r="O181" i="3"/>
  <c r="R179" i="3"/>
  <c r="U177" i="3"/>
  <c r="S175" i="1"/>
  <c r="U187" i="3"/>
  <c r="R190" i="3"/>
  <c r="S191" i="1"/>
  <c r="BF204" i="1"/>
  <c r="P177" i="1"/>
  <c r="W163" i="4"/>
  <c r="Q138" i="4"/>
  <c r="P33" i="1"/>
  <c r="S184" i="1"/>
  <c r="V178" i="1"/>
  <c r="AU198" i="1"/>
  <c r="T195" i="4"/>
  <c r="BE201" i="1"/>
  <c r="W146" i="4"/>
  <c r="Q164" i="4"/>
  <c r="P47" i="1"/>
  <c r="V62" i="4"/>
  <c r="O169" i="4"/>
  <c r="S178" i="1"/>
  <c r="AU197" i="1"/>
  <c r="T196" i="4"/>
  <c r="BD199" i="1"/>
  <c r="BF199" i="1" s="1"/>
  <c r="U144" i="3"/>
  <c r="U175" i="3"/>
  <c r="U193" i="3"/>
  <c r="O193" i="3"/>
  <c r="R191" i="3"/>
  <c r="O184" i="3"/>
  <c r="T142" i="4"/>
  <c r="Q137" i="4"/>
  <c r="T115" i="4"/>
  <c r="R59" i="3"/>
  <c r="O77" i="3"/>
  <c r="O69" i="3"/>
  <c r="R166" i="3"/>
  <c r="T151" i="4"/>
  <c r="W144" i="4"/>
  <c r="W129" i="4"/>
  <c r="R88" i="3"/>
  <c r="R84" i="3"/>
  <c r="R51" i="3"/>
  <c r="R43" i="3"/>
  <c r="R36" i="3"/>
  <c r="R70" i="3"/>
  <c r="O88" i="3"/>
  <c r="O84" i="3"/>
  <c r="O72" i="3"/>
  <c r="O68" i="3"/>
  <c r="O35" i="3"/>
  <c r="O27" i="3"/>
  <c r="R173" i="4"/>
  <c r="R171" i="4"/>
  <c r="O178" i="3"/>
  <c r="W197" i="4"/>
  <c r="U171" i="4"/>
  <c r="R190" i="4"/>
  <c r="R188" i="4"/>
  <c r="W196" i="4"/>
  <c r="T146" i="4"/>
  <c r="T163" i="4"/>
  <c r="T156" i="4"/>
  <c r="R96" i="3"/>
  <c r="R92" i="3"/>
  <c r="R78" i="3"/>
  <c r="R13" i="3"/>
  <c r="R9" i="3"/>
  <c r="R73" i="3"/>
  <c r="O93" i="3"/>
  <c r="O89" i="3"/>
  <c r="O85" i="3"/>
  <c r="O60" i="3"/>
  <c r="O56" i="3"/>
  <c r="O21" i="3"/>
  <c r="O17" i="3"/>
  <c r="O9" i="3"/>
  <c r="U77" i="3"/>
  <c r="U69" i="3"/>
  <c r="U65" i="3"/>
  <c r="U60" i="3"/>
  <c r="U48" i="3"/>
  <c r="R165" i="3"/>
  <c r="U164" i="3"/>
  <c r="U163" i="3"/>
  <c r="R167" i="3"/>
  <c r="U166" i="3"/>
  <c r="U173" i="3"/>
  <c r="N170" i="4"/>
  <c r="O186" i="3"/>
  <c r="R184" i="3"/>
  <c r="O183" i="3"/>
  <c r="R182" i="3"/>
  <c r="U180" i="3"/>
  <c r="R178" i="3"/>
  <c r="R176" i="3"/>
  <c r="O174" i="3"/>
  <c r="R194" i="3"/>
  <c r="U192" i="3"/>
  <c r="O192" i="3"/>
  <c r="W195" i="4"/>
  <c r="Q157" i="4"/>
  <c r="T161" i="4"/>
  <c r="R94" i="3"/>
  <c r="R76" i="3"/>
  <c r="R71" i="3"/>
  <c r="R11" i="3"/>
  <c r="R7" i="3"/>
  <c r="O87" i="3"/>
  <c r="O83" i="3"/>
  <c r="O58" i="3"/>
  <c r="O15" i="3"/>
  <c r="O11" i="3"/>
  <c r="U46" i="3"/>
  <c r="R164" i="3"/>
  <c r="R163" i="3"/>
  <c r="O167" i="3"/>
  <c r="U184" i="3"/>
  <c r="R180" i="3"/>
  <c r="O176" i="3"/>
  <c r="O190" i="3"/>
  <c r="O189" i="3"/>
  <c r="O188" i="3"/>
  <c r="U194" i="3"/>
  <c r="O194" i="3"/>
  <c r="R192" i="3"/>
  <c r="N172" i="4"/>
  <c r="S178" i="4"/>
  <c r="R187" i="4"/>
  <c r="AK194" i="1"/>
  <c r="AQ196" i="1"/>
  <c r="AW196" i="1"/>
  <c r="AT195" i="1"/>
  <c r="BB195" i="1"/>
  <c r="V170" i="4"/>
  <c r="U184" i="4"/>
  <c r="P178" i="4"/>
  <c r="Q178" i="4" s="1"/>
  <c r="N174" i="4"/>
  <c r="S188" i="1"/>
  <c r="V194" i="1"/>
  <c r="P194" i="1"/>
  <c r="P191" i="4"/>
  <c r="AP194" i="1"/>
  <c r="BC194" i="1" s="1"/>
  <c r="AJ194" i="1"/>
  <c r="AW194" i="1" s="1"/>
  <c r="AS198" i="1"/>
  <c r="BB198" i="1"/>
  <c r="BE198" i="1" s="1"/>
  <c r="AR196" i="1"/>
  <c r="AX196" i="1"/>
  <c r="AR198" i="1"/>
  <c r="P164" i="1"/>
  <c r="R194" i="4"/>
  <c r="AO194" i="1"/>
  <c r="BB194" i="1" s="1"/>
  <c r="AN188" i="1"/>
  <c r="BA188" i="1" s="1"/>
  <c r="AS195" i="1"/>
  <c r="AZ195" i="1"/>
  <c r="AQ195" i="1"/>
  <c r="AW195" i="1"/>
  <c r="BD195" i="1" s="1"/>
  <c r="AR197" i="1"/>
  <c r="AX197" i="1"/>
  <c r="BD197" i="1" s="1"/>
  <c r="AT196" i="1"/>
  <c r="BB196" i="1"/>
  <c r="AS197" i="1"/>
  <c r="AZ197" i="1"/>
  <c r="AR195" i="1"/>
  <c r="W125" i="4"/>
  <c r="V14" i="1"/>
  <c r="V166" i="1"/>
  <c r="S170" i="4"/>
  <c r="V184" i="1"/>
  <c r="P184" i="1"/>
  <c r="P180" i="1"/>
  <c r="V174" i="1"/>
  <c r="V186" i="4"/>
  <c r="P183" i="4"/>
  <c r="V176" i="4"/>
  <c r="S187" i="1"/>
  <c r="V189" i="1"/>
  <c r="P189" i="1"/>
  <c r="AL194" i="1"/>
  <c r="AY194" i="1" s="1"/>
  <c r="AU196" i="1"/>
  <c r="AS196" i="1"/>
  <c r="AZ196" i="1"/>
  <c r="Q196" i="4"/>
  <c r="AT197" i="1"/>
  <c r="BB197" i="1"/>
  <c r="AQ198" i="1"/>
  <c r="AW198" i="1"/>
  <c r="BD198" i="1" s="1"/>
  <c r="AT198" i="1"/>
  <c r="AQ197" i="1"/>
  <c r="Q151" i="4"/>
  <c r="N184" i="4"/>
  <c r="V185" i="4"/>
  <c r="P184" i="4"/>
  <c r="V184" i="4"/>
  <c r="V190" i="4"/>
  <c r="M224" i="3"/>
  <c r="R61" i="3"/>
  <c r="R183" i="3"/>
  <c r="R181" i="3"/>
  <c r="U191" i="3"/>
  <c r="U192" i="4"/>
  <c r="U173" i="4"/>
  <c r="R169" i="4"/>
  <c r="O187" i="3"/>
  <c r="W152" i="4"/>
  <c r="U135" i="3"/>
  <c r="O180" i="3"/>
  <c r="O179" i="3"/>
  <c r="O177" i="3"/>
  <c r="U186" i="4"/>
  <c r="P187" i="4"/>
  <c r="R192" i="4"/>
  <c r="O162" i="3"/>
  <c r="U186" i="3"/>
  <c r="U185" i="3"/>
  <c r="U190" i="3"/>
  <c r="U189" i="3"/>
  <c r="U188" i="3"/>
  <c r="V193" i="4"/>
  <c r="P6" i="1"/>
  <c r="V111" i="1"/>
  <c r="V109" i="1"/>
  <c r="V107" i="1"/>
  <c r="V105" i="1"/>
  <c r="V103" i="1"/>
  <c r="V75" i="1"/>
  <c r="V54" i="1"/>
  <c r="V45" i="1"/>
  <c r="V41" i="1"/>
  <c r="V30" i="1"/>
  <c r="V28" i="1"/>
  <c r="V24" i="1"/>
  <c r="V22" i="1"/>
  <c r="V20" i="1"/>
  <c r="V16" i="1"/>
  <c r="T148" i="4"/>
  <c r="T150" i="4"/>
  <c r="S113" i="1"/>
  <c r="V87" i="1"/>
  <c r="V85" i="1"/>
  <c r="V27" i="1"/>
  <c r="V25" i="1"/>
  <c r="V23" i="1"/>
  <c r="V19" i="1"/>
  <c r="V10" i="1"/>
  <c r="V132" i="1"/>
  <c r="P145" i="1"/>
  <c r="P144" i="1"/>
  <c r="O166" i="4"/>
  <c r="P173" i="1"/>
  <c r="S172" i="1"/>
  <c r="P170" i="1"/>
  <c r="V169" i="1"/>
  <c r="V169" i="4"/>
  <c r="S186" i="1"/>
  <c r="P185" i="1"/>
  <c r="S182" i="1"/>
  <c r="V176" i="1"/>
  <c r="P174" i="1"/>
  <c r="S185" i="4"/>
  <c r="O184" i="4"/>
  <c r="V187" i="1"/>
  <c r="V190" i="1"/>
  <c r="P190" i="1"/>
  <c r="O189" i="4"/>
  <c r="U188" i="4"/>
  <c r="S193" i="1"/>
  <c r="V192" i="1"/>
  <c r="P192" i="1"/>
  <c r="V192" i="4"/>
  <c r="AN2" i="1"/>
  <c r="BA2" i="1" s="1"/>
  <c r="AJ2" i="1"/>
  <c r="AN194" i="1"/>
  <c r="BA194" i="1" s="1"/>
  <c r="AP193" i="1"/>
  <c r="BC193" i="1" s="1"/>
  <c r="AK193" i="1"/>
  <c r="AN192" i="1"/>
  <c r="BA192" i="1" s="1"/>
  <c r="AP191" i="1"/>
  <c r="BC191" i="1" s="1"/>
  <c r="AK191" i="1"/>
  <c r="AX191" i="1" s="1"/>
  <c r="AN189" i="1"/>
  <c r="BA189" i="1" s="1"/>
  <c r="AP188" i="1"/>
  <c r="BC188" i="1" s="1"/>
  <c r="AK188" i="1"/>
  <c r="AL186" i="1"/>
  <c r="AY186" i="1" s="1"/>
  <c r="AL185" i="1"/>
  <c r="AY185" i="1" s="1"/>
  <c r="AL184" i="1"/>
  <c r="AY184" i="1" s="1"/>
  <c r="AL183" i="1"/>
  <c r="AY183" i="1" s="1"/>
  <c r="AL182" i="1"/>
  <c r="AY182" i="1" s="1"/>
  <c r="AN173" i="1"/>
  <c r="BA173" i="1" s="1"/>
  <c r="AJ173" i="1"/>
  <c r="AN172" i="1"/>
  <c r="BA172" i="1" s="1"/>
  <c r="AJ172" i="1"/>
  <c r="AW172" i="1" s="1"/>
  <c r="AN171" i="1"/>
  <c r="BA171" i="1" s="1"/>
  <c r="AJ171" i="1"/>
  <c r="AW171" i="1" s="1"/>
  <c r="AN170" i="1"/>
  <c r="BA170" i="1" s="1"/>
  <c r="AJ170" i="1"/>
  <c r="AW170" i="1" s="1"/>
  <c r="AN169" i="1"/>
  <c r="BA169" i="1" s="1"/>
  <c r="AJ169" i="1"/>
  <c r="AN145" i="1"/>
  <c r="BA145" i="1" s="1"/>
  <c r="AJ145" i="1"/>
  <c r="AW145" i="1" s="1"/>
  <c r="AN144" i="1"/>
  <c r="BA144" i="1" s="1"/>
  <c r="AJ144" i="1"/>
  <c r="AW144" i="1" s="1"/>
  <c r="AN143" i="1"/>
  <c r="BA143" i="1" s="1"/>
  <c r="AJ143" i="1"/>
  <c r="AW143" i="1" s="1"/>
  <c r="AN132" i="1"/>
  <c r="BA132" i="1" s="1"/>
  <c r="AJ132" i="1"/>
  <c r="AW132" i="1" s="1"/>
  <c r="AN131" i="1"/>
  <c r="BA131" i="1" s="1"/>
  <c r="AJ131" i="1"/>
  <c r="AW131" i="1" s="1"/>
  <c r="AN130" i="1"/>
  <c r="BA130" i="1" s="1"/>
  <c r="AJ130" i="1"/>
  <c r="AW130" i="1" s="1"/>
  <c r="S131" i="1"/>
  <c r="V143" i="1"/>
  <c r="V164" i="1"/>
  <c r="S166" i="1"/>
  <c r="V171" i="1"/>
  <c r="V186" i="1"/>
  <c r="P186" i="1"/>
  <c r="P182" i="1"/>
  <c r="S180" i="1"/>
  <c r="R183" i="4"/>
  <c r="N182" i="4"/>
  <c r="P181" i="4"/>
  <c r="R180" i="4"/>
  <c r="R177" i="4"/>
  <c r="U176" i="4"/>
  <c r="O190" i="4"/>
  <c r="V193" i="1"/>
  <c r="P193" i="1"/>
  <c r="O193" i="4"/>
  <c r="AM2" i="1"/>
  <c r="AP2" i="1"/>
  <c r="BC2" i="1" s="1"/>
  <c r="AO193" i="1"/>
  <c r="BB193" i="1" s="1"/>
  <c r="AJ193" i="1"/>
  <c r="AW193" i="1" s="1"/>
  <c r="AL192" i="1"/>
  <c r="AY192" i="1" s="1"/>
  <c r="AO191" i="1"/>
  <c r="BB191" i="1" s="1"/>
  <c r="AJ191" i="1"/>
  <c r="AL189" i="1"/>
  <c r="AY189" i="1" s="1"/>
  <c r="AO188" i="1"/>
  <c r="BB188" i="1" s="1"/>
  <c r="AJ188" i="1"/>
  <c r="AK186" i="1"/>
  <c r="AX186" i="1" s="1"/>
  <c r="AK185" i="1"/>
  <c r="AX185" i="1" s="1"/>
  <c r="AK184" i="1"/>
  <c r="AX184" i="1" s="1"/>
  <c r="AK183" i="1"/>
  <c r="AK182" i="1"/>
  <c r="AX182" i="1" s="1"/>
  <c r="AM173" i="1"/>
  <c r="AI173" i="1"/>
  <c r="AV173" i="1" s="1"/>
  <c r="AM172" i="1"/>
  <c r="AZ172" i="1" s="1"/>
  <c r="AI172" i="1"/>
  <c r="AV172" i="1" s="1"/>
  <c r="AM171" i="1"/>
  <c r="AZ171" i="1" s="1"/>
  <c r="AI171" i="1"/>
  <c r="AM170" i="1"/>
  <c r="AZ170" i="1" s="1"/>
  <c r="AI170" i="1"/>
  <c r="AV170" i="1" s="1"/>
  <c r="AM169" i="1"/>
  <c r="AZ169" i="1" s="1"/>
  <c r="AI169" i="1"/>
  <c r="AV169" i="1" s="1"/>
  <c r="AM145" i="1"/>
  <c r="AZ145" i="1" s="1"/>
  <c r="AI145" i="1"/>
  <c r="AV145" i="1" s="1"/>
  <c r="AM144" i="1"/>
  <c r="AZ144" i="1" s="1"/>
  <c r="AI144" i="1"/>
  <c r="AV144" i="1" s="1"/>
  <c r="AM143" i="1"/>
  <c r="AI143" i="1"/>
  <c r="AV143" i="1" s="1"/>
  <c r="AM132" i="1"/>
  <c r="AI132" i="1"/>
  <c r="AM131" i="1"/>
  <c r="AZ131" i="1" s="1"/>
  <c r="AI131" i="1"/>
  <c r="AV131" i="1" s="1"/>
  <c r="AM130" i="1"/>
  <c r="AZ130" i="1" s="1"/>
  <c r="AI130" i="1"/>
  <c r="AR130" i="1" s="1"/>
  <c r="N171" i="4"/>
  <c r="S182" i="4"/>
  <c r="S175" i="4"/>
  <c r="AI2" i="1"/>
  <c r="AL2" i="1"/>
  <c r="AY2" i="1" s="1"/>
  <c r="AN193" i="1"/>
  <c r="BA193" i="1" s="1"/>
  <c r="AP192" i="1"/>
  <c r="BC192" i="1" s="1"/>
  <c r="AK192" i="1"/>
  <c r="AX192" i="1" s="1"/>
  <c r="AN191" i="1"/>
  <c r="BA191" i="1" s="1"/>
  <c r="AP189" i="1"/>
  <c r="BC189" i="1" s="1"/>
  <c r="AK189" i="1"/>
  <c r="AP186" i="1"/>
  <c r="BC186" i="1" s="1"/>
  <c r="AP185" i="1"/>
  <c r="BC185" i="1" s="1"/>
  <c r="AP184" i="1"/>
  <c r="BC184" i="1" s="1"/>
  <c r="AP183" i="1"/>
  <c r="BC183" i="1" s="1"/>
  <c r="AP182" i="1"/>
  <c r="BC182" i="1" s="1"/>
  <c r="AP173" i="1"/>
  <c r="BC173" i="1" s="1"/>
  <c r="AL173" i="1"/>
  <c r="AY173" i="1" s="1"/>
  <c r="AP172" i="1"/>
  <c r="BC172" i="1" s="1"/>
  <c r="AL172" i="1"/>
  <c r="AY172" i="1" s="1"/>
  <c r="AP171" i="1"/>
  <c r="BC171" i="1" s="1"/>
  <c r="AL171" i="1"/>
  <c r="AY171" i="1" s="1"/>
  <c r="AP170" i="1"/>
  <c r="BC170" i="1" s="1"/>
  <c r="AL170" i="1"/>
  <c r="AY170" i="1" s="1"/>
  <c r="AP169" i="1"/>
  <c r="BC169" i="1" s="1"/>
  <c r="AL169" i="1"/>
  <c r="AY169" i="1" s="1"/>
  <c r="AP145" i="1"/>
  <c r="BC145" i="1" s="1"/>
  <c r="AL145" i="1"/>
  <c r="AY145" i="1" s="1"/>
  <c r="AP144" i="1"/>
  <c r="BC144" i="1" s="1"/>
  <c r="AL144" i="1"/>
  <c r="AY144" i="1" s="1"/>
  <c r="AP143" i="1"/>
  <c r="BC143" i="1" s="1"/>
  <c r="AL143" i="1"/>
  <c r="AY143" i="1" s="1"/>
  <c r="AP132" i="1"/>
  <c r="BC132" i="1" s="1"/>
  <c r="AL132" i="1"/>
  <c r="AY132" i="1" s="1"/>
  <c r="AP131" i="1"/>
  <c r="BC131" i="1" s="1"/>
  <c r="AL131" i="1"/>
  <c r="AY131" i="1" s="1"/>
  <c r="AP130" i="1"/>
  <c r="BC130" i="1" s="1"/>
  <c r="AL130" i="1"/>
  <c r="AY130" i="1" s="1"/>
  <c r="V78" i="4"/>
  <c r="O167" i="4"/>
  <c r="S167" i="1"/>
  <c r="R184" i="4"/>
  <c r="V181" i="4"/>
  <c r="V178" i="4"/>
  <c r="V177" i="4"/>
  <c r="N176" i="4"/>
  <c r="R189" i="4"/>
  <c r="S192" i="1"/>
  <c r="P194" i="4"/>
  <c r="V194" i="4"/>
  <c r="U191" i="4"/>
  <c r="O191" i="4"/>
  <c r="AO2" i="1"/>
  <c r="BB2" i="1" s="1"/>
  <c r="AL193" i="1"/>
  <c r="AY193" i="1" s="1"/>
  <c r="AO192" i="1"/>
  <c r="BB192" i="1" s="1"/>
  <c r="AJ192" i="1"/>
  <c r="AW192" i="1" s="1"/>
  <c r="AL191" i="1"/>
  <c r="AY191" i="1" s="1"/>
  <c r="AO189" i="1"/>
  <c r="BB189" i="1" s="1"/>
  <c r="AJ189" i="1"/>
  <c r="AR189" i="1" s="1"/>
  <c r="AL188" i="1"/>
  <c r="AY188" i="1" s="1"/>
  <c r="AO186" i="1"/>
  <c r="BB186" i="1" s="1"/>
  <c r="AO185" i="1"/>
  <c r="BB185" i="1" s="1"/>
  <c r="AO184" i="1"/>
  <c r="BB184" i="1" s="1"/>
  <c r="AO183" i="1"/>
  <c r="BB183" i="1" s="1"/>
  <c r="AO182" i="1"/>
  <c r="BB182" i="1" s="1"/>
  <c r="AO173" i="1"/>
  <c r="BB173" i="1" s="1"/>
  <c r="AO172" i="1"/>
  <c r="BB172" i="1" s="1"/>
  <c r="AO171" i="1"/>
  <c r="BB171" i="1" s="1"/>
  <c r="AO170" i="1"/>
  <c r="BB170" i="1" s="1"/>
  <c r="AO169" i="1"/>
  <c r="BB169" i="1" s="1"/>
  <c r="AO145" i="1"/>
  <c r="BB145" i="1" s="1"/>
  <c r="AO144" i="1"/>
  <c r="BB144" i="1" s="1"/>
  <c r="AO143" i="1"/>
  <c r="BB143" i="1" s="1"/>
  <c r="AO132" i="1"/>
  <c r="BB132" i="1" s="1"/>
  <c r="AO131" i="1"/>
  <c r="BB131" i="1" s="1"/>
  <c r="AO130" i="1"/>
  <c r="BB130" i="1" s="1"/>
  <c r="T149" i="4"/>
  <c r="Q104" i="4"/>
  <c r="N166" i="4"/>
  <c r="S167" i="4"/>
  <c r="P186" i="4"/>
  <c r="O186" i="4"/>
  <c r="P185" i="4"/>
  <c r="U185" i="4"/>
  <c r="S183" i="4"/>
  <c r="O181" i="4"/>
  <c r="S180" i="4"/>
  <c r="S179" i="4"/>
  <c r="U178" i="4"/>
  <c r="P177" i="4"/>
  <c r="S177" i="4"/>
  <c r="P175" i="4"/>
  <c r="P174" i="4"/>
  <c r="Q174" i="4" s="1"/>
  <c r="S187" i="4"/>
  <c r="O188" i="4"/>
  <c r="P190" i="4"/>
  <c r="N189" i="4"/>
  <c r="V188" i="4"/>
  <c r="O194" i="4"/>
  <c r="R193" i="4"/>
  <c r="P192" i="4"/>
  <c r="V191" i="4"/>
  <c r="N191" i="4"/>
  <c r="V167" i="4"/>
  <c r="P173" i="4"/>
  <c r="O172" i="4"/>
  <c r="U170" i="4"/>
  <c r="N169" i="4"/>
  <c r="U183" i="4"/>
  <c r="U182" i="4"/>
  <c r="O180" i="4"/>
  <c r="R179" i="4"/>
  <c r="R178" i="4"/>
  <c r="R176" i="4"/>
  <c r="N175" i="4"/>
  <c r="N194" i="4"/>
  <c r="P193" i="4"/>
  <c r="O192" i="4"/>
  <c r="R166" i="4"/>
  <c r="V173" i="4"/>
  <c r="S171" i="4"/>
  <c r="N187" i="4"/>
  <c r="S190" i="4"/>
  <c r="T190" i="4" s="1"/>
  <c r="P189" i="4"/>
  <c r="N192" i="4"/>
  <c r="S191" i="4"/>
  <c r="S184" i="4"/>
  <c r="V183" i="4"/>
  <c r="R174" i="4"/>
  <c r="N193" i="4"/>
  <c r="AW141" i="1"/>
  <c r="AW137" i="1"/>
  <c r="AW133" i="1"/>
  <c r="AW158" i="1"/>
  <c r="AW163" i="1"/>
  <c r="AW184" i="1"/>
  <c r="AW180" i="1"/>
  <c r="AW174" i="1"/>
  <c r="AW190" i="1"/>
  <c r="AV191" i="1"/>
  <c r="AW159" i="1"/>
  <c r="AZ155" i="1"/>
  <c r="AZ151" i="1"/>
  <c r="AZ147" i="1"/>
  <c r="AW164" i="1"/>
  <c r="AW166" i="1"/>
  <c r="AW185" i="1"/>
  <c r="AW181" i="1"/>
  <c r="AW175" i="1"/>
  <c r="AV192" i="1"/>
  <c r="AZ139" i="1"/>
  <c r="AZ135" i="1"/>
  <c r="AW160" i="1"/>
  <c r="AV156" i="1"/>
  <c r="AV152" i="1"/>
  <c r="AV148" i="1"/>
  <c r="AW165" i="1"/>
  <c r="AW167" i="1"/>
  <c r="AW186" i="1"/>
  <c r="AW182" i="1"/>
  <c r="AW177" i="1"/>
  <c r="AW176" i="1"/>
  <c r="AW187" i="1"/>
  <c r="AV188" i="1"/>
  <c r="AV193" i="1"/>
  <c r="AW161" i="1"/>
  <c r="AW153" i="1"/>
  <c r="AW149" i="1"/>
  <c r="AW162" i="1"/>
  <c r="AW183" i="1"/>
  <c r="AW179" i="1"/>
  <c r="AW178" i="1"/>
  <c r="AV189" i="1"/>
  <c r="AV194" i="1"/>
  <c r="AI129" i="1"/>
  <c r="AM129" i="1"/>
  <c r="AJ129" i="1"/>
  <c r="AN129" i="1"/>
  <c r="BA129" i="1" s="1"/>
  <c r="AK129" i="1"/>
  <c r="AO129" i="1"/>
  <c r="BB129" i="1" s="1"/>
  <c r="AL129" i="1"/>
  <c r="AY129" i="1" s="1"/>
  <c r="AP129" i="1"/>
  <c r="BC129" i="1" s="1"/>
  <c r="AI125" i="1"/>
  <c r="AM125" i="1"/>
  <c r="AJ125" i="1"/>
  <c r="AN125" i="1"/>
  <c r="BA125" i="1" s="1"/>
  <c r="AK125" i="1"/>
  <c r="AO125" i="1"/>
  <c r="BB125" i="1" s="1"/>
  <c r="AL125" i="1"/>
  <c r="AY125" i="1" s="1"/>
  <c r="AP125" i="1"/>
  <c r="BC125" i="1" s="1"/>
  <c r="AI120" i="1"/>
  <c r="AM120" i="1"/>
  <c r="AJ120" i="1"/>
  <c r="AN120" i="1"/>
  <c r="BA120" i="1" s="1"/>
  <c r="AK120" i="1"/>
  <c r="AO120" i="1"/>
  <c r="BB120" i="1" s="1"/>
  <c r="AL120" i="1"/>
  <c r="AY120" i="1" s="1"/>
  <c r="AP120" i="1"/>
  <c r="BC120" i="1" s="1"/>
  <c r="AI116" i="1"/>
  <c r="AM116" i="1"/>
  <c r="AJ116" i="1"/>
  <c r="AN116" i="1"/>
  <c r="BA116" i="1" s="1"/>
  <c r="AK116" i="1"/>
  <c r="AO116" i="1"/>
  <c r="BB116" i="1" s="1"/>
  <c r="AL116" i="1"/>
  <c r="AY116" i="1" s="1"/>
  <c r="AP116" i="1"/>
  <c r="BC116" i="1" s="1"/>
  <c r="AI112" i="1"/>
  <c r="AM112" i="1"/>
  <c r="AJ112" i="1"/>
  <c r="AN112" i="1"/>
  <c r="BA112" i="1" s="1"/>
  <c r="AK112" i="1"/>
  <c r="AO112" i="1"/>
  <c r="BB112" i="1" s="1"/>
  <c r="AL112" i="1"/>
  <c r="AY112" i="1" s="1"/>
  <c r="AP112" i="1"/>
  <c r="BC112" i="1" s="1"/>
  <c r="AI108" i="1"/>
  <c r="AM108" i="1"/>
  <c r="AJ108" i="1"/>
  <c r="AN108" i="1"/>
  <c r="BA108" i="1" s="1"/>
  <c r="AK108" i="1"/>
  <c r="AO108" i="1"/>
  <c r="BB108" i="1" s="1"/>
  <c r="AL108" i="1"/>
  <c r="AY108" i="1" s="1"/>
  <c r="AP108" i="1"/>
  <c r="BC108" i="1" s="1"/>
  <c r="AI104" i="1"/>
  <c r="AM104" i="1"/>
  <c r="AJ104" i="1"/>
  <c r="AN104" i="1"/>
  <c r="BA104" i="1" s="1"/>
  <c r="AK104" i="1"/>
  <c r="AO104" i="1"/>
  <c r="BB104" i="1" s="1"/>
  <c r="AL104" i="1"/>
  <c r="AY104" i="1" s="1"/>
  <c r="AP104" i="1"/>
  <c r="BC104" i="1" s="1"/>
  <c r="AI100" i="1"/>
  <c r="AM100" i="1"/>
  <c r="AJ100" i="1"/>
  <c r="AN100" i="1"/>
  <c r="BA100" i="1" s="1"/>
  <c r="AK100" i="1"/>
  <c r="AO100" i="1"/>
  <c r="BB100" i="1" s="1"/>
  <c r="AL100" i="1"/>
  <c r="AY100" i="1" s="1"/>
  <c r="AP100" i="1"/>
  <c r="BC100" i="1" s="1"/>
  <c r="AI96" i="1"/>
  <c r="AM96" i="1"/>
  <c r="AJ96" i="1"/>
  <c r="AN96" i="1"/>
  <c r="BA96" i="1" s="1"/>
  <c r="AK96" i="1"/>
  <c r="AO96" i="1"/>
  <c r="BB96" i="1" s="1"/>
  <c r="AL96" i="1"/>
  <c r="AY96" i="1" s="1"/>
  <c r="AP96" i="1"/>
  <c r="BC96" i="1" s="1"/>
  <c r="AI92" i="1"/>
  <c r="AM92" i="1"/>
  <c r="AJ92" i="1"/>
  <c r="AN92" i="1"/>
  <c r="BA92" i="1" s="1"/>
  <c r="AK92" i="1"/>
  <c r="AO92" i="1"/>
  <c r="BB92" i="1" s="1"/>
  <c r="AL92" i="1"/>
  <c r="AY92" i="1" s="1"/>
  <c r="AP92" i="1"/>
  <c r="BC92" i="1" s="1"/>
  <c r="AI88" i="1"/>
  <c r="AM88" i="1"/>
  <c r="AJ88" i="1"/>
  <c r="AN88" i="1"/>
  <c r="BA88" i="1" s="1"/>
  <c r="AK88" i="1"/>
  <c r="AO88" i="1"/>
  <c r="BB88" i="1" s="1"/>
  <c r="AL88" i="1"/>
  <c r="AY88" i="1" s="1"/>
  <c r="AP88" i="1"/>
  <c r="BC88" i="1" s="1"/>
  <c r="AI84" i="1"/>
  <c r="AM84" i="1"/>
  <c r="AJ84" i="1"/>
  <c r="AN84" i="1"/>
  <c r="BA84" i="1" s="1"/>
  <c r="AK84" i="1"/>
  <c r="AO84" i="1"/>
  <c r="BB84" i="1" s="1"/>
  <c r="AL84" i="1"/>
  <c r="AY84" i="1" s="1"/>
  <c r="AP84" i="1"/>
  <c r="BC84" i="1" s="1"/>
  <c r="AI80" i="1"/>
  <c r="AM80" i="1"/>
  <c r="AJ80" i="1"/>
  <c r="AN80" i="1"/>
  <c r="BA80" i="1" s="1"/>
  <c r="AK80" i="1"/>
  <c r="AO80" i="1"/>
  <c r="BB80" i="1" s="1"/>
  <c r="AL80" i="1"/>
  <c r="AY80" i="1" s="1"/>
  <c r="AP80" i="1"/>
  <c r="BC80" i="1" s="1"/>
  <c r="AI76" i="1"/>
  <c r="AM76" i="1"/>
  <c r="AJ76" i="1"/>
  <c r="AN76" i="1"/>
  <c r="BA76" i="1" s="1"/>
  <c r="AK76" i="1"/>
  <c r="AO76" i="1"/>
  <c r="BB76" i="1" s="1"/>
  <c r="AL76" i="1"/>
  <c r="AY76" i="1" s="1"/>
  <c r="AP76" i="1"/>
  <c r="BC76" i="1" s="1"/>
  <c r="AI72" i="1"/>
  <c r="AM72" i="1"/>
  <c r="AJ72" i="1"/>
  <c r="AN72" i="1"/>
  <c r="BA72" i="1" s="1"/>
  <c r="AK72" i="1"/>
  <c r="AO72" i="1"/>
  <c r="BB72" i="1" s="1"/>
  <c r="AL72" i="1"/>
  <c r="AY72" i="1" s="1"/>
  <c r="AP72" i="1"/>
  <c r="BC72" i="1" s="1"/>
  <c r="AI68" i="1"/>
  <c r="AM68" i="1"/>
  <c r="AJ68" i="1"/>
  <c r="AN68" i="1"/>
  <c r="BA68" i="1" s="1"/>
  <c r="AK68" i="1"/>
  <c r="AO68" i="1"/>
  <c r="BB68" i="1" s="1"/>
  <c r="AL68" i="1"/>
  <c r="AY68" i="1" s="1"/>
  <c r="AP68" i="1"/>
  <c r="BC68" i="1" s="1"/>
  <c r="AI64" i="1"/>
  <c r="AM64" i="1"/>
  <c r="AJ64" i="1"/>
  <c r="AN64" i="1"/>
  <c r="BA64" i="1" s="1"/>
  <c r="AK64" i="1"/>
  <c r="AO64" i="1"/>
  <c r="BB64" i="1" s="1"/>
  <c r="AL64" i="1"/>
  <c r="AY64" i="1" s="1"/>
  <c r="AP64" i="1"/>
  <c r="BC64" i="1" s="1"/>
  <c r="AI60" i="1"/>
  <c r="AM60" i="1"/>
  <c r="AJ60" i="1"/>
  <c r="AN60" i="1"/>
  <c r="BA60" i="1" s="1"/>
  <c r="AK60" i="1"/>
  <c r="AO60" i="1"/>
  <c r="BB60" i="1" s="1"/>
  <c r="AL60" i="1"/>
  <c r="AY60" i="1" s="1"/>
  <c r="AP60" i="1"/>
  <c r="BC60" i="1" s="1"/>
  <c r="AI56" i="1"/>
  <c r="AM56" i="1"/>
  <c r="AJ56" i="1"/>
  <c r="AN56" i="1"/>
  <c r="BA56" i="1" s="1"/>
  <c r="AK56" i="1"/>
  <c r="AO56" i="1"/>
  <c r="BB56" i="1" s="1"/>
  <c r="AL56" i="1"/>
  <c r="AY56" i="1" s="1"/>
  <c r="AP56" i="1"/>
  <c r="BC56" i="1" s="1"/>
  <c r="AI52" i="1"/>
  <c r="AM52" i="1"/>
  <c r="AJ52" i="1"/>
  <c r="AN52" i="1"/>
  <c r="BA52" i="1" s="1"/>
  <c r="AK52" i="1"/>
  <c r="AO52" i="1"/>
  <c r="BB52" i="1" s="1"/>
  <c r="AL52" i="1"/>
  <c r="AY52" i="1" s="1"/>
  <c r="AP52" i="1"/>
  <c r="BC52" i="1" s="1"/>
  <c r="AI48" i="1"/>
  <c r="AM48" i="1"/>
  <c r="AJ48" i="1"/>
  <c r="AN48" i="1"/>
  <c r="BA48" i="1" s="1"/>
  <c r="AK48" i="1"/>
  <c r="AO48" i="1"/>
  <c r="BB48" i="1" s="1"/>
  <c r="AL48" i="1"/>
  <c r="AY48" i="1" s="1"/>
  <c r="AP48" i="1"/>
  <c r="BC48" i="1" s="1"/>
  <c r="AI44" i="1"/>
  <c r="AM44" i="1"/>
  <c r="AJ44" i="1"/>
  <c r="AO44" i="1"/>
  <c r="BB44" i="1" s="1"/>
  <c r="AK44" i="1"/>
  <c r="AP44" i="1"/>
  <c r="BC44" i="1" s="1"/>
  <c r="AL44" i="1"/>
  <c r="AY44" i="1" s="1"/>
  <c r="AN44" i="1"/>
  <c r="BA44" i="1" s="1"/>
  <c r="AL40" i="1"/>
  <c r="AY40" i="1" s="1"/>
  <c r="AN40" i="1"/>
  <c r="AI40" i="1"/>
  <c r="AO40" i="1"/>
  <c r="BB40" i="1" s="1"/>
  <c r="AJ40" i="1"/>
  <c r="AP40" i="1"/>
  <c r="BC40" i="1" s="1"/>
  <c r="AK40" i="1"/>
  <c r="AM40" i="1"/>
  <c r="AL36" i="1"/>
  <c r="AY36" i="1" s="1"/>
  <c r="AP36" i="1"/>
  <c r="BC36" i="1" s="1"/>
  <c r="AI36" i="1"/>
  <c r="AN36" i="1"/>
  <c r="BA36" i="1" s="1"/>
  <c r="AJ36" i="1"/>
  <c r="AO36" i="1"/>
  <c r="BB36" i="1" s="1"/>
  <c r="AK36" i="1"/>
  <c r="AM36" i="1"/>
  <c r="AL32" i="1"/>
  <c r="AY32" i="1" s="1"/>
  <c r="AP32" i="1"/>
  <c r="BC32" i="1" s="1"/>
  <c r="AI32" i="1"/>
  <c r="AN32" i="1"/>
  <c r="BA32" i="1" s="1"/>
  <c r="AJ32" i="1"/>
  <c r="AO32" i="1"/>
  <c r="BB32" i="1" s="1"/>
  <c r="AK32" i="1"/>
  <c r="AM32" i="1"/>
  <c r="AL28" i="1"/>
  <c r="AY28" i="1" s="1"/>
  <c r="AP28" i="1"/>
  <c r="BC28" i="1" s="1"/>
  <c r="AI28" i="1"/>
  <c r="AN28" i="1"/>
  <c r="BA28" i="1" s="1"/>
  <c r="AJ28" i="1"/>
  <c r="AO28" i="1"/>
  <c r="BB28" i="1" s="1"/>
  <c r="AK28" i="1"/>
  <c r="AM28" i="1"/>
  <c r="AL24" i="1"/>
  <c r="AY24" i="1" s="1"/>
  <c r="AP24" i="1"/>
  <c r="BC24" i="1" s="1"/>
  <c r="AI24" i="1"/>
  <c r="AN24" i="1"/>
  <c r="BA24" i="1" s="1"/>
  <c r="AJ24" i="1"/>
  <c r="AO24" i="1"/>
  <c r="BB24" i="1" s="1"/>
  <c r="AK24" i="1"/>
  <c r="AM24" i="1"/>
  <c r="AL20" i="1"/>
  <c r="AY20" i="1" s="1"/>
  <c r="AP20" i="1"/>
  <c r="BC20" i="1" s="1"/>
  <c r="AI20" i="1"/>
  <c r="AN20" i="1"/>
  <c r="BA20" i="1" s="1"/>
  <c r="AJ20" i="1"/>
  <c r="AO20" i="1"/>
  <c r="BB20" i="1" s="1"/>
  <c r="AK20" i="1"/>
  <c r="AM20" i="1"/>
  <c r="AL16" i="1"/>
  <c r="AY16" i="1" s="1"/>
  <c r="AP16" i="1"/>
  <c r="BC16" i="1" s="1"/>
  <c r="AI16" i="1"/>
  <c r="AN16" i="1"/>
  <c r="BA16" i="1" s="1"/>
  <c r="AJ16" i="1"/>
  <c r="AO16" i="1"/>
  <c r="BB16" i="1" s="1"/>
  <c r="AK16" i="1"/>
  <c r="AM16" i="1"/>
  <c r="AL12" i="1"/>
  <c r="AY12" i="1" s="1"/>
  <c r="AP12" i="1"/>
  <c r="BC12" i="1" s="1"/>
  <c r="AI12" i="1"/>
  <c r="AN12" i="1"/>
  <c r="BA12" i="1" s="1"/>
  <c r="AJ12" i="1"/>
  <c r="AO12" i="1"/>
  <c r="BB12" i="1" s="1"/>
  <c r="AK12" i="1"/>
  <c r="AM12" i="1"/>
  <c r="AL8" i="1"/>
  <c r="AY8" i="1" s="1"/>
  <c r="AP8" i="1"/>
  <c r="BC8" i="1" s="1"/>
  <c r="AI8" i="1"/>
  <c r="AN8" i="1"/>
  <c r="BA8" i="1" s="1"/>
  <c r="AJ8" i="1"/>
  <c r="AO8" i="1"/>
  <c r="BB8" i="1" s="1"/>
  <c r="AK8" i="1"/>
  <c r="AM8" i="1"/>
  <c r="AL4" i="1"/>
  <c r="AY4" i="1" s="1"/>
  <c r="AP4" i="1"/>
  <c r="BC4" i="1" s="1"/>
  <c r="AI4" i="1"/>
  <c r="AN4" i="1"/>
  <c r="BA4" i="1" s="1"/>
  <c r="AJ4" i="1"/>
  <c r="AO4" i="1"/>
  <c r="BB4" i="1" s="1"/>
  <c r="AK4" i="1"/>
  <c r="AM4" i="1"/>
  <c r="AK140" i="1"/>
  <c r="AO140" i="1"/>
  <c r="BB140" i="1" s="1"/>
  <c r="AK136" i="1"/>
  <c r="AO136" i="1"/>
  <c r="BB136" i="1" s="1"/>
  <c r="AK154" i="1"/>
  <c r="AO154" i="1"/>
  <c r="BB154" i="1" s="1"/>
  <c r="AK150" i="1"/>
  <c r="AO150" i="1"/>
  <c r="BB150" i="1" s="1"/>
  <c r="AK146" i="1"/>
  <c r="AO146" i="1"/>
  <c r="BB146" i="1" s="1"/>
  <c r="S165" i="1"/>
  <c r="P163" i="1"/>
  <c r="V162" i="1"/>
  <c r="P167" i="4"/>
  <c r="P167" i="1"/>
  <c r="P166" i="1"/>
  <c r="R170" i="4"/>
  <c r="R186" i="4"/>
  <c r="O176" i="4"/>
  <c r="N179" i="4"/>
  <c r="N183" i="4"/>
  <c r="N186" i="4"/>
  <c r="O179" i="4"/>
  <c r="O185" i="4"/>
  <c r="U179" i="4"/>
  <c r="W179" i="4" s="1"/>
  <c r="S181" i="4"/>
  <c r="V177" i="1"/>
  <c r="V175" i="1"/>
  <c r="P175" i="1"/>
  <c r="O187" i="4"/>
  <c r="U189" i="4"/>
  <c r="S189" i="1"/>
  <c r="S189" i="4"/>
  <c r="P188" i="4"/>
  <c r="N188" i="4"/>
  <c r="S194" i="4"/>
  <c r="S193" i="4"/>
  <c r="T193" i="4" s="1"/>
  <c r="S192" i="4"/>
  <c r="R191" i="4"/>
  <c r="AM194" i="1"/>
  <c r="AM193" i="1"/>
  <c r="AM192" i="1"/>
  <c r="AM191" i="1"/>
  <c r="AM190" i="1"/>
  <c r="AI190" i="1"/>
  <c r="AM189" i="1"/>
  <c r="AM188" i="1"/>
  <c r="AM187" i="1"/>
  <c r="AI187" i="1"/>
  <c r="AM186" i="1"/>
  <c r="AI186" i="1"/>
  <c r="AM185" i="1"/>
  <c r="AI185" i="1"/>
  <c r="AM184" i="1"/>
  <c r="AI184" i="1"/>
  <c r="AM183" i="1"/>
  <c r="AI183" i="1"/>
  <c r="AM182" i="1"/>
  <c r="AI182" i="1"/>
  <c r="AM181" i="1"/>
  <c r="AI181" i="1"/>
  <c r="AM180" i="1"/>
  <c r="AI180" i="1"/>
  <c r="AM179" i="1"/>
  <c r="AI179" i="1"/>
  <c r="AM178" i="1"/>
  <c r="AI178" i="1"/>
  <c r="AM177" i="1"/>
  <c r="AI177" i="1"/>
  <c r="AM176" i="1"/>
  <c r="AI176" i="1"/>
  <c r="AM175" i="1"/>
  <c r="AI175" i="1"/>
  <c r="AM174" i="1"/>
  <c r="AI174" i="1"/>
  <c r="AZ173" i="1"/>
  <c r="AM167" i="1"/>
  <c r="AI167" i="1"/>
  <c r="AM166" i="1"/>
  <c r="AI166" i="1"/>
  <c r="AM165" i="1"/>
  <c r="AI165" i="1"/>
  <c r="AM164" i="1"/>
  <c r="AI164" i="1"/>
  <c r="AM163" i="1"/>
  <c r="AI163" i="1"/>
  <c r="AM162" i="1"/>
  <c r="AI162" i="1"/>
  <c r="AM161" i="1"/>
  <c r="AI161" i="1"/>
  <c r="AM160" i="1"/>
  <c r="AI160" i="1"/>
  <c r="AM159" i="1"/>
  <c r="AI159" i="1"/>
  <c r="AM158" i="1"/>
  <c r="AI158" i="1"/>
  <c r="AM157" i="1"/>
  <c r="AP156" i="1"/>
  <c r="BC156" i="1" s="1"/>
  <c r="AJ156" i="1"/>
  <c r="AP154" i="1"/>
  <c r="BC154" i="1" s="1"/>
  <c r="AJ154" i="1"/>
  <c r="AM153" i="1"/>
  <c r="AP152" i="1"/>
  <c r="BC152" i="1" s="1"/>
  <c r="AJ152" i="1"/>
  <c r="AP150" i="1"/>
  <c r="BC150" i="1" s="1"/>
  <c r="AJ150" i="1"/>
  <c r="AM149" i="1"/>
  <c r="AP148" i="1"/>
  <c r="BC148" i="1" s="1"/>
  <c r="AJ148" i="1"/>
  <c r="AP146" i="1"/>
  <c r="BC146" i="1" s="1"/>
  <c r="AJ146" i="1"/>
  <c r="AM142" i="1"/>
  <c r="AP141" i="1"/>
  <c r="BC141" i="1" s="1"/>
  <c r="AM140" i="1"/>
  <c r="AP139" i="1"/>
  <c r="BC139" i="1" s="1"/>
  <c r="AJ139" i="1"/>
  <c r="AM138" i="1"/>
  <c r="AP137" i="1"/>
  <c r="BC137" i="1" s="1"/>
  <c r="AM136" i="1"/>
  <c r="AP135" i="1"/>
  <c r="BC135" i="1" s="1"/>
  <c r="AJ135" i="1"/>
  <c r="AM134" i="1"/>
  <c r="AP133" i="1"/>
  <c r="BC133" i="1" s="1"/>
  <c r="T157" i="4"/>
  <c r="W154" i="4"/>
  <c r="P28" i="1"/>
  <c r="AI128" i="1"/>
  <c r="AM128" i="1"/>
  <c r="AJ128" i="1"/>
  <c r="AN128" i="1"/>
  <c r="BA128" i="1" s="1"/>
  <c r="AK128" i="1"/>
  <c r="AO128" i="1"/>
  <c r="BB128" i="1" s="1"/>
  <c r="AL128" i="1"/>
  <c r="AY128" i="1" s="1"/>
  <c r="AP128" i="1"/>
  <c r="BC128" i="1" s="1"/>
  <c r="AI124" i="1"/>
  <c r="AM124" i="1"/>
  <c r="AJ124" i="1"/>
  <c r="AN124" i="1"/>
  <c r="BA124" i="1" s="1"/>
  <c r="AK124" i="1"/>
  <c r="AO124" i="1"/>
  <c r="BB124" i="1" s="1"/>
  <c r="AL124" i="1"/>
  <c r="AY124" i="1" s="1"/>
  <c r="AP124" i="1"/>
  <c r="BC124" i="1" s="1"/>
  <c r="AI119" i="1"/>
  <c r="AM119" i="1"/>
  <c r="AJ119" i="1"/>
  <c r="AN119" i="1"/>
  <c r="BA119" i="1" s="1"/>
  <c r="AK119" i="1"/>
  <c r="AO119" i="1"/>
  <c r="BB119" i="1" s="1"/>
  <c r="AL119" i="1"/>
  <c r="AY119" i="1" s="1"/>
  <c r="AP119" i="1"/>
  <c r="BC119" i="1" s="1"/>
  <c r="AI115" i="1"/>
  <c r="AM115" i="1"/>
  <c r="AJ115" i="1"/>
  <c r="AN115" i="1"/>
  <c r="BA115" i="1" s="1"/>
  <c r="AK115" i="1"/>
  <c r="AO115" i="1"/>
  <c r="BB115" i="1" s="1"/>
  <c r="AL115" i="1"/>
  <c r="AY115" i="1" s="1"/>
  <c r="AP115" i="1"/>
  <c r="BC115" i="1" s="1"/>
  <c r="AI111" i="1"/>
  <c r="AM111" i="1"/>
  <c r="AJ111" i="1"/>
  <c r="AN111" i="1"/>
  <c r="BA111" i="1" s="1"/>
  <c r="AK111" i="1"/>
  <c r="AO111" i="1"/>
  <c r="BB111" i="1" s="1"/>
  <c r="AL111" i="1"/>
  <c r="AY111" i="1" s="1"/>
  <c r="AP111" i="1"/>
  <c r="BC111" i="1" s="1"/>
  <c r="AI107" i="1"/>
  <c r="AM107" i="1"/>
  <c r="AJ107" i="1"/>
  <c r="AN107" i="1"/>
  <c r="BA107" i="1" s="1"/>
  <c r="AK107" i="1"/>
  <c r="AO107" i="1"/>
  <c r="BB107" i="1" s="1"/>
  <c r="AL107" i="1"/>
  <c r="AY107" i="1" s="1"/>
  <c r="AP107" i="1"/>
  <c r="BC107" i="1" s="1"/>
  <c r="AI103" i="1"/>
  <c r="AM103" i="1"/>
  <c r="AJ103" i="1"/>
  <c r="AN103" i="1"/>
  <c r="BA103" i="1" s="1"/>
  <c r="AK103" i="1"/>
  <c r="AO103" i="1"/>
  <c r="BB103" i="1" s="1"/>
  <c r="AL103" i="1"/>
  <c r="AY103" i="1" s="1"/>
  <c r="AP103" i="1"/>
  <c r="BC103" i="1" s="1"/>
  <c r="AI99" i="1"/>
  <c r="AM99" i="1"/>
  <c r="AJ99" i="1"/>
  <c r="AN99" i="1"/>
  <c r="BA99" i="1" s="1"/>
  <c r="AK99" i="1"/>
  <c r="AO99" i="1"/>
  <c r="BB99" i="1" s="1"/>
  <c r="AL99" i="1"/>
  <c r="AY99" i="1" s="1"/>
  <c r="AP99" i="1"/>
  <c r="BC99" i="1" s="1"/>
  <c r="AI95" i="1"/>
  <c r="AM95" i="1"/>
  <c r="AJ95" i="1"/>
  <c r="AN95" i="1"/>
  <c r="BA95" i="1" s="1"/>
  <c r="AK95" i="1"/>
  <c r="AO95" i="1"/>
  <c r="BB95" i="1" s="1"/>
  <c r="AL95" i="1"/>
  <c r="AY95" i="1" s="1"/>
  <c r="AP95" i="1"/>
  <c r="BC95" i="1" s="1"/>
  <c r="AI91" i="1"/>
  <c r="AM91" i="1"/>
  <c r="AJ91" i="1"/>
  <c r="AN91" i="1"/>
  <c r="BA91" i="1" s="1"/>
  <c r="AK91" i="1"/>
  <c r="AO91" i="1"/>
  <c r="BB91" i="1" s="1"/>
  <c r="AL91" i="1"/>
  <c r="AY91" i="1" s="1"/>
  <c r="AP91" i="1"/>
  <c r="BC91" i="1" s="1"/>
  <c r="AI87" i="1"/>
  <c r="AM87" i="1"/>
  <c r="AJ87" i="1"/>
  <c r="AN87" i="1"/>
  <c r="BA87" i="1" s="1"/>
  <c r="AK87" i="1"/>
  <c r="AO87" i="1"/>
  <c r="BB87" i="1" s="1"/>
  <c r="AL87" i="1"/>
  <c r="AY87" i="1" s="1"/>
  <c r="AP87" i="1"/>
  <c r="BC87" i="1" s="1"/>
  <c r="AI83" i="1"/>
  <c r="AM83" i="1"/>
  <c r="AJ83" i="1"/>
  <c r="AN83" i="1"/>
  <c r="BA83" i="1" s="1"/>
  <c r="AK83" i="1"/>
  <c r="AO83" i="1"/>
  <c r="BB83" i="1" s="1"/>
  <c r="AL83" i="1"/>
  <c r="AY83" i="1" s="1"/>
  <c r="AP83" i="1"/>
  <c r="BC83" i="1" s="1"/>
  <c r="AI79" i="1"/>
  <c r="AM79" i="1"/>
  <c r="AJ79" i="1"/>
  <c r="AN79" i="1"/>
  <c r="BA79" i="1" s="1"/>
  <c r="AK79" i="1"/>
  <c r="AO79" i="1"/>
  <c r="BB79" i="1" s="1"/>
  <c r="AL79" i="1"/>
  <c r="AY79" i="1" s="1"/>
  <c r="AP79" i="1"/>
  <c r="BC79" i="1" s="1"/>
  <c r="AI75" i="1"/>
  <c r="AM75" i="1"/>
  <c r="AJ75" i="1"/>
  <c r="AN75" i="1"/>
  <c r="BA75" i="1" s="1"/>
  <c r="AK75" i="1"/>
  <c r="AO75" i="1"/>
  <c r="BB75" i="1" s="1"/>
  <c r="AL75" i="1"/>
  <c r="AY75" i="1" s="1"/>
  <c r="AP75" i="1"/>
  <c r="BC75" i="1" s="1"/>
  <c r="AI71" i="1"/>
  <c r="AM71" i="1"/>
  <c r="AJ71" i="1"/>
  <c r="AN71" i="1"/>
  <c r="BA71" i="1" s="1"/>
  <c r="AK71" i="1"/>
  <c r="AO71" i="1"/>
  <c r="BB71" i="1" s="1"/>
  <c r="AL71" i="1"/>
  <c r="AY71" i="1" s="1"/>
  <c r="AP71" i="1"/>
  <c r="BC71" i="1" s="1"/>
  <c r="AI67" i="1"/>
  <c r="AM67" i="1"/>
  <c r="AJ67" i="1"/>
  <c r="AN67" i="1"/>
  <c r="BA67" i="1" s="1"/>
  <c r="AK67" i="1"/>
  <c r="AO67" i="1"/>
  <c r="BB67" i="1" s="1"/>
  <c r="AL67" i="1"/>
  <c r="AY67" i="1" s="1"/>
  <c r="AP67" i="1"/>
  <c r="BC67" i="1" s="1"/>
  <c r="AI63" i="1"/>
  <c r="AM63" i="1"/>
  <c r="AJ63" i="1"/>
  <c r="AN63" i="1"/>
  <c r="BA63" i="1" s="1"/>
  <c r="AK63" i="1"/>
  <c r="AO63" i="1"/>
  <c r="BB63" i="1" s="1"/>
  <c r="AL63" i="1"/>
  <c r="AY63" i="1" s="1"/>
  <c r="AP63" i="1"/>
  <c r="BC63" i="1" s="1"/>
  <c r="AI59" i="1"/>
  <c r="AM59" i="1"/>
  <c r="AJ59" i="1"/>
  <c r="AN59" i="1"/>
  <c r="BA59" i="1" s="1"/>
  <c r="AK59" i="1"/>
  <c r="AO59" i="1"/>
  <c r="BB59" i="1" s="1"/>
  <c r="AL59" i="1"/>
  <c r="AY59" i="1" s="1"/>
  <c r="AP59" i="1"/>
  <c r="BC59" i="1" s="1"/>
  <c r="AI55" i="1"/>
  <c r="AM55" i="1"/>
  <c r="AJ55" i="1"/>
  <c r="AN55" i="1"/>
  <c r="BA55" i="1" s="1"/>
  <c r="AK55" i="1"/>
  <c r="AO55" i="1"/>
  <c r="BB55" i="1" s="1"/>
  <c r="AL55" i="1"/>
  <c r="AY55" i="1" s="1"/>
  <c r="AP55" i="1"/>
  <c r="BC55" i="1" s="1"/>
  <c r="AI51" i="1"/>
  <c r="AM51" i="1"/>
  <c r="AJ51" i="1"/>
  <c r="AN51" i="1"/>
  <c r="BA51" i="1" s="1"/>
  <c r="AK51" i="1"/>
  <c r="AO51" i="1"/>
  <c r="BB51" i="1" s="1"/>
  <c r="AL51" i="1"/>
  <c r="AY51" i="1" s="1"/>
  <c r="AP51" i="1"/>
  <c r="BC51" i="1" s="1"/>
  <c r="AI47" i="1"/>
  <c r="AM47" i="1"/>
  <c r="AL47" i="1"/>
  <c r="AY47" i="1" s="1"/>
  <c r="AN47" i="1"/>
  <c r="BA47" i="1" s="1"/>
  <c r="AJ47" i="1"/>
  <c r="AO47" i="1"/>
  <c r="BB47" i="1" s="1"/>
  <c r="AK47" i="1"/>
  <c r="AP47" i="1"/>
  <c r="BC47" i="1" s="1"/>
  <c r="AI43" i="1"/>
  <c r="AM43" i="1"/>
  <c r="AL43" i="1"/>
  <c r="AY43" i="1" s="1"/>
  <c r="AN43" i="1"/>
  <c r="BA43" i="1" s="1"/>
  <c r="AJ43" i="1"/>
  <c r="AO43" i="1"/>
  <c r="BB43" i="1" s="1"/>
  <c r="AK43" i="1"/>
  <c r="AP43" i="1"/>
  <c r="BC43" i="1" s="1"/>
  <c r="AL39" i="1"/>
  <c r="AP39" i="1"/>
  <c r="BC39" i="1" s="1"/>
  <c r="AK39" i="1"/>
  <c r="AM39" i="1"/>
  <c r="AI39" i="1"/>
  <c r="AN39" i="1"/>
  <c r="BA39" i="1" s="1"/>
  <c r="AJ39" i="1"/>
  <c r="AO39" i="1"/>
  <c r="BB39" i="1" s="1"/>
  <c r="AL35" i="1"/>
  <c r="AY35" i="1" s="1"/>
  <c r="AP35" i="1"/>
  <c r="BC35" i="1" s="1"/>
  <c r="AK35" i="1"/>
  <c r="AM35" i="1"/>
  <c r="AI35" i="1"/>
  <c r="AN35" i="1"/>
  <c r="BA35" i="1" s="1"/>
  <c r="AJ35" i="1"/>
  <c r="AO35" i="1"/>
  <c r="BB35" i="1" s="1"/>
  <c r="AL31" i="1"/>
  <c r="AY31" i="1" s="1"/>
  <c r="AP31" i="1"/>
  <c r="BC31" i="1" s="1"/>
  <c r="AK31" i="1"/>
  <c r="AM31" i="1"/>
  <c r="AI31" i="1"/>
  <c r="AN31" i="1"/>
  <c r="BA31" i="1" s="1"/>
  <c r="AJ31" i="1"/>
  <c r="AO31" i="1"/>
  <c r="BB31" i="1" s="1"/>
  <c r="AL27" i="1"/>
  <c r="AY27" i="1" s="1"/>
  <c r="AP27" i="1"/>
  <c r="BC27" i="1" s="1"/>
  <c r="AK27" i="1"/>
  <c r="AM27" i="1"/>
  <c r="AI27" i="1"/>
  <c r="AN27" i="1"/>
  <c r="BA27" i="1" s="1"/>
  <c r="AJ27" i="1"/>
  <c r="AO27" i="1"/>
  <c r="BB27" i="1" s="1"/>
  <c r="AL23" i="1"/>
  <c r="AY23" i="1" s="1"/>
  <c r="AP23" i="1"/>
  <c r="BC23" i="1" s="1"/>
  <c r="AK23" i="1"/>
  <c r="AM23" i="1"/>
  <c r="AI23" i="1"/>
  <c r="AN23" i="1"/>
  <c r="BA23" i="1" s="1"/>
  <c r="AJ23" i="1"/>
  <c r="AO23" i="1"/>
  <c r="BB23" i="1" s="1"/>
  <c r="AL19" i="1"/>
  <c r="AY19" i="1" s="1"/>
  <c r="AP19" i="1"/>
  <c r="BC19" i="1" s="1"/>
  <c r="AK19" i="1"/>
  <c r="AM19" i="1"/>
  <c r="AI19" i="1"/>
  <c r="AN19" i="1"/>
  <c r="BA19" i="1" s="1"/>
  <c r="AJ19" i="1"/>
  <c r="AO19" i="1"/>
  <c r="BB19" i="1" s="1"/>
  <c r="AL15" i="1"/>
  <c r="AY15" i="1" s="1"/>
  <c r="AP15" i="1"/>
  <c r="BC15" i="1" s="1"/>
  <c r="AK15" i="1"/>
  <c r="AM15" i="1"/>
  <c r="AI15" i="1"/>
  <c r="AN15" i="1"/>
  <c r="BA15" i="1" s="1"/>
  <c r="AJ15" i="1"/>
  <c r="AO15" i="1"/>
  <c r="BB15" i="1" s="1"/>
  <c r="AL11" i="1"/>
  <c r="AY11" i="1" s="1"/>
  <c r="AP11" i="1"/>
  <c r="BC11" i="1" s="1"/>
  <c r="AK11" i="1"/>
  <c r="AM11" i="1"/>
  <c r="AI11" i="1"/>
  <c r="AN11" i="1"/>
  <c r="BA11" i="1" s="1"/>
  <c r="AJ11" i="1"/>
  <c r="AO11" i="1"/>
  <c r="BB11" i="1" s="1"/>
  <c r="AL7" i="1"/>
  <c r="AY7" i="1" s="1"/>
  <c r="AP7" i="1"/>
  <c r="BC7" i="1" s="1"/>
  <c r="AK7" i="1"/>
  <c r="AM7" i="1"/>
  <c r="AI7" i="1"/>
  <c r="AN7" i="1"/>
  <c r="BA7" i="1" s="1"/>
  <c r="AJ7" i="1"/>
  <c r="AO7" i="1"/>
  <c r="BB7" i="1" s="1"/>
  <c r="AL3" i="1"/>
  <c r="AP3" i="1"/>
  <c r="AK3" i="1"/>
  <c r="AM3" i="1"/>
  <c r="AI3" i="1"/>
  <c r="AN3" i="1"/>
  <c r="AJ3" i="1"/>
  <c r="AO3" i="1"/>
  <c r="AK141" i="1"/>
  <c r="AO141" i="1"/>
  <c r="BB141" i="1" s="1"/>
  <c r="AK137" i="1"/>
  <c r="AO137" i="1"/>
  <c r="BB137" i="1" s="1"/>
  <c r="AK133" i="1"/>
  <c r="AO133" i="1"/>
  <c r="BB133" i="1" s="1"/>
  <c r="AK155" i="1"/>
  <c r="AO155" i="1"/>
  <c r="BB155" i="1" s="1"/>
  <c r="AK151" i="1"/>
  <c r="AO151" i="1"/>
  <c r="BB151" i="1" s="1"/>
  <c r="AK147" i="1"/>
  <c r="AO147" i="1"/>
  <c r="BB147" i="1" s="1"/>
  <c r="V185" i="1"/>
  <c r="V183" i="1"/>
  <c r="V181" i="1"/>
  <c r="P178" i="1"/>
  <c r="P176" i="1"/>
  <c r="S174" i="1"/>
  <c r="P187" i="1"/>
  <c r="AP190" i="1"/>
  <c r="BC190" i="1" s="1"/>
  <c r="AL190" i="1"/>
  <c r="AY190" i="1" s="1"/>
  <c r="AP187" i="1"/>
  <c r="BC187" i="1" s="1"/>
  <c r="AL187" i="1"/>
  <c r="AY187" i="1" s="1"/>
  <c r="AP181" i="1"/>
  <c r="BC181" i="1" s="1"/>
  <c r="AL181" i="1"/>
  <c r="AY181" i="1" s="1"/>
  <c r="AP180" i="1"/>
  <c r="BC180" i="1" s="1"/>
  <c r="AL180" i="1"/>
  <c r="AY180" i="1" s="1"/>
  <c r="AP179" i="1"/>
  <c r="BC179" i="1" s="1"/>
  <c r="AL179" i="1"/>
  <c r="AY179" i="1" s="1"/>
  <c r="AP178" i="1"/>
  <c r="BC178" i="1" s="1"/>
  <c r="AL178" i="1"/>
  <c r="AY178" i="1" s="1"/>
  <c r="AP177" i="1"/>
  <c r="BC177" i="1" s="1"/>
  <c r="AL177" i="1"/>
  <c r="AY177" i="1" s="1"/>
  <c r="AP176" i="1"/>
  <c r="BC176" i="1" s="1"/>
  <c r="AL176" i="1"/>
  <c r="AY176" i="1" s="1"/>
  <c r="AP175" i="1"/>
  <c r="BC175" i="1" s="1"/>
  <c r="AL175" i="1"/>
  <c r="AY175" i="1" s="1"/>
  <c r="AP174" i="1"/>
  <c r="BC174" i="1" s="1"/>
  <c r="AL174" i="1"/>
  <c r="AY174" i="1" s="1"/>
  <c r="AP167" i="1"/>
  <c r="BC167" i="1" s="1"/>
  <c r="AL167" i="1"/>
  <c r="AY167" i="1" s="1"/>
  <c r="AP166" i="1"/>
  <c r="BC166" i="1" s="1"/>
  <c r="AL166" i="1"/>
  <c r="AY166" i="1" s="1"/>
  <c r="AP165" i="1"/>
  <c r="BC165" i="1" s="1"/>
  <c r="AL165" i="1"/>
  <c r="AY165" i="1" s="1"/>
  <c r="AP164" i="1"/>
  <c r="BC164" i="1" s="1"/>
  <c r="AL164" i="1"/>
  <c r="AY164" i="1" s="1"/>
  <c r="AP163" i="1"/>
  <c r="BC163" i="1" s="1"/>
  <c r="AL163" i="1"/>
  <c r="AY163" i="1" s="1"/>
  <c r="AP162" i="1"/>
  <c r="BC162" i="1" s="1"/>
  <c r="AL162" i="1"/>
  <c r="AY162" i="1" s="1"/>
  <c r="AP161" i="1"/>
  <c r="BC161" i="1" s="1"/>
  <c r="AL161" i="1"/>
  <c r="AY161" i="1" s="1"/>
  <c r="AP160" i="1"/>
  <c r="BC160" i="1" s="1"/>
  <c r="AL160" i="1"/>
  <c r="AY160" i="1" s="1"/>
  <c r="AP159" i="1"/>
  <c r="BC159" i="1" s="1"/>
  <c r="AL159" i="1"/>
  <c r="AY159" i="1" s="1"/>
  <c r="AP158" i="1"/>
  <c r="BC158" i="1" s="1"/>
  <c r="AL158" i="1"/>
  <c r="AY158" i="1" s="1"/>
  <c r="AP157" i="1"/>
  <c r="BC157" i="1" s="1"/>
  <c r="AL157" i="1"/>
  <c r="AY157" i="1" s="1"/>
  <c r="AN156" i="1"/>
  <c r="BA156" i="1" s="1"/>
  <c r="AL155" i="1"/>
  <c r="AY155" i="1" s="1"/>
  <c r="AN154" i="1"/>
  <c r="BA154" i="1" s="1"/>
  <c r="AI154" i="1"/>
  <c r="AL153" i="1"/>
  <c r="AY153" i="1" s="1"/>
  <c r="AN152" i="1"/>
  <c r="BA152" i="1" s="1"/>
  <c r="AL151" i="1"/>
  <c r="AY151" i="1" s="1"/>
  <c r="AN150" i="1"/>
  <c r="BA150" i="1" s="1"/>
  <c r="AI150" i="1"/>
  <c r="AL149" i="1"/>
  <c r="AY149" i="1" s="1"/>
  <c r="AN148" i="1"/>
  <c r="BA148" i="1" s="1"/>
  <c r="AL147" i="1"/>
  <c r="AY147" i="1" s="1"/>
  <c r="AN146" i="1"/>
  <c r="BA146" i="1" s="1"/>
  <c r="AI146" i="1"/>
  <c r="AZ143" i="1"/>
  <c r="AN141" i="1"/>
  <c r="BA141" i="1" s="1"/>
  <c r="AI141" i="1"/>
  <c r="AL140" i="1"/>
  <c r="AY140" i="1" s="1"/>
  <c r="AN139" i="1"/>
  <c r="BA139" i="1" s="1"/>
  <c r="AI139" i="1"/>
  <c r="AN137" i="1"/>
  <c r="BA137" i="1" s="1"/>
  <c r="AI137" i="1"/>
  <c r="AL136" i="1"/>
  <c r="AY136" i="1" s="1"/>
  <c r="AN135" i="1"/>
  <c r="BA135" i="1" s="1"/>
  <c r="AI135" i="1"/>
  <c r="AN133" i="1"/>
  <c r="BA133" i="1" s="1"/>
  <c r="AI133" i="1"/>
  <c r="AZ132" i="1"/>
  <c r="Q152" i="4"/>
  <c r="Q161" i="4"/>
  <c r="AI127" i="1"/>
  <c r="AM127" i="1"/>
  <c r="AJ127" i="1"/>
  <c r="AN127" i="1"/>
  <c r="BA127" i="1" s="1"/>
  <c r="AK127" i="1"/>
  <c r="AO127" i="1"/>
  <c r="BB127" i="1" s="1"/>
  <c r="AL127" i="1"/>
  <c r="AY127" i="1" s="1"/>
  <c r="AP127" i="1"/>
  <c r="BC127" i="1" s="1"/>
  <c r="AI123" i="1"/>
  <c r="AM123" i="1"/>
  <c r="AJ123" i="1"/>
  <c r="AN123" i="1"/>
  <c r="BA123" i="1" s="1"/>
  <c r="AK123" i="1"/>
  <c r="AO123" i="1"/>
  <c r="BB123" i="1" s="1"/>
  <c r="AL123" i="1"/>
  <c r="AY123" i="1" s="1"/>
  <c r="AP123" i="1"/>
  <c r="BC123" i="1" s="1"/>
  <c r="AI118" i="1"/>
  <c r="AM118" i="1"/>
  <c r="AJ118" i="1"/>
  <c r="AN118" i="1"/>
  <c r="BA118" i="1" s="1"/>
  <c r="AK118" i="1"/>
  <c r="AO118" i="1"/>
  <c r="BB118" i="1" s="1"/>
  <c r="AL118" i="1"/>
  <c r="AY118" i="1" s="1"/>
  <c r="AP118" i="1"/>
  <c r="BC118" i="1" s="1"/>
  <c r="AI114" i="1"/>
  <c r="AM114" i="1"/>
  <c r="AJ114" i="1"/>
  <c r="AN114" i="1"/>
  <c r="BA114" i="1" s="1"/>
  <c r="AK114" i="1"/>
  <c r="AO114" i="1"/>
  <c r="BB114" i="1" s="1"/>
  <c r="AL114" i="1"/>
  <c r="AY114" i="1" s="1"/>
  <c r="AP114" i="1"/>
  <c r="BC114" i="1" s="1"/>
  <c r="AI110" i="1"/>
  <c r="AM110" i="1"/>
  <c r="AJ110" i="1"/>
  <c r="AN110" i="1"/>
  <c r="BA110" i="1" s="1"/>
  <c r="AK110" i="1"/>
  <c r="AO110" i="1"/>
  <c r="BB110" i="1" s="1"/>
  <c r="AL110" i="1"/>
  <c r="AY110" i="1" s="1"/>
  <c r="AP110" i="1"/>
  <c r="BC110" i="1" s="1"/>
  <c r="AI106" i="1"/>
  <c r="AM106" i="1"/>
  <c r="AJ106" i="1"/>
  <c r="AN106" i="1"/>
  <c r="BA106" i="1" s="1"/>
  <c r="AK106" i="1"/>
  <c r="AO106" i="1"/>
  <c r="BB106" i="1" s="1"/>
  <c r="AL106" i="1"/>
  <c r="AY106" i="1" s="1"/>
  <c r="AP106" i="1"/>
  <c r="BC106" i="1" s="1"/>
  <c r="AI102" i="1"/>
  <c r="AM102" i="1"/>
  <c r="AJ102" i="1"/>
  <c r="AN102" i="1"/>
  <c r="BA102" i="1" s="1"/>
  <c r="AK102" i="1"/>
  <c r="AO102" i="1"/>
  <c r="BB102" i="1" s="1"/>
  <c r="AL102" i="1"/>
  <c r="AY102" i="1" s="1"/>
  <c r="AP102" i="1"/>
  <c r="BC102" i="1" s="1"/>
  <c r="AI98" i="1"/>
  <c r="AM98" i="1"/>
  <c r="AJ98" i="1"/>
  <c r="AN98" i="1"/>
  <c r="BA98" i="1" s="1"/>
  <c r="AK98" i="1"/>
  <c r="AO98" i="1"/>
  <c r="BB98" i="1" s="1"/>
  <c r="AL98" i="1"/>
  <c r="AY98" i="1" s="1"/>
  <c r="AP98" i="1"/>
  <c r="BC98" i="1" s="1"/>
  <c r="AI94" i="1"/>
  <c r="AM94" i="1"/>
  <c r="AJ94" i="1"/>
  <c r="AN94" i="1"/>
  <c r="BA94" i="1" s="1"/>
  <c r="AK94" i="1"/>
  <c r="AO94" i="1"/>
  <c r="BB94" i="1" s="1"/>
  <c r="AL94" i="1"/>
  <c r="AY94" i="1" s="1"/>
  <c r="AP94" i="1"/>
  <c r="BC94" i="1" s="1"/>
  <c r="AI90" i="1"/>
  <c r="AM90" i="1"/>
  <c r="AJ90" i="1"/>
  <c r="AN90" i="1"/>
  <c r="BA90" i="1" s="1"/>
  <c r="AK90" i="1"/>
  <c r="AO90" i="1"/>
  <c r="BB90" i="1" s="1"/>
  <c r="AL90" i="1"/>
  <c r="AY90" i="1" s="1"/>
  <c r="AP90" i="1"/>
  <c r="BC90" i="1" s="1"/>
  <c r="AI86" i="1"/>
  <c r="AM86" i="1"/>
  <c r="AJ86" i="1"/>
  <c r="AN86" i="1"/>
  <c r="BA86" i="1" s="1"/>
  <c r="AK86" i="1"/>
  <c r="AO86" i="1"/>
  <c r="BB86" i="1" s="1"/>
  <c r="AL86" i="1"/>
  <c r="AY86" i="1" s="1"/>
  <c r="AP86" i="1"/>
  <c r="BC86" i="1" s="1"/>
  <c r="AI82" i="1"/>
  <c r="AM82" i="1"/>
  <c r="AJ82" i="1"/>
  <c r="AN82" i="1"/>
  <c r="BA82" i="1" s="1"/>
  <c r="AK82" i="1"/>
  <c r="AO82" i="1"/>
  <c r="BB82" i="1" s="1"/>
  <c r="AL82" i="1"/>
  <c r="AY82" i="1" s="1"/>
  <c r="AP82" i="1"/>
  <c r="BC82" i="1" s="1"/>
  <c r="AI78" i="1"/>
  <c r="AM78" i="1"/>
  <c r="AJ78" i="1"/>
  <c r="AN78" i="1"/>
  <c r="BA78" i="1" s="1"/>
  <c r="AK78" i="1"/>
  <c r="AO78" i="1"/>
  <c r="BB78" i="1" s="1"/>
  <c r="AL78" i="1"/>
  <c r="AY78" i="1" s="1"/>
  <c r="AP78" i="1"/>
  <c r="BC78" i="1" s="1"/>
  <c r="AI74" i="1"/>
  <c r="AM74" i="1"/>
  <c r="AJ74" i="1"/>
  <c r="AN74" i="1"/>
  <c r="BA74" i="1" s="1"/>
  <c r="AK74" i="1"/>
  <c r="AO74" i="1"/>
  <c r="BB74" i="1" s="1"/>
  <c r="AL74" i="1"/>
  <c r="AY74" i="1" s="1"/>
  <c r="AP74" i="1"/>
  <c r="BC74" i="1" s="1"/>
  <c r="AI70" i="1"/>
  <c r="AM70" i="1"/>
  <c r="AJ70" i="1"/>
  <c r="AN70" i="1"/>
  <c r="BA70" i="1" s="1"/>
  <c r="AK70" i="1"/>
  <c r="AO70" i="1"/>
  <c r="BB70" i="1" s="1"/>
  <c r="AL70" i="1"/>
  <c r="AY70" i="1" s="1"/>
  <c r="AP70" i="1"/>
  <c r="BC70" i="1" s="1"/>
  <c r="AI66" i="1"/>
  <c r="AM66" i="1"/>
  <c r="AJ66" i="1"/>
  <c r="AN66" i="1"/>
  <c r="BA66" i="1" s="1"/>
  <c r="AK66" i="1"/>
  <c r="AO66" i="1"/>
  <c r="BB66" i="1" s="1"/>
  <c r="AL66" i="1"/>
  <c r="AY66" i="1" s="1"/>
  <c r="AP66" i="1"/>
  <c r="BC66" i="1" s="1"/>
  <c r="AI62" i="1"/>
  <c r="AM62" i="1"/>
  <c r="AJ62" i="1"/>
  <c r="AN62" i="1"/>
  <c r="BA62" i="1" s="1"/>
  <c r="AK62" i="1"/>
  <c r="AO62" i="1"/>
  <c r="BB62" i="1" s="1"/>
  <c r="AL62" i="1"/>
  <c r="AY62" i="1" s="1"/>
  <c r="AP62" i="1"/>
  <c r="BC62" i="1" s="1"/>
  <c r="AI58" i="1"/>
  <c r="AM58" i="1"/>
  <c r="AJ58" i="1"/>
  <c r="AN58" i="1"/>
  <c r="BA58" i="1" s="1"/>
  <c r="AK58" i="1"/>
  <c r="AO58" i="1"/>
  <c r="BB58" i="1" s="1"/>
  <c r="AL58" i="1"/>
  <c r="AY58" i="1" s="1"/>
  <c r="AP58" i="1"/>
  <c r="BC58" i="1" s="1"/>
  <c r="AI54" i="1"/>
  <c r="AM54" i="1"/>
  <c r="AJ54" i="1"/>
  <c r="AN54" i="1"/>
  <c r="BA54" i="1" s="1"/>
  <c r="AK54" i="1"/>
  <c r="AO54" i="1"/>
  <c r="BB54" i="1" s="1"/>
  <c r="AL54" i="1"/>
  <c r="AY54" i="1" s="1"/>
  <c r="AP54" i="1"/>
  <c r="BC54" i="1" s="1"/>
  <c r="AI50" i="1"/>
  <c r="AM50" i="1"/>
  <c r="AJ50" i="1"/>
  <c r="AN50" i="1"/>
  <c r="BA50" i="1" s="1"/>
  <c r="AK50" i="1"/>
  <c r="AO50" i="1"/>
  <c r="BB50" i="1" s="1"/>
  <c r="AL50" i="1"/>
  <c r="AY50" i="1" s="1"/>
  <c r="AP50" i="1"/>
  <c r="BC50" i="1" s="1"/>
  <c r="AI46" i="1"/>
  <c r="AM46" i="1"/>
  <c r="AJ46" i="1"/>
  <c r="AO46" i="1"/>
  <c r="BB46" i="1" s="1"/>
  <c r="AK46" i="1"/>
  <c r="AP46" i="1"/>
  <c r="BC46" i="1" s="1"/>
  <c r="AL46" i="1"/>
  <c r="AY46" i="1" s="1"/>
  <c r="AN46" i="1"/>
  <c r="BA46" i="1" s="1"/>
  <c r="AI42" i="1"/>
  <c r="AM42" i="1"/>
  <c r="AJ42" i="1"/>
  <c r="AO42" i="1"/>
  <c r="BB42" i="1" s="1"/>
  <c r="AK42" i="1"/>
  <c r="AP42" i="1"/>
  <c r="BC42" i="1" s="1"/>
  <c r="AL42" i="1"/>
  <c r="AY42" i="1" s="1"/>
  <c r="AN42" i="1"/>
  <c r="BA42" i="1" s="1"/>
  <c r="AL38" i="1"/>
  <c r="AY38" i="1" s="1"/>
  <c r="AP38" i="1"/>
  <c r="BC38" i="1" s="1"/>
  <c r="AI38" i="1"/>
  <c r="AN38" i="1"/>
  <c r="BA38" i="1" s="1"/>
  <c r="AJ38" i="1"/>
  <c r="AO38" i="1"/>
  <c r="BB38" i="1" s="1"/>
  <c r="AK38" i="1"/>
  <c r="AM38" i="1"/>
  <c r="AL34" i="1"/>
  <c r="AY34" i="1" s="1"/>
  <c r="AP34" i="1"/>
  <c r="BC34" i="1" s="1"/>
  <c r="AI34" i="1"/>
  <c r="AN34" i="1"/>
  <c r="BA34" i="1" s="1"/>
  <c r="AJ34" i="1"/>
  <c r="AO34" i="1"/>
  <c r="BB34" i="1" s="1"/>
  <c r="AK34" i="1"/>
  <c r="AM34" i="1"/>
  <c r="AL30" i="1"/>
  <c r="AY30" i="1" s="1"/>
  <c r="AP30" i="1"/>
  <c r="BC30" i="1" s="1"/>
  <c r="AI30" i="1"/>
  <c r="AN30" i="1"/>
  <c r="BA30" i="1" s="1"/>
  <c r="AJ30" i="1"/>
  <c r="AO30" i="1"/>
  <c r="BB30" i="1" s="1"/>
  <c r="AK30" i="1"/>
  <c r="AM30" i="1"/>
  <c r="AL26" i="1"/>
  <c r="AY26" i="1" s="1"/>
  <c r="AP26" i="1"/>
  <c r="BC26" i="1" s="1"/>
  <c r="AI26" i="1"/>
  <c r="AN26" i="1"/>
  <c r="BA26" i="1" s="1"/>
  <c r="AJ26" i="1"/>
  <c r="AO26" i="1"/>
  <c r="BB26" i="1" s="1"/>
  <c r="AK26" i="1"/>
  <c r="AM26" i="1"/>
  <c r="AL22" i="1"/>
  <c r="AY22" i="1" s="1"/>
  <c r="AP22" i="1"/>
  <c r="BC22" i="1" s="1"/>
  <c r="AI22" i="1"/>
  <c r="AN22" i="1"/>
  <c r="BA22" i="1" s="1"/>
  <c r="AJ22" i="1"/>
  <c r="AO22" i="1"/>
  <c r="BB22" i="1" s="1"/>
  <c r="AK22" i="1"/>
  <c r="AM22" i="1"/>
  <c r="AL18" i="1"/>
  <c r="AY18" i="1" s="1"/>
  <c r="AP18" i="1"/>
  <c r="BC18" i="1" s="1"/>
  <c r="AI18" i="1"/>
  <c r="AN18" i="1"/>
  <c r="BA18" i="1" s="1"/>
  <c r="AJ18" i="1"/>
  <c r="AO18" i="1"/>
  <c r="BB18" i="1" s="1"/>
  <c r="AK18" i="1"/>
  <c r="AM18" i="1"/>
  <c r="AL14" i="1"/>
  <c r="AY14" i="1" s="1"/>
  <c r="AP14" i="1"/>
  <c r="BC14" i="1" s="1"/>
  <c r="AI14" i="1"/>
  <c r="AN14" i="1"/>
  <c r="BA14" i="1" s="1"/>
  <c r="AJ14" i="1"/>
  <c r="AO14" i="1"/>
  <c r="BB14" i="1" s="1"/>
  <c r="AK14" i="1"/>
  <c r="AM14" i="1"/>
  <c r="AL10" i="1"/>
  <c r="AY10" i="1" s="1"/>
  <c r="AP10" i="1"/>
  <c r="BC10" i="1" s="1"/>
  <c r="AI10" i="1"/>
  <c r="AN10" i="1"/>
  <c r="BA10" i="1" s="1"/>
  <c r="AJ10" i="1"/>
  <c r="AO10" i="1"/>
  <c r="BB10" i="1" s="1"/>
  <c r="AK10" i="1"/>
  <c r="AM10" i="1"/>
  <c r="AL6" i="1"/>
  <c r="AY6" i="1" s="1"/>
  <c r="AP6" i="1"/>
  <c r="BC6" i="1" s="1"/>
  <c r="AI6" i="1"/>
  <c r="AN6" i="1"/>
  <c r="BA6" i="1" s="1"/>
  <c r="AJ6" i="1"/>
  <c r="AO6" i="1"/>
  <c r="BB6" i="1" s="1"/>
  <c r="AK6" i="1"/>
  <c r="AM6" i="1"/>
  <c r="AK142" i="1"/>
  <c r="AO142" i="1"/>
  <c r="BB142" i="1" s="1"/>
  <c r="AK138" i="1"/>
  <c r="AO138" i="1"/>
  <c r="BB138" i="1" s="1"/>
  <c r="AK134" i="1"/>
  <c r="AO134" i="1"/>
  <c r="BB134" i="1" s="1"/>
  <c r="AK156" i="1"/>
  <c r="AO156" i="1"/>
  <c r="BB156" i="1" s="1"/>
  <c r="AK152" i="1"/>
  <c r="AO152" i="1"/>
  <c r="BB152" i="1" s="1"/>
  <c r="AK148" i="1"/>
  <c r="AO148" i="1"/>
  <c r="BB148" i="1" s="1"/>
  <c r="W181" i="4"/>
  <c r="R185" i="4"/>
  <c r="V187" i="4"/>
  <c r="U190" i="4"/>
  <c r="W190" i="4" s="1"/>
  <c r="N190" i="4"/>
  <c r="S188" i="4"/>
  <c r="U194" i="4"/>
  <c r="U193" i="4"/>
  <c r="AX194" i="1"/>
  <c r="AX193" i="1"/>
  <c r="AO190" i="1"/>
  <c r="BB190" i="1" s="1"/>
  <c r="AK190" i="1"/>
  <c r="AX189" i="1"/>
  <c r="AO187" i="1"/>
  <c r="BB187" i="1" s="1"/>
  <c r="AK187" i="1"/>
  <c r="AX183" i="1"/>
  <c r="AO181" i="1"/>
  <c r="BB181" i="1" s="1"/>
  <c r="AK181" i="1"/>
  <c r="AO180" i="1"/>
  <c r="BB180" i="1" s="1"/>
  <c r="AK180" i="1"/>
  <c r="AO179" i="1"/>
  <c r="BB179" i="1" s="1"/>
  <c r="AK179" i="1"/>
  <c r="AO178" i="1"/>
  <c r="BB178" i="1" s="1"/>
  <c r="AK178" i="1"/>
  <c r="AO177" i="1"/>
  <c r="BB177" i="1" s="1"/>
  <c r="AK177" i="1"/>
  <c r="AO176" i="1"/>
  <c r="BB176" i="1" s="1"/>
  <c r="AK176" i="1"/>
  <c r="AO175" i="1"/>
  <c r="BB175" i="1" s="1"/>
  <c r="AK175" i="1"/>
  <c r="AO174" i="1"/>
  <c r="BB174" i="1" s="1"/>
  <c r="AK174" i="1"/>
  <c r="AX173" i="1"/>
  <c r="AX172" i="1"/>
  <c r="AX171" i="1"/>
  <c r="AX170" i="1"/>
  <c r="AX169" i="1"/>
  <c r="AO167" i="1"/>
  <c r="BB167" i="1" s="1"/>
  <c r="AK167" i="1"/>
  <c r="AO166" i="1"/>
  <c r="BB166" i="1" s="1"/>
  <c r="AK166" i="1"/>
  <c r="AO165" i="1"/>
  <c r="BB165" i="1" s="1"/>
  <c r="AK165" i="1"/>
  <c r="AO164" i="1"/>
  <c r="BB164" i="1" s="1"/>
  <c r="AK164" i="1"/>
  <c r="AO163" i="1"/>
  <c r="BB163" i="1" s="1"/>
  <c r="AK163" i="1"/>
  <c r="AO162" i="1"/>
  <c r="BB162" i="1" s="1"/>
  <c r="AK162" i="1"/>
  <c r="AO161" i="1"/>
  <c r="BB161" i="1" s="1"/>
  <c r="AK161" i="1"/>
  <c r="AO160" i="1"/>
  <c r="BB160" i="1" s="1"/>
  <c r="AK160" i="1"/>
  <c r="AO159" i="1"/>
  <c r="BB159" i="1" s="1"/>
  <c r="AK159" i="1"/>
  <c r="AO158" i="1"/>
  <c r="BB158" i="1" s="1"/>
  <c r="AK158" i="1"/>
  <c r="AO157" i="1"/>
  <c r="BB157" i="1" s="1"/>
  <c r="AJ157" i="1"/>
  <c r="AM156" i="1"/>
  <c r="AP155" i="1"/>
  <c r="BC155" i="1" s="1"/>
  <c r="AJ155" i="1"/>
  <c r="AM154" i="1"/>
  <c r="AP153" i="1"/>
  <c r="BC153" i="1" s="1"/>
  <c r="AM152" i="1"/>
  <c r="AP151" i="1"/>
  <c r="BC151" i="1" s="1"/>
  <c r="AJ151" i="1"/>
  <c r="AM150" i="1"/>
  <c r="AP149" i="1"/>
  <c r="BC149" i="1" s="1"/>
  <c r="AM148" i="1"/>
  <c r="AP147" i="1"/>
  <c r="BC147" i="1" s="1"/>
  <c r="AJ147" i="1"/>
  <c r="AM146" i="1"/>
  <c r="AP142" i="1"/>
  <c r="BC142" i="1" s="1"/>
  <c r="AJ142" i="1"/>
  <c r="AM141" i="1"/>
  <c r="AP140" i="1"/>
  <c r="BC140" i="1" s="1"/>
  <c r="AJ140" i="1"/>
  <c r="AP138" i="1"/>
  <c r="BC138" i="1" s="1"/>
  <c r="AJ138" i="1"/>
  <c r="AM137" i="1"/>
  <c r="AP136" i="1"/>
  <c r="BC136" i="1" s="1"/>
  <c r="AJ136" i="1"/>
  <c r="AP134" i="1"/>
  <c r="BC134" i="1" s="1"/>
  <c r="AJ134" i="1"/>
  <c r="AM133" i="1"/>
  <c r="W160" i="4"/>
  <c r="Q145" i="4"/>
  <c r="T164" i="4"/>
  <c r="AI126" i="1"/>
  <c r="AM126" i="1"/>
  <c r="AJ126" i="1"/>
  <c r="AN126" i="1"/>
  <c r="BA126" i="1" s="1"/>
  <c r="AK126" i="1"/>
  <c r="AO126" i="1"/>
  <c r="BB126" i="1" s="1"/>
  <c r="AL126" i="1"/>
  <c r="AY126" i="1" s="1"/>
  <c r="AP126" i="1"/>
  <c r="BC126" i="1" s="1"/>
  <c r="AI121" i="1"/>
  <c r="AM121" i="1"/>
  <c r="AJ121" i="1"/>
  <c r="AN121" i="1"/>
  <c r="BA121" i="1" s="1"/>
  <c r="AK121" i="1"/>
  <c r="AO121" i="1"/>
  <c r="BB121" i="1" s="1"/>
  <c r="AL121" i="1"/>
  <c r="AY121" i="1" s="1"/>
  <c r="AP121" i="1"/>
  <c r="BC121" i="1" s="1"/>
  <c r="AI117" i="1"/>
  <c r="AM117" i="1"/>
  <c r="AJ117" i="1"/>
  <c r="AN117" i="1"/>
  <c r="BA117" i="1" s="1"/>
  <c r="AK117" i="1"/>
  <c r="AO117" i="1"/>
  <c r="BB117" i="1" s="1"/>
  <c r="AL117" i="1"/>
  <c r="AY117" i="1" s="1"/>
  <c r="AP117" i="1"/>
  <c r="BC117" i="1" s="1"/>
  <c r="AI113" i="1"/>
  <c r="AM113" i="1"/>
  <c r="AJ113" i="1"/>
  <c r="AN113" i="1"/>
  <c r="BA113" i="1" s="1"/>
  <c r="AK113" i="1"/>
  <c r="AO113" i="1"/>
  <c r="BB113" i="1" s="1"/>
  <c r="AL113" i="1"/>
  <c r="AY113" i="1" s="1"/>
  <c r="AP113" i="1"/>
  <c r="BC113" i="1" s="1"/>
  <c r="AI109" i="1"/>
  <c r="AM109" i="1"/>
  <c r="AJ109" i="1"/>
  <c r="AN109" i="1"/>
  <c r="BA109" i="1" s="1"/>
  <c r="AK109" i="1"/>
  <c r="AO109" i="1"/>
  <c r="BB109" i="1" s="1"/>
  <c r="AL109" i="1"/>
  <c r="AY109" i="1" s="1"/>
  <c r="AP109" i="1"/>
  <c r="BC109" i="1" s="1"/>
  <c r="AI105" i="1"/>
  <c r="AM105" i="1"/>
  <c r="AJ105" i="1"/>
  <c r="AN105" i="1"/>
  <c r="BA105" i="1" s="1"/>
  <c r="AK105" i="1"/>
  <c r="AO105" i="1"/>
  <c r="BB105" i="1" s="1"/>
  <c r="AL105" i="1"/>
  <c r="AY105" i="1" s="1"/>
  <c r="AP105" i="1"/>
  <c r="BC105" i="1" s="1"/>
  <c r="AI101" i="1"/>
  <c r="AM101" i="1"/>
  <c r="AJ101" i="1"/>
  <c r="AN101" i="1"/>
  <c r="BA101" i="1" s="1"/>
  <c r="AK101" i="1"/>
  <c r="AO101" i="1"/>
  <c r="BB101" i="1" s="1"/>
  <c r="AL101" i="1"/>
  <c r="AY101" i="1" s="1"/>
  <c r="AP101" i="1"/>
  <c r="BC101" i="1" s="1"/>
  <c r="AI97" i="1"/>
  <c r="AM97" i="1"/>
  <c r="AJ97" i="1"/>
  <c r="AN97" i="1"/>
  <c r="BA97" i="1" s="1"/>
  <c r="AK97" i="1"/>
  <c r="AO97" i="1"/>
  <c r="BB97" i="1" s="1"/>
  <c r="AL97" i="1"/>
  <c r="AY97" i="1" s="1"/>
  <c r="AP97" i="1"/>
  <c r="BC97" i="1" s="1"/>
  <c r="AI93" i="1"/>
  <c r="AM93" i="1"/>
  <c r="AJ93" i="1"/>
  <c r="AN93" i="1"/>
  <c r="BA93" i="1" s="1"/>
  <c r="AK93" i="1"/>
  <c r="AO93" i="1"/>
  <c r="BB93" i="1" s="1"/>
  <c r="AL93" i="1"/>
  <c r="AY93" i="1" s="1"/>
  <c r="AP93" i="1"/>
  <c r="BC93" i="1" s="1"/>
  <c r="AI89" i="1"/>
  <c r="AM89" i="1"/>
  <c r="AJ89" i="1"/>
  <c r="AN89" i="1"/>
  <c r="BA89" i="1" s="1"/>
  <c r="AK89" i="1"/>
  <c r="AO89" i="1"/>
  <c r="BB89" i="1" s="1"/>
  <c r="AL89" i="1"/>
  <c r="AY89" i="1" s="1"/>
  <c r="AP89" i="1"/>
  <c r="BC89" i="1" s="1"/>
  <c r="AI85" i="1"/>
  <c r="AM85" i="1"/>
  <c r="AJ85" i="1"/>
  <c r="AN85" i="1"/>
  <c r="BA85" i="1" s="1"/>
  <c r="AK85" i="1"/>
  <c r="AO85" i="1"/>
  <c r="BB85" i="1" s="1"/>
  <c r="AL85" i="1"/>
  <c r="AY85" i="1" s="1"/>
  <c r="AP85" i="1"/>
  <c r="BC85" i="1" s="1"/>
  <c r="AI81" i="1"/>
  <c r="AM81" i="1"/>
  <c r="AJ81" i="1"/>
  <c r="AN81" i="1"/>
  <c r="BA81" i="1" s="1"/>
  <c r="AK81" i="1"/>
  <c r="AO81" i="1"/>
  <c r="BB81" i="1" s="1"/>
  <c r="AL81" i="1"/>
  <c r="AY81" i="1" s="1"/>
  <c r="AP81" i="1"/>
  <c r="BC81" i="1" s="1"/>
  <c r="AI77" i="1"/>
  <c r="AM77" i="1"/>
  <c r="AJ77" i="1"/>
  <c r="AN77" i="1"/>
  <c r="BA77" i="1" s="1"/>
  <c r="AK77" i="1"/>
  <c r="AO77" i="1"/>
  <c r="BB77" i="1" s="1"/>
  <c r="AL77" i="1"/>
  <c r="AY77" i="1" s="1"/>
  <c r="AP77" i="1"/>
  <c r="BC77" i="1" s="1"/>
  <c r="AI73" i="1"/>
  <c r="AM73" i="1"/>
  <c r="AJ73" i="1"/>
  <c r="AN73" i="1"/>
  <c r="BA73" i="1" s="1"/>
  <c r="AK73" i="1"/>
  <c r="AO73" i="1"/>
  <c r="BB73" i="1" s="1"/>
  <c r="AL73" i="1"/>
  <c r="AY73" i="1" s="1"/>
  <c r="AP73" i="1"/>
  <c r="BC73" i="1" s="1"/>
  <c r="AI69" i="1"/>
  <c r="AM69" i="1"/>
  <c r="AJ69" i="1"/>
  <c r="AN69" i="1"/>
  <c r="BA69" i="1" s="1"/>
  <c r="AK69" i="1"/>
  <c r="AO69" i="1"/>
  <c r="BB69" i="1" s="1"/>
  <c r="AL69" i="1"/>
  <c r="AY69" i="1" s="1"/>
  <c r="AP69" i="1"/>
  <c r="BC69" i="1" s="1"/>
  <c r="AI65" i="1"/>
  <c r="AM65" i="1"/>
  <c r="AJ65" i="1"/>
  <c r="AN65" i="1"/>
  <c r="BA65" i="1" s="1"/>
  <c r="AK65" i="1"/>
  <c r="AO65" i="1"/>
  <c r="BB65" i="1" s="1"/>
  <c r="AL65" i="1"/>
  <c r="AY65" i="1" s="1"/>
  <c r="AP65" i="1"/>
  <c r="BC65" i="1" s="1"/>
  <c r="AI61" i="1"/>
  <c r="AM61" i="1"/>
  <c r="AJ61" i="1"/>
  <c r="AN61" i="1"/>
  <c r="BA61" i="1" s="1"/>
  <c r="AK61" i="1"/>
  <c r="AO61" i="1"/>
  <c r="BB61" i="1" s="1"/>
  <c r="AL61" i="1"/>
  <c r="AY61" i="1" s="1"/>
  <c r="AP61" i="1"/>
  <c r="BC61" i="1" s="1"/>
  <c r="AI57" i="1"/>
  <c r="AM57" i="1"/>
  <c r="AJ57" i="1"/>
  <c r="AN57" i="1"/>
  <c r="BA57" i="1" s="1"/>
  <c r="AK57" i="1"/>
  <c r="AO57" i="1"/>
  <c r="BB57" i="1" s="1"/>
  <c r="AL57" i="1"/>
  <c r="AY57" i="1" s="1"/>
  <c r="AP57" i="1"/>
  <c r="BC57" i="1" s="1"/>
  <c r="AI53" i="1"/>
  <c r="AM53" i="1"/>
  <c r="AJ53" i="1"/>
  <c r="AN53" i="1"/>
  <c r="BA53" i="1" s="1"/>
  <c r="AK53" i="1"/>
  <c r="AO53" i="1"/>
  <c r="BB53" i="1" s="1"/>
  <c r="AL53" i="1"/>
  <c r="AY53" i="1" s="1"/>
  <c r="AP53" i="1"/>
  <c r="BC53" i="1" s="1"/>
  <c r="AI49" i="1"/>
  <c r="AM49" i="1"/>
  <c r="AJ49" i="1"/>
  <c r="AN49" i="1"/>
  <c r="BA49" i="1" s="1"/>
  <c r="AK49" i="1"/>
  <c r="AO49" i="1"/>
  <c r="BB49" i="1" s="1"/>
  <c r="AL49" i="1"/>
  <c r="AY49" i="1" s="1"/>
  <c r="AP49" i="1"/>
  <c r="BC49" i="1" s="1"/>
  <c r="AI45" i="1"/>
  <c r="AM45" i="1"/>
  <c r="AL45" i="1"/>
  <c r="AY45" i="1" s="1"/>
  <c r="AN45" i="1"/>
  <c r="BA45" i="1" s="1"/>
  <c r="AJ45" i="1"/>
  <c r="AO45" i="1"/>
  <c r="BB45" i="1" s="1"/>
  <c r="AK45" i="1"/>
  <c r="AP45" i="1"/>
  <c r="BC45" i="1" s="1"/>
  <c r="AI41" i="1"/>
  <c r="AM41" i="1"/>
  <c r="AL41" i="1"/>
  <c r="AY41" i="1" s="1"/>
  <c r="AN41" i="1"/>
  <c r="BA41" i="1" s="1"/>
  <c r="AJ41" i="1"/>
  <c r="AO41" i="1"/>
  <c r="BB41" i="1" s="1"/>
  <c r="AK41" i="1"/>
  <c r="AP41" i="1"/>
  <c r="BC41" i="1" s="1"/>
  <c r="AL37" i="1"/>
  <c r="AY37" i="1" s="1"/>
  <c r="AP37" i="1"/>
  <c r="BC37" i="1" s="1"/>
  <c r="AK37" i="1"/>
  <c r="AM37" i="1"/>
  <c r="AI37" i="1"/>
  <c r="AN37" i="1"/>
  <c r="BA37" i="1" s="1"/>
  <c r="AJ37" i="1"/>
  <c r="AO37" i="1"/>
  <c r="BB37" i="1" s="1"/>
  <c r="AL33" i="1"/>
  <c r="AY33" i="1" s="1"/>
  <c r="AP33" i="1"/>
  <c r="BC33" i="1" s="1"/>
  <c r="AK33" i="1"/>
  <c r="AM33" i="1"/>
  <c r="AI33" i="1"/>
  <c r="AN33" i="1"/>
  <c r="BA33" i="1" s="1"/>
  <c r="AJ33" i="1"/>
  <c r="AO33" i="1"/>
  <c r="BB33" i="1" s="1"/>
  <c r="AL29" i="1"/>
  <c r="AY29" i="1" s="1"/>
  <c r="AP29" i="1"/>
  <c r="BC29" i="1" s="1"/>
  <c r="AK29" i="1"/>
  <c r="AM29" i="1"/>
  <c r="AI29" i="1"/>
  <c r="AN29" i="1"/>
  <c r="BA29" i="1" s="1"/>
  <c r="AJ29" i="1"/>
  <c r="AO29" i="1"/>
  <c r="BB29" i="1" s="1"/>
  <c r="AL25" i="1"/>
  <c r="AY25" i="1" s="1"/>
  <c r="AP25" i="1"/>
  <c r="BC25" i="1" s="1"/>
  <c r="AK25" i="1"/>
  <c r="AM25" i="1"/>
  <c r="AI25" i="1"/>
  <c r="AN25" i="1"/>
  <c r="BA25" i="1" s="1"/>
  <c r="AJ25" i="1"/>
  <c r="AO25" i="1"/>
  <c r="BB25" i="1" s="1"/>
  <c r="AL21" i="1"/>
  <c r="AY21" i="1" s="1"/>
  <c r="AP21" i="1"/>
  <c r="BC21" i="1" s="1"/>
  <c r="AK21" i="1"/>
  <c r="AM21" i="1"/>
  <c r="AI21" i="1"/>
  <c r="AN21" i="1"/>
  <c r="BA21" i="1" s="1"/>
  <c r="AJ21" i="1"/>
  <c r="AO21" i="1"/>
  <c r="BB21" i="1" s="1"/>
  <c r="AL17" i="1"/>
  <c r="AY17" i="1" s="1"/>
  <c r="AP17" i="1"/>
  <c r="BC17" i="1" s="1"/>
  <c r="AK17" i="1"/>
  <c r="AM17" i="1"/>
  <c r="AI17" i="1"/>
  <c r="AN17" i="1"/>
  <c r="BA17" i="1" s="1"/>
  <c r="AJ17" i="1"/>
  <c r="AO17" i="1"/>
  <c r="BB17" i="1" s="1"/>
  <c r="AL13" i="1"/>
  <c r="AY13" i="1" s="1"/>
  <c r="AP13" i="1"/>
  <c r="BC13" i="1" s="1"/>
  <c r="AK13" i="1"/>
  <c r="AM13" i="1"/>
  <c r="AI13" i="1"/>
  <c r="AN13" i="1"/>
  <c r="BA13" i="1" s="1"/>
  <c r="AJ13" i="1"/>
  <c r="AO13" i="1"/>
  <c r="BB13" i="1" s="1"/>
  <c r="AL9" i="1"/>
  <c r="AY9" i="1" s="1"/>
  <c r="AP9" i="1"/>
  <c r="BC9" i="1" s="1"/>
  <c r="AK9" i="1"/>
  <c r="AM9" i="1"/>
  <c r="AI9" i="1"/>
  <c r="AN9" i="1"/>
  <c r="BA9" i="1" s="1"/>
  <c r="AJ9" i="1"/>
  <c r="AO9" i="1"/>
  <c r="BB9" i="1" s="1"/>
  <c r="AL5" i="1"/>
  <c r="AY5" i="1" s="1"/>
  <c r="AP5" i="1"/>
  <c r="BC5" i="1" s="1"/>
  <c r="AK5" i="1"/>
  <c r="AM5" i="1"/>
  <c r="AI5" i="1"/>
  <c r="AN5" i="1"/>
  <c r="BA5" i="1" s="1"/>
  <c r="AJ5" i="1"/>
  <c r="AO5" i="1"/>
  <c r="BB5" i="1" s="1"/>
  <c r="AK139" i="1"/>
  <c r="AO139" i="1"/>
  <c r="BB139" i="1" s="1"/>
  <c r="AK135" i="1"/>
  <c r="AO135" i="1"/>
  <c r="BB135" i="1" s="1"/>
  <c r="AX157" i="1"/>
  <c r="AK153" i="1"/>
  <c r="AO153" i="1"/>
  <c r="BB153" i="1" s="1"/>
  <c r="AK149" i="1"/>
  <c r="AO149" i="1"/>
  <c r="BB149" i="1" s="1"/>
  <c r="N155" i="4"/>
  <c r="R172" i="4"/>
  <c r="U172" i="4"/>
  <c r="N185" i="4"/>
  <c r="V189" i="4"/>
  <c r="AW191" i="1"/>
  <c r="AN190" i="1"/>
  <c r="BA190" i="1" s="1"/>
  <c r="AW189" i="1"/>
  <c r="AU189" i="1"/>
  <c r="AW188" i="1"/>
  <c r="AN187" i="1"/>
  <c r="BA187" i="1" s="1"/>
  <c r="AN186" i="1"/>
  <c r="BA186" i="1" s="1"/>
  <c r="AN185" i="1"/>
  <c r="BA185" i="1" s="1"/>
  <c r="AN184" i="1"/>
  <c r="BA184" i="1" s="1"/>
  <c r="AN183" i="1"/>
  <c r="BA183" i="1" s="1"/>
  <c r="AN182" i="1"/>
  <c r="BA182" i="1" s="1"/>
  <c r="AN181" i="1"/>
  <c r="BA181" i="1" s="1"/>
  <c r="AN180" i="1"/>
  <c r="BA180" i="1" s="1"/>
  <c r="AN179" i="1"/>
  <c r="BA179" i="1" s="1"/>
  <c r="AN178" i="1"/>
  <c r="BA178" i="1" s="1"/>
  <c r="AN177" i="1"/>
  <c r="BA177" i="1" s="1"/>
  <c r="AN176" i="1"/>
  <c r="BA176" i="1" s="1"/>
  <c r="AN175" i="1"/>
  <c r="BA175" i="1" s="1"/>
  <c r="AN174" i="1"/>
  <c r="BA174" i="1" s="1"/>
  <c r="AW173" i="1"/>
  <c r="AW169" i="1"/>
  <c r="AN167" i="1"/>
  <c r="BA167" i="1" s="1"/>
  <c r="AN166" i="1"/>
  <c r="BA166" i="1" s="1"/>
  <c r="AN165" i="1"/>
  <c r="BA165" i="1" s="1"/>
  <c r="AN164" i="1"/>
  <c r="BA164" i="1" s="1"/>
  <c r="AN163" i="1"/>
  <c r="BA163" i="1" s="1"/>
  <c r="AN162" i="1"/>
  <c r="BA162" i="1" s="1"/>
  <c r="AN161" i="1"/>
  <c r="BA161" i="1" s="1"/>
  <c r="AN160" i="1"/>
  <c r="BA160" i="1" s="1"/>
  <c r="AN159" i="1"/>
  <c r="BA159" i="1" s="1"/>
  <c r="AN158" i="1"/>
  <c r="BA158" i="1" s="1"/>
  <c r="AN157" i="1"/>
  <c r="BA157" i="1" s="1"/>
  <c r="AI157" i="1"/>
  <c r="AL156" i="1"/>
  <c r="AY156" i="1" s="1"/>
  <c r="AN155" i="1"/>
  <c r="BA155" i="1" s="1"/>
  <c r="AI155" i="1"/>
  <c r="AL154" i="1"/>
  <c r="AY154" i="1" s="1"/>
  <c r="AN153" i="1"/>
  <c r="BA153" i="1" s="1"/>
  <c r="AI153" i="1"/>
  <c r="AL152" i="1"/>
  <c r="AY152" i="1" s="1"/>
  <c r="AN151" i="1"/>
  <c r="BA151" i="1" s="1"/>
  <c r="AI151" i="1"/>
  <c r="AL150" i="1"/>
  <c r="AY150" i="1" s="1"/>
  <c r="AN149" i="1"/>
  <c r="BA149" i="1" s="1"/>
  <c r="AI149" i="1"/>
  <c r="AL148" i="1"/>
  <c r="AY148" i="1" s="1"/>
  <c r="AN147" i="1"/>
  <c r="BA147" i="1" s="1"/>
  <c r="AI147" i="1"/>
  <c r="AL146" i="1"/>
  <c r="AY146" i="1" s="1"/>
  <c r="AN142" i="1"/>
  <c r="BA142" i="1" s="1"/>
  <c r="AI142" i="1"/>
  <c r="AL141" i="1"/>
  <c r="AY141" i="1" s="1"/>
  <c r="AN140" i="1"/>
  <c r="BA140" i="1" s="1"/>
  <c r="AI140" i="1"/>
  <c r="AL139" i="1"/>
  <c r="AY139" i="1" s="1"/>
  <c r="AN138" i="1"/>
  <c r="BA138" i="1" s="1"/>
  <c r="AI138" i="1"/>
  <c r="AL137" i="1"/>
  <c r="AY137" i="1" s="1"/>
  <c r="AN136" i="1"/>
  <c r="BA136" i="1" s="1"/>
  <c r="AI136" i="1"/>
  <c r="AL135" i="1"/>
  <c r="AY135" i="1" s="1"/>
  <c r="AN134" i="1"/>
  <c r="BA134" i="1" s="1"/>
  <c r="AI134" i="1"/>
  <c r="AL133" i="1"/>
  <c r="AY133" i="1" s="1"/>
  <c r="AX145" i="1"/>
  <c r="AX144" i="1"/>
  <c r="AX132" i="1"/>
  <c r="AX130" i="1"/>
  <c r="P166" i="4"/>
  <c r="Q166" i="4" s="1"/>
  <c r="V166" i="4"/>
  <c r="U166" i="4"/>
  <c r="S166" i="4"/>
  <c r="U167" i="4"/>
  <c r="W167" i="4" s="1"/>
  <c r="N167" i="4"/>
  <c r="R167" i="4"/>
  <c r="N173" i="4"/>
  <c r="S173" i="4"/>
  <c r="O173" i="4"/>
  <c r="P172" i="4"/>
  <c r="V172" i="4"/>
  <c r="S172" i="4"/>
  <c r="P171" i="4"/>
  <c r="V171" i="4"/>
  <c r="O171" i="4"/>
  <c r="P170" i="4"/>
  <c r="O170" i="4"/>
  <c r="P169" i="4"/>
  <c r="Q169" i="4" s="1"/>
  <c r="S169" i="4"/>
  <c r="U169" i="4"/>
  <c r="T186" i="4"/>
  <c r="T181" i="4"/>
  <c r="O182" i="3"/>
  <c r="U187" i="4"/>
  <c r="AT194" i="1" l="1"/>
  <c r="Q101" i="4"/>
  <c r="W182" i="4"/>
  <c r="T77" i="4"/>
  <c r="T11" i="4"/>
  <c r="T131" i="4"/>
  <c r="Q129" i="4"/>
  <c r="Q124" i="4"/>
  <c r="W50" i="4"/>
  <c r="T9" i="4"/>
  <c r="Q36" i="4"/>
  <c r="W4" i="4"/>
  <c r="Q3" i="4"/>
  <c r="Q50" i="4"/>
  <c r="Q131" i="4"/>
  <c r="Q40" i="4"/>
  <c r="Q135" i="4"/>
  <c r="W17" i="4"/>
  <c r="Q90" i="4"/>
  <c r="W59" i="4"/>
  <c r="BE143" i="1"/>
  <c r="W52" i="4"/>
  <c r="W15" i="4"/>
  <c r="W47" i="4"/>
  <c r="T28" i="4"/>
  <c r="W44" i="4"/>
  <c r="W62" i="4"/>
  <c r="W46" i="4"/>
  <c r="W14" i="4"/>
  <c r="T57" i="4"/>
  <c r="W10" i="4"/>
  <c r="Q112" i="4"/>
  <c r="W72" i="4"/>
  <c r="AR194" i="1"/>
  <c r="W75" i="4"/>
  <c r="Q69" i="4"/>
  <c r="T55" i="4"/>
  <c r="T137" i="4"/>
  <c r="Q118" i="4"/>
  <c r="T26" i="4"/>
  <c r="Q120" i="4"/>
  <c r="T167" i="4"/>
  <c r="AU171" i="1"/>
  <c r="T22" i="4"/>
  <c r="T48" i="4"/>
  <c r="W54" i="4"/>
  <c r="T69" i="4"/>
  <c r="Q27" i="4"/>
  <c r="Q102" i="4"/>
  <c r="Q162" i="4"/>
  <c r="T144" i="4"/>
  <c r="T25" i="4"/>
  <c r="T147" i="4"/>
  <c r="Q43" i="4"/>
  <c r="T106" i="4"/>
  <c r="W77" i="4"/>
  <c r="T66" i="4"/>
  <c r="Q159" i="4"/>
  <c r="Q193" i="4"/>
  <c r="Q62" i="4"/>
  <c r="Q134" i="4"/>
  <c r="W159" i="4"/>
  <c r="T129" i="4"/>
  <c r="W33" i="4"/>
  <c r="Q106" i="4"/>
  <c r="Q136" i="4"/>
  <c r="W96" i="4"/>
  <c r="T19" i="4"/>
  <c r="Q116" i="4"/>
  <c r="T125" i="4"/>
  <c r="Q83" i="4"/>
  <c r="Q49" i="4"/>
  <c r="T169" i="4"/>
  <c r="Q183" i="4"/>
  <c r="T41" i="4"/>
  <c r="W64" i="4"/>
  <c r="T62" i="4"/>
  <c r="T110" i="4"/>
  <c r="W94" i="4"/>
  <c r="T35" i="4"/>
  <c r="W82" i="4"/>
  <c r="Q75" i="4"/>
  <c r="W132" i="4"/>
  <c r="T114" i="4"/>
  <c r="T92" i="4"/>
  <c r="Q10" i="4"/>
  <c r="O224" i="3"/>
  <c r="W60" i="4"/>
  <c r="W19" i="4"/>
  <c r="Q97" i="4"/>
  <c r="T39" i="4"/>
  <c r="W57" i="4"/>
  <c r="W120" i="4"/>
  <c r="Q55" i="4"/>
  <c r="W83" i="4"/>
  <c r="W155" i="4"/>
  <c r="W161" i="4"/>
  <c r="T76" i="4"/>
  <c r="Q165" i="4"/>
  <c r="W158" i="4"/>
  <c r="Q128" i="4"/>
  <c r="Q85" i="4"/>
  <c r="Q19" i="4"/>
  <c r="W67" i="4"/>
  <c r="W108" i="4"/>
  <c r="W133" i="4"/>
  <c r="W80" i="4"/>
  <c r="W114" i="4"/>
  <c r="Q160" i="4"/>
  <c r="Q30" i="4"/>
  <c r="W22" i="4"/>
  <c r="Q51" i="4"/>
  <c r="T141" i="4"/>
  <c r="Q18" i="4"/>
  <c r="Q34" i="4"/>
  <c r="Q57" i="4"/>
  <c r="Q2" i="4"/>
  <c r="AT131" i="1"/>
  <c r="AU169" i="1"/>
  <c r="AS169" i="1"/>
  <c r="Q184" i="4"/>
  <c r="T140" i="4"/>
  <c r="W111" i="4"/>
  <c r="T43" i="4"/>
  <c r="T132" i="4"/>
  <c r="W56" i="4"/>
  <c r="T15" i="4"/>
  <c r="W174" i="4"/>
  <c r="W27" i="4"/>
  <c r="W26" i="4"/>
  <c r="W85" i="4"/>
  <c r="T27" i="4"/>
  <c r="W55" i="4"/>
  <c r="Q16" i="4"/>
  <c r="Q47" i="4"/>
  <c r="T29" i="4"/>
  <c r="T72" i="4"/>
  <c r="W157" i="4"/>
  <c r="Q91" i="4"/>
  <c r="Q7" i="4"/>
  <c r="AS132" i="1"/>
  <c r="AR193" i="1"/>
  <c r="BF201" i="1"/>
  <c r="W103" i="4"/>
  <c r="T94" i="4"/>
  <c r="Q89" i="4"/>
  <c r="T103" i="4"/>
  <c r="W73" i="4"/>
  <c r="T108" i="4"/>
  <c r="W43" i="4"/>
  <c r="Q148" i="4"/>
  <c r="Q153" i="4"/>
  <c r="W84" i="4"/>
  <c r="W177" i="4"/>
  <c r="BE172" i="1"/>
  <c r="AU188" i="1"/>
  <c r="T6" i="4"/>
  <c r="W35" i="4"/>
  <c r="T99" i="4"/>
  <c r="Q66" i="4"/>
  <c r="T13" i="4"/>
  <c r="T21" i="4"/>
  <c r="T52" i="4"/>
  <c r="Q73" i="4"/>
  <c r="R223" i="3"/>
  <c r="W23" i="4"/>
  <c r="W180" i="4"/>
  <c r="T18" i="4"/>
  <c r="W76" i="4"/>
  <c r="W101" i="4"/>
  <c r="T87" i="4"/>
  <c r="Q133" i="4"/>
  <c r="S223" i="1"/>
  <c r="T96" i="4"/>
  <c r="Q44" i="4"/>
  <c r="BE132" i="1"/>
  <c r="T184" i="4"/>
  <c r="AU192" i="1"/>
  <c r="AQ130" i="1"/>
  <c r="AR132" i="1"/>
  <c r="AQ171" i="1"/>
  <c r="AR188" i="1"/>
  <c r="T30" i="4"/>
  <c r="T63" i="4"/>
  <c r="T12" i="4"/>
  <c r="T93" i="4"/>
  <c r="W97" i="4"/>
  <c r="T38" i="4"/>
  <c r="W37" i="4"/>
  <c r="W71" i="4"/>
  <c r="W91" i="4"/>
  <c r="W137" i="4"/>
  <c r="Q24" i="4"/>
  <c r="W87" i="4"/>
  <c r="W127" i="4"/>
  <c r="W9" i="4"/>
  <c r="W25" i="4"/>
  <c r="AT173" i="1"/>
  <c r="AS144" i="1"/>
  <c r="P223" i="1"/>
  <c r="W186" i="4"/>
  <c r="V223" i="1"/>
  <c r="AU193" i="1"/>
  <c r="AT171" i="1"/>
  <c r="AT189" i="1"/>
  <c r="AR143" i="1"/>
  <c r="AU173" i="1"/>
  <c r="AT169" i="1"/>
  <c r="AT193" i="1"/>
  <c r="W194" i="4"/>
  <c r="AS130" i="1"/>
  <c r="AQ132" i="1"/>
  <c r="AV171" i="1"/>
  <c r="AS173" i="1"/>
  <c r="T170" i="4"/>
  <c r="W185" i="4"/>
  <c r="T175" i="4"/>
  <c r="W176" i="4"/>
  <c r="T64" i="4"/>
  <c r="W107" i="4"/>
  <c r="W42" i="4"/>
  <c r="T65" i="4"/>
  <c r="Q182" i="4"/>
  <c r="T10" i="4"/>
  <c r="W100" i="4"/>
  <c r="Q130" i="4"/>
  <c r="T50" i="4"/>
  <c r="W12" i="4"/>
  <c r="W28" i="4"/>
  <c r="T79" i="4"/>
  <c r="W32" i="4"/>
  <c r="W128" i="4"/>
  <c r="W140" i="4"/>
  <c r="T40" i="4"/>
  <c r="AU191" i="1"/>
  <c r="AS131" i="1"/>
  <c r="AV132" i="1"/>
  <c r="AQ143" i="1"/>
  <c r="AR144" i="1"/>
  <c r="AS145" i="1"/>
  <c r="AU131" i="1"/>
  <c r="AU145" i="1"/>
  <c r="AR169" i="1"/>
  <c r="AR173" i="1"/>
  <c r="Q176" i="4"/>
  <c r="AR192" i="1"/>
  <c r="W41" i="4"/>
  <c r="T36" i="4"/>
  <c r="T59" i="4"/>
  <c r="W21" i="4"/>
  <c r="AV130" i="1"/>
  <c r="BD130" i="1" s="1"/>
  <c r="AT188" i="1"/>
  <c r="AT192" i="1"/>
  <c r="AU130" i="1"/>
  <c r="AU170" i="1"/>
  <c r="AU172" i="1"/>
  <c r="AT170" i="1"/>
  <c r="AT172" i="1"/>
  <c r="AX188" i="1"/>
  <c r="AR131" i="1"/>
  <c r="BE131" i="1"/>
  <c r="AQ144" i="1"/>
  <c r="AR145" i="1"/>
  <c r="BE145" i="1"/>
  <c r="AR171" i="1"/>
  <c r="AR172" i="1"/>
  <c r="AQ192" i="1"/>
  <c r="BE195" i="1"/>
  <c r="BF195" i="1" s="1"/>
  <c r="W49" i="4"/>
  <c r="W61" i="4"/>
  <c r="T95" i="4"/>
  <c r="T84" i="4"/>
  <c r="W93" i="4"/>
  <c r="T20" i="4"/>
  <c r="T127" i="4"/>
  <c r="AT130" i="1"/>
  <c r="AT144" i="1"/>
  <c r="AT143" i="1"/>
  <c r="AT132" i="1"/>
  <c r="AT145" i="1"/>
  <c r="AU194" i="1"/>
  <c r="AT191" i="1"/>
  <c r="AQ131" i="1"/>
  <c r="AS143" i="1"/>
  <c r="AQ145" i="1"/>
  <c r="AU143" i="1"/>
  <c r="T171" i="4"/>
  <c r="T187" i="4"/>
  <c r="Q177" i="4"/>
  <c r="BE170" i="1"/>
  <c r="AS172" i="1"/>
  <c r="AQ170" i="1"/>
  <c r="AQ172" i="1"/>
  <c r="AR191" i="1"/>
  <c r="W184" i="4"/>
  <c r="W51" i="4"/>
  <c r="W90" i="4"/>
  <c r="Q31" i="4"/>
  <c r="W45" i="4"/>
  <c r="W88" i="4"/>
  <c r="D224" i="4"/>
  <c r="W74" i="4"/>
  <c r="BD143" i="1"/>
  <c r="BF143" i="1" s="1"/>
  <c r="BE169" i="1"/>
  <c r="AS170" i="1"/>
  <c r="AQ173" i="1"/>
  <c r="BE173" i="1"/>
  <c r="Q175" i="4"/>
  <c r="Q190" i="4"/>
  <c r="W70" i="4"/>
  <c r="W31" i="4"/>
  <c r="T4" i="4"/>
  <c r="T51" i="4"/>
  <c r="T111" i="4"/>
  <c r="AU132" i="1"/>
  <c r="AU144" i="1"/>
  <c r="AQ169" i="1"/>
  <c r="AR170" i="1"/>
  <c r="AS171" i="1"/>
  <c r="AQ188" i="1"/>
  <c r="AQ191" i="1"/>
  <c r="Q179" i="4"/>
  <c r="Q180" i="4"/>
  <c r="T180" i="4"/>
  <c r="W78" i="4"/>
  <c r="T46" i="4"/>
  <c r="T86" i="4"/>
  <c r="W3" i="4"/>
  <c r="T14" i="4"/>
  <c r="T81" i="4"/>
  <c r="T176" i="4"/>
  <c r="T182" i="4"/>
  <c r="T75" i="4"/>
  <c r="T98" i="4"/>
  <c r="W175" i="4"/>
  <c r="T71" i="4"/>
  <c r="T16" i="4"/>
  <c r="T173" i="4"/>
  <c r="W171" i="4"/>
  <c r="Q188" i="4"/>
  <c r="Q187" i="4"/>
  <c r="W192" i="4"/>
  <c r="W11" i="4"/>
  <c r="T58" i="4"/>
  <c r="T8" i="4"/>
  <c r="Q185" i="4"/>
  <c r="Q189" i="4"/>
  <c r="Q181" i="4"/>
  <c r="W170" i="4"/>
  <c r="W98" i="4"/>
  <c r="W6" i="4"/>
  <c r="T32" i="4"/>
  <c r="W169" i="4"/>
  <c r="T191" i="4"/>
  <c r="T174" i="4"/>
  <c r="W173" i="4"/>
  <c r="T178" i="4"/>
  <c r="W178" i="4"/>
  <c r="T47" i="4"/>
  <c r="W69" i="4"/>
  <c r="W53" i="4"/>
  <c r="T83" i="4"/>
  <c r="Q132" i="4"/>
  <c r="Q173" i="4"/>
  <c r="T185" i="4"/>
  <c r="T194" i="4"/>
  <c r="Q191" i="4"/>
  <c r="T166" i="4"/>
  <c r="T54" i="4"/>
  <c r="T90" i="4"/>
  <c r="T82" i="4"/>
  <c r="T3" i="4"/>
  <c r="W189" i="4"/>
  <c r="T188" i="4"/>
  <c r="T189" i="4"/>
  <c r="R224" i="3"/>
  <c r="U224" i="3"/>
  <c r="BE197" i="1"/>
  <c r="BF197" i="1" s="1"/>
  <c r="W187" i="4"/>
  <c r="U223" i="3"/>
  <c r="T172" i="4"/>
  <c r="W183" i="4"/>
  <c r="Q192" i="4"/>
  <c r="W191" i="4"/>
  <c r="W188" i="4"/>
  <c r="BE196" i="1"/>
  <c r="BF198" i="1"/>
  <c r="BD196" i="1"/>
  <c r="T177" i="4"/>
  <c r="Q194" i="4"/>
  <c r="Q186" i="4"/>
  <c r="T183" i="4"/>
  <c r="BE171" i="1"/>
  <c r="T192" i="4"/>
  <c r="Q167" i="4"/>
  <c r="Q172" i="4"/>
  <c r="U223" i="4"/>
  <c r="BD131" i="1"/>
  <c r="BF131" i="1" s="1"/>
  <c r="O224" i="4"/>
  <c r="W193" i="4"/>
  <c r="BE130" i="1"/>
  <c r="BE144" i="1"/>
  <c r="W172" i="4"/>
  <c r="T179" i="4"/>
  <c r="AR152" i="1"/>
  <c r="AU2" i="1"/>
  <c r="AW2" i="1"/>
  <c r="AQ156" i="1"/>
  <c r="AV2" i="1"/>
  <c r="AR2" i="1"/>
  <c r="AQ2" i="1"/>
  <c r="AT2" i="1"/>
  <c r="R224" i="4"/>
  <c r="AZ2" i="1"/>
  <c r="BE2" i="1" s="1"/>
  <c r="AS2" i="1"/>
  <c r="N224" i="4"/>
  <c r="AV147" i="1"/>
  <c r="AQ147" i="1"/>
  <c r="AR147" i="1"/>
  <c r="AV155" i="1"/>
  <c r="AQ155" i="1"/>
  <c r="AR155" i="1"/>
  <c r="Q170" i="4"/>
  <c r="AV151" i="1"/>
  <c r="AQ151" i="1"/>
  <c r="AR151" i="1"/>
  <c r="AZ41" i="1"/>
  <c r="BE41" i="1" s="1"/>
  <c r="AS41" i="1"/>
  <c r="AZ45" i="1"/>
  <c r="BE45" i="1" s="1"/>
  <c r="AS45" i="1"/>
  <c r="AZ49" i="1"/>
  <c r="BE49" i="1" s="1"/>
  <c r="AS49" i="1"/>
  <c r="AZ53" i="1"/>
  <c r="BE53" i="1" s="1"/>
  <c r="AS53" i="1"/>
  <c r="AZ57" i="1"/>
  <c r="BE57" i="1" s="1"/>
  <c r="AS57" i="1"/>
  <c r="AV138" i="1"/>
  <c r="AR138" i="1"/>
  <c r="AQ138" i="1"/>
  <c r="AV149" i="1"/>
  <c r="AQ149" i="1"/>
  <c r="AR149" i="1"/>
  <c r="AV157" i="1"/>
  <c r="AQ157" i="1"/>
  <c r="AR157" i="1"/>
  <c r="AX149" i="1"/>
  <c r="AT149" i="1"/>
  <c r="AX139" i="1"/>
  <c r="AT139" i="1"/>
  <c r="AV5" i="1"/>
  <c r="AQ5" i="1"/>
  <c r="AR5" i="1"/>
  <c r="AV9" i="1"/>
  <c r="AQ9" i="1"/>
  <c r="AR9" i="1"/>
  <c r="AV13" i="1"/>
  <c r="AQ13" i="1"/>
  <c r="AR13" i="1"/>
  <c r="AV17" i="1"/>
  <c r="AQ17" i="1"/>
  <c r="AR17" i="1"/>
  <c r="AV21" i="1"/>
  <c r="AQ21" i="1"/>
  <c r="AR21" i="1"/>
  <c r="AV25" i="1"/>
  <c r="AQ25" i="1"/>
  <c r="AR25" i="1"/>
  <c r="AV29" i="1"/>
  <c r="AR29" i="1"/>
  <c r="AQ29" i="1"/>
  <c r="AV33" i="1"/>
  <c r="AQ33" i="1"/>
  <c r="AR33" i="1"/>
  <c r="AV37" i="1"/>
  <c r="AQ37" i="1"/>
  <c r="AR37" i="1"/>
  <c r="AW41" i="1"/>
  <c r="AU41" i="1"/>
  <c r="AV41" i="1"/>
  <c r="AR41" i="1"/>
  <c r="AQ41" i="1"/>
  <c r="AW45" i="1"/>
  <c r="AU45" i="1"/>
  <c r="AV45" i="1"/>
  <c r="AR45" i="1"/>
  <c r="AQ45" i="1"/>
  <c r="AX49" i="1"/>
  <c r="AT49" i="1"/>
  <c r="AV49" i="1"/>
  <c r="AR49" i="1"/>
  <c r="AQ49" i="1"/>
  <c r="AX53" i="1"/>
  <c r="AT53" i="1"/>
  <c r="AV53" i="1"/>
  <c r="AR53" i="1"/>
  <c r="AQ53" i="1"/>
  <c r="AX57" i="1"/>
  <c r="AT57" i="1"/>
  <c r="AV57" i="1"/>
  <c r="AR57" i="1"/>
  <c r="AQ57" i="1"/>
  <c r="AX61" i="1"/>
  <c r="AT61" i="1"/>
  <c r="AV61" i="1"/>
  <c r="AR61" i="1"/>
  <c r="AQ61" i="1"/>
  <c r="AX65" i="1"/>
  <c r="AT65" i="1"/>
  <c r="AV65" i="1"/>
  <c r="AR65" i="1"/>
  <c r="AQ65" i="1"/>
  <c r="AX69" i="1"/>
  <c r="AT69" i="1"/>
  <c r="AV69" i="1"/>
  <c r="AR69" i="1"/>
  <c r="AQ69" i="1"/>
  <c r="AX73" i="1"/>
  <c r="AT73" i="1"/>
  <c r="AV73" i="1"/>
  <c r="AR73" i="1"/>
  <c r="AQ73" i="1"/>
  <c r="AX77" i="1"/>
  <c r="AT77" i="1"/>
  <c r="AV77" i="1"/>
  <c r="AR77" i="1"/>
  <c r="AQ77" i="1"/>
  <c r="AX81" i="1"/>
  <c r="AT81" i="1"/>
  <c r="AV81" i="1"/>
  <c r="AR81" i="1"/>
  <c r="AQ81" i="1"/>
  <c r="AX85" i="1"/>
  <c r="AT85" i="1"/>
  <c r="AV85" i="1"/>
  <c r="AR85" i="1"/>
  <c r="AQ85" i="1"/>
  <c r="AX89" i="1"/>
  <c r="AT89" i="1"/>
  <c r="AV89" i="1"/>
  <c r="AR89" i="1"/>
  <c r="AQ89" i="1"/>
  <c r="AX93" i="1"/>
  <c r="AT93" i="1"/>
  <c r="AV93" i="1"/>
  <c r="AR93" i="1"/>
  <c r="AQ93" i="1"/>
  <c r="AX97" i="1"/>
  <c r="AT97" i="1"/>
  <c r="AV97" i="1"/>
  <c r="AR97" i="1"/>
  <c r="AQ97" i="1"/>
  <c r="AX101" i="1"/>
  <c r="AT101" i="1"/>
  <c r="AV101" i="1"/>
  <c r="AR101" i="1"/>
  <c r="AQ101" i="1"/>
  <c r="AX105" i="1"/>
  <c r="AT105" i="1"/>
  <c r="AV105" i="1"/>
  <c r="AR105" i="1"/>
  <c r="AQ105" i="1"/>
  <c r="AX109" i="1"/>
  <c r="AT109" i="1"/>
  <c r="AV109" i="1"/>
  <c r="AR109" i="1"/>
  <c r="AQ109" i="1"/>
  <c r="AX113" i="1"/>
  <c r="AT113" i="1"/>
  <c r="AV113" i="1"/>
  <c r="AR113" i="1"/>
  <c r="AQ113" i="1"/>
  <c r="AX117" i="1"/>
  <c r="AT117" i="1"/>
  <c r="AV117" i="1"/>
  <c r="AR117" i="1"/>
  <c r="AQ117" i="1"/>
  <c r="AX121" i="1"/>
  <c r="AT121" i="1"/>
  <c r="AV121" i="1"/>
  <c r="AR121" i="1"/>
  <c r="AQ121" i="1"/>
  <c r="AX126" i="1"/>
  <c r="AT126" i="1"/>
  <c r="AV126" i="1"/>
  <c r="AR126" i="1"/>
  <c r="AQ126" i="1"/>
  <c r="AW136" i="1"/>
  <c r="AU136" i="1"/>
  <c r="AW142" i="1"/>
  <c r="AU142" i="1"/>
  <c r="AW151" i="1"/>
  <c r="AU151" i="1"/>
  <c r="AZ154" i="1"/>
  <c r="BE154" i="1" s="1"/>
  <c r="AS154" i="1"/>
  <c r="AW157" i="1"/>
  <c r="AU157" i="1"/>
  <c r="AX159" i="1"/>
  <c r="AT159" i="1"/>
  <c r="AX161" i="1"/>
  <c r="AT161" i="1"/>
  <c r="AX163" i="1"/>
  <c r="AT163" i="1"/>
  <c r="AX165" i="1"/>
  <c r="AT165" i="1"/>
  <c r="AX167" i="1"/>
  <c r="AT167" i="1"/>
  <c r="AX174" i="1"/>
  <c r="AT174" i="1"/>
  <c r="AX176" i="1"/>
  <c r="AT176" i="1"/>
  <c r="AX178" i="1"/>
  <c r="AT178" i="1"/>
  <c r="AX180" i="1"/>
  <c r="AT180" i="1"/>
  <c r="AT182" i="1"/>
  <c r="AT184" i="1"/>
  <c r="AT186" i="1"/>
  <c r="AX190" i="1"/>
  <c r="AT190" i="1"/>
  <c r="AZ6" i="1"/>
  <c r="BE6" i="1" s="1"/>
  <c r="AS6" i="1"/>
  <c r="AZ10" i="1"/>
  <c r="BE10" i="1" s="1"/>
  <c r="AS10" i="1"/>
  <c r="AZ14" i="1"/>
  <c r="BE14" i="1" s="1"/>
  <c r="AS14" i="1"/>
  <c r="AZ18" i="1"/>
  <c r="BE18" i="1" s="1"/>
  <c r="AS18" i="1"/>
  <c r="AZ22" i="1"/>
  <c r="BE22" i="1" s="1"/>
  <c r="AS22" i="1"/>
  <c r="AZ26" i="1"/>
  <c r="BE26" i="1" s="1"/>
  <c r="AS26" i="1"/>
  <c r="AZ30" i="1"/>
  <c r="BE30" i="1" s="1"/>
  <c r="AS30" i="1"/>
  <c r="AZ34" i="1"/>
  <c r="BE34" i="1" s="1"/>
  <c r="AS34" i="1"/>
  <c r="AZ38" i="1"/>
  <c r="BE38" i="1" s="1"/>
  <c r="AS38" i="1"/>
  <c r="AV139" i="1"/>
  <c r="AQ139" i="1"/>
  <c r="AR139" i="1"/>
  <c r="BD144" i="1"/>
  <c r="AV146" i="1"/>
  <c r="AR146" i="1"/>
  <c r="AQ146" i="1"/>
  <c r="AX151" i="1"/>
  <c r="AT151" i="1"/>
  <c r="AX137" i="1"/>
  <c r="AT137" i="1"/>
  <c r="AW3" i="1"/>
  <c r="AU3" i="1"/>
  <c r="AJ223" i="1"/>
  <c r="AX3" i="1"/>
  <c r="AT3" i="1"/>
  <c r="AK223" i="1"/>
  <c r="AW7" i="1"/>
  <c r="AU7" i="1"/>
  <c r="AX7" i="1"/>
  <c r="AT7" i="1"/>
  <c r="AW11" i="1"/>
  <c r="AU11" i="1"/>
  <c r="AX11" i="1"/>
  <c r="AT11" i="1"/>
  <c r="AW15" i="1"/>
  <c r="AU15" i="1"/>
  <c r="AX15" i="1"/>
  <c r="AT15" i="1"/>
  <c r="AW19" i="1"/>
  <c r="AU19" i="1"/>
  <c r="AX19" i="1"/>
  <c r="AT19" i="1"/>
  <c r="AW23" i="1"/>
  <c r="AU23" i="1"/>
  <c r="AX23" i="1"/>
  <c r="AT23" i="1"/>
  <c r="AW27" i="1"/>
  <c r="AU27" i="1"/>
  <c r="AX27" i="1"/>
  <c r="AT27" i="1"/>
  <c r="AW31" i="1"/>
  <c r="AU31" i="1"/>
  <c r="AX31" i="1"/>
  <c r="AT31" i="1"/>
  <c r="AU35" i="1"/>
  <c r="AW35" i="1"/>
  <c r="AX35" i="1"/>
  <c r="AT35" i="1"/>
  <c r="AW39" i="1"/>
  <c r="AU39" i="1"/>
  <c r="AX39" i="1"/>
  <c r="AT39" i="1"/>
  <c r="AX43" i="1"/>
  <c r="AT43" i="1"/>
  <c r="AX47" i="1"/>
  <c r="AT47" i="1"/>
  <c r="AW51" i="1"/>
  <c r="AU51" i="1"/>
  <c r="AW55" i="1"/>
  <c r="AU55" i="1"/>
  <c r="AW59" i="1"/>
  <c r="AU59" i="1"/>
  <c r="AW63" i="1"/>
  <c r="AU63" i="1"/>
  <c r="AW67" i="1"/>
  <c r="AU67" i="1"/>
  <c r="AW71" i="1"/>
  <c r="AU71" i="1"/>
  <c r="AW75" i="1"/>
  <c r="AU75" i="1"/>
  <c r="AW79" i="1"/>
  <c r="AU79" i="1"/>
  <c r="AW83" i="1"/>
  <c r="AU83" i="1"/>
  <c r="AW87" i="1"/>
  <c r="AU87" i="1"/>
  <c r="AW91" i="1"/>
  <c r="AU91" i="1"/>
  <c r="AW95" i="1"/>
  <c r="AU95" i="1"/>
  <c r="AW99" i="1"/>
  <c r="AU99" i="1"/>
  <c r="AW103" i="1"/>
  <c r="AU103" i="1"/>
  <c r="AW107" i="1"/>
  <c r="AU107" i="1"/>
  <c r="AW111" i="1"/>
  <c r="AU111" i="1"/>
  <c r="AW115" i="1"/>
  <c r="AU115" i="1"/>
  <c r="AW119" i="1"/>
  <c r="AU119" i="1"/>
  <c r="AW124" i="1"/>
  <c r="AU124" i="1"/>
  <c r="AW128" i="1"/>
  <c r="AU128" i="1"/>
  <c r="AZ136" i="1"/>
  <c r="BE136" i="1" s="1"/>
  <c r="AS136" i="1"/>
  <c r="AW148" i="1"/>
  <c r="AU148" i="1"/>
  <c r="AW154" i="1"/>
  <c r="AU154" i="1"/>
  <c r="AZ157" i="1"/>
  <c r="BE157" i="1" s="1"/>
  <c r="AS157" i="1"/>
  <c r="AZ159" i="1"/>
  <c r="BE159" i="1" s="1"/>
  <c r="AS159" i="1"/>
  <c r="AZ161" i="1"/>
  <c r="BE161" i="1" s="1"/>
  <c r="AS161" i="1"/>
  <c r="AZ163" i="1"/>
  <c r="BE163" i="1" s="1"/>
  <c r="AS163" i="1"/>
  <c r="AZ165" i="1"/>
  <c r="BE165" i="1" s="1"/>
  <c r="AS165" i="1"/>
  <c r="AZ167" i="1"/>
  <c r="BE167" i="1" s="1"/>
  <c r="AS167" i="1"/>
  <c r="BD170" i="1"/>
  <c r="AV175" i="1"/>
  <c r="AQ175" i="1"/>
  <c r="AR175" i="1"/>
  <c r="AV177" i="1"/>
  <c r="AR177" i="1"/>
  <c r="AQ177" i="1"/>
  <c r="AV179" i="1"/>
  <c r="AQ179" i="1"/>
  <c r="AR179" i="1"/>
  <c r="AV181" i="1"/>
  <c r="AR181" i="1"/>
  <c r="AQ181" i="1"/>
  <c r="AV183" i="1"/>
  <c r="BD183" i="1" s="1"/>
  <c r="AR183" i="1"/>
  <c r="AQ183" i="1"/>
  <c r="AV185" i="1"/>
  <c r="BD185" i="1" s="1"/>
  <c r="AR185" i="1"/>
  <c r="AQ185" i="1"/>
  <c r="AV187" i="1"/>
  <c r="AQ187" i="1"/>
  <c r="AR187" i="1"/>
  <c r="AV190" i="1"/>
  <c r="AQ190" i="1"/>
  <c r="AR190" i="1"/>
  <c r="AZ193" i="1"/>
  <c r="BE193" i="1" s="1"/>
  <c r="AS193" i="1"/>
  <c r="AX146" i="1"/>
  <c r="AT146" i="1"/>
  <c r="AX154" i="1"/>
  <c r="AT154" i="1"/>
  <c r="AX136" i="1"/>
  <c r="AT136" i="1"/>
  <c r="AX4" i="1"/>
  <c r="AT4" i="1"/>
  <c r="AV4" i="1"/>
  <c r="AR4" i="1"/>
  <c r="AQ4" i="1"/>
  <c r="AX8" i="1"/>
  <c r="AT8" i="1"/>
  <c r="AV8" i="1"/>
  <c r="AR8" i="1"/>
  <c r="AQ8" i="1"/>
  <c r="AX12" i="1"/>
  <c r="AT12" i="1"/>
  <c r="AV12" i="1"/>
  <c r="AR12" i="1"/>
  <c r="AQ12" i="1"/>
  <c r="AX16" i="1"/>
  <c r="AT16" i="1"/>
  <c r="AV16" i="1"/>
  <c r="AR16" i="1"/>
  <c r="AQ16" i="1"/>
  <c r="AX20" i="1"/>
  <c r="AT20" i="1"/>
  <c r="AV20" i="1"/>
  <c r="AR20" i="1"/>
  <c r="AQ20" i="1"/>
  <c r="AX24" i="1"/>
  <c r="AT24" i="1"/>
  <c r="AV24" i="1"/>
  <c r="AQ24" i="1"/>
  <c r="AR24" i="1"/>
  <c r="AX28" i="1"/>
  <c r="AT28" i="1"/>
  <c r="AV28" i="1"/>
  <c r="AR28" i="1"/>
  <c r="AQ28" i="1"/>
  <c r="AX32" i="1"/>
  <c r="AT32" i="1"/>
  <c r="AV32" i="1"/>
  <c r="AQ32" i="1"/>
  <c r="AR32" i="1"/>
  <c r="AX36" i="1"/>
  <c r="AT36" i="1"/>
  <c r="AV36" i="1"/>
  <c r="AR36" i="1"/>
  <c r="AQ36" i="1"/>
  <c r="AX40" i="1"/>
  <c r="AT40" i="1"/>
  <c r="AV40" i="1"/>
  <c r="AQ40" i="1"/>
  <c r="AR40" i="1"/>
  <c r="AW44" i="1"/>
  <c r="AU44" i="1"/>
  <c r="AW48" i="1"/>
  <c r="AU48" i="1"/>
  <c r="AW52" i="1"/>
  <c r="AU52" i="1"/>
  <c r="AW56" i="1"/>
  <c r="AU56" i="1"/>
  <c r="AW60" i="1"/>
  <c r="AU60" i="1"/>
  <c r="AW64" i="1"/>
  <c r="AU64" i="1"/>
  <c r="AW68" i="1"/>
  <c r="AU68" i="1"/>
  <c r="AW72" i="1"/>
  <c r="AU72" i="1"/>
  <c r="AW76" i="1"/>
  <c r="AU76" i="1"/>
  <c r="AW80" i="1"/>
  <c r="AU80" i="1"/>
  <c r="AW84" i="1"/>
  <c r="AU84" i="1"/>
  <c r="AW88" i="1"/>
  <c r="AU88" i="1"/>
  <c r="AW92" i="1"/>
  <c r="AU92" i="1"/>
  <c r="AW96" i="1"/>
  <c r="AU96" i="1"/>
  <c r="AW100" i="1"/>
  <c r="AU100" i="1"/>
  <c r="AW104" i="1"/>
  <c r="AU104" i="1"/>
  <c r="AW108" i="1"/>
  <c r="AU108" i="1"/>
  <c r="AW112" i="1"/>
  <c r="AU112" i="1"/>
  <c r="AW116" i="1"/>
  <c r="AU116" i="1"/>
  <c r="AW120" i="1"/>
  <c r="AU120" i="1"/>
  <c r="AW125" i="1"/>
  <c r="AU125" i="1"/>
  <c r="AW129" i="1"/>
  <c r="AU129" i="1"/>
  <c r="AU179" i="1"/>
  <c r="AU162" i="1"/>
  <c r="AU153" i="1"/>
  <c r="AS135" i="1"/>
  <c r="AU175" i="1"/>
  <c r="AU185" i="1"/>
  <c r="AU164" i="1"/>
  <c r="AS151" i="1"/>
  <c r="AU159" i="1"/>
  <c r="AU174" i="1"/>
  <c r="AU184" i="1"/>
  <c r="AU158" i="1"/>
  <c r="AU137" i="1"/>
  <c r="AV136" i="1"/>
  <c r="AQ136" i="1"/>
  <c r="AR136" i="1"/>
  <c r="AZ5" i="1"/>
  <c r="BE5" i="1" s="1"/>
  <c r="AS5" i="1"/>
  <c r="AZ9" i="1"/>
  <c r="BE9" i="1" s="1"/>
  <c r="AS9" i="1"/>
  <c r="AZ13" i="1"/>
  <c r="BE13" i="1" s="1"/>
  <c r="AS13" i="1"/>
  <c r="AZ17" i="1"/>
  <c r="BE17" i="1" s="1"/>
  <c r="AS17" i="1"/>
  <c r="AZ21" i="1"/>
  <c r="BE21" i="1" s="1"/>
  <c r="AS21" i="1"/>
  <c r="AZ25" i="1"/>
  <c r="BE25" i="1" s="1"/>
  <c r="AS25" i="1"/>
  <c r="AZ29" i="1"/>
  <c r="BE29" i="1" s="1"/>
  <c r="AS29" i="1"/>
  <c r="AZ33" i="1"/>
  <c r="BE33" i="1" s="1"/>
  <c r="AS33" i="1"/>
  <c r="AZ37" i="1"/>
  <c r="BE37" i="1" s="1"/>
  <c r="AS37" i="1"/>
  <c r="AZ133" i="1"/>
  <c r="BE133" i="1" s="1"/>
  <c r="AS133" i="1"/>
  <c r="AW140" i="1"/>
  <c r="AU140" i="1"/>
  <c r="AZ148" i="1"/>
  <c r="BE148" i="1" s="1"/>
  <c r="AS148" i="1"/>
  <c r="AW155" i="1"/>
  <c r="AU155" i="1"/>
  <c r="AX148" i="1"/>
  <c r="AT148" i="1"/>
  <c r="AX156" i="1"/>
  <c r="AT156" i="1"/>
  <c r="AX138" i="1"/>
  <c r="AT138" i="1"/>
  <c r="AX6" i="1"/>
  <c r="AT6" i="1"/>
  <c r="AV6" i="1"/>
  <c r="AR6" i="1"/>
  <c r="AQ6" i="1"/>
  <c r="AX10" i="1"/>
  <c r="AT10" i="1"/>
  <c r="AV10" i="1"/>
  <c r="AQ10" i="1"/>
  <c r="AR10" i="1"/>
  <c r="AX14" i="1"/>
  <c r="AT14" i="1"/>
  <c r="AV14" i="1"/>
  <c r="AQ14" i="1"/>
  <c r="AR14" i="1"/>
  <c r="AX18" i="1"/>
  <c r="AT18" i="1"/>
  <c r="AV18" i="1"/>
  <c r="AQ18" i="1"/>
  <c r="AR18" i="1"/>
  <c r="AX22" i="1"/>
  <c r="AT22" i="1"/>
  <c r="AV22" i="1"/>
  <c r="AR22" i="1"/>
  <c r="AQ22" i="1"/>
  <c r="AX26" i="1"/>
  <c r="AT26" i="1"/>
  <c r="AV26" i="1"/>
  <c r="AR26" i="1"/>
  <c r="AQ26" i="1"/>
  <c r="AX30" i="1"/>
  <c r="AT30" i="1"/>
  <c r="AV30" i="1"/>
  <c r="AR30" i="1"/>
  <c r="AQ30" i="1"/>
  <c r="AX34" i="1"/>
  <c r="AT34" i="1"/>
  <c r="AV34" i="1"/>
  <c r="AR34" i="1"/>
  <c r="AQ34" i="1"/>
  <c r="AX38" i="1"/>
  <c r="AT38" i="1"/>
  <c r="AV38" i="1"/>
  <c r="AR38" i="1"/>
  <c r="AQ38" i="1"/>
  <c r="AW42" i="1"/>
  <c r="AU42" i="1"/>
  <c r="AW46" i="1"/>
  <c r="AU46" i="1"/>
  <c r="AW50" i="1"/>
  <c r="AU50" i="1"/>
  <c r="AW54" i="1"/>
  <c r="AU54" i="1"/>
  <c r="AW58" i="1"/>
  <c r="AU58" i="1"/>
  <c r="AW62" i="1"/>
  <c r="AU62" i="1"/>
  <c r="AW66" i="1"/>
  <c r="AU66" i="1"/>
  <c r="AW70" i="1"/>
  <c r="AU70" i="1"/>
  <c r="AW74" i="1"/>
  <c r="AU74" i="1"/>
  <c r="AW78" i="1"/>
  <c r="AU78" i="1"/>
  <c r="AW82" i="1"/>
  <c r="AU82" i="1"/>
  <c r="AW86" i="1"/>
  <c r="AU86" i="1"/>
  <c r="AW90" i="1"/>
  <c r="AU90" i="1"/>
  <c r="AW94" i="1"/>
  <c r="AU94" i="1"/>
  <c r="AW98" i="1"/>
  <c r="AU98" i="1"/>
  <c r="AW102" i="1"/>
  <c r="AU102" i="1"/>
  <c r="AW106" i="1"/>
  <c r="AU106" i="1"/>
  <c r="AW110" i="1"/>
  <c r="AU110" i="1"/>
  <c r="AW114" i="1"/>
  <c r="AU114" i="1"/>
  <c r="AW118" i="1"/>
  <c r="AU118" i="1"/>
  <c r="AW123" i="1"/>
  <c r="AU123" i="1"/>
  <c r="AW127" i="1"/>
  <c r="AU127" i="1"/>
  <c r="AV133" i="1"/>
  <c r="AQ133" i="1"/>
  <c r="AR133" i="1"/>
  <c r="BD145" i="1"/>
  <c r="AV150" i="1"/>
  <c r="AR150" i="1"/>
  <c r="AQ150" i="1"/>
  <c r="BA3" i="1"/>
  <c r="BA223" i="1" s="1"/>
  <c r="AN223" i="1"/>
  <c r="BC3" i="1"/>
  <c r="BC223" i="1" s="1"/>
  <c r="AP223" i="1"/>
  <c r="AZ43" i="1"/>
  <c r="BE43" i="1" s="1"/>
  <c r="AS43" i="1"/>
  <c r="AZ47" i="1"/>
  <c r="BE47" i="1" s="1"/>
  <c r="AS47" i="1"/>
  <c r="AZ51" i="1"/>
  <c r="BE51" i="1" s="1"/>
  <c r="AS51" i="1"/>
  <c r="AZ55" i="1"/>
  <c r="BE55" i="1" s="1"/>
  <c r="AS55" i="1"/>
  <c r="AZ59" i="1"/>
  <c r="BE59" i="1" s="1"/>
  <c r="AS59" i="1"/>
  <c r="AZ63" i="1"/>
  <c r="BE63" i="1" s="1"/>
  <c r="AS63" i="1"/>
  <c r="AZ67" i="1"/>
  <c r="BE67" i="1" s="1"/>
  <c r="AS67" i="1"/>
  <c r="AZ71" i="1"/>
  <c r="BE71" i="1" s="1"/>
  <c r="AS71" i="1"/>
  <c r="AZ75" i="1"/>
  <c r="BE75" i="1" s="1"/>
  <c r="AS75" i="1"/>
  <c r="AZ79" i="1"/>
  <c r="BE79" i="1" s="1"/>
  <c r="AS79" i="1"/>
  <c r="AZ83" i="1"/>
  <c r="BE83" i="1" s="1"/>
  <c r="AS83" i="1"/>
  <c r="AZ87" i="1"/>
  <c r="BE87" i="1" s="1"/>
  <c r="AS87" i="1"/>
  <c r="AZ91" i="1"/>
  <c r="BE91" i="1" s="1"/>
  <c r="AS91" i="1"/>
  <c r="AZ95" i="1"/>
  <c r="BE95" i="1" s="1"/>
  <c r="AS95" i="1"/>
  <c r="AZ99" i="1"/>
  <c r="BE99" i="1" s="1"/>
  <c r="AS99" i="1"/>
  <c r="AZ103" i="1"/>
  <c r="BE103" i="1" s="1"/>
  <c r="AS103" i="1"/>
  <c r="AZ107" i="1"/>
  <c r="BE107" i="1" s="1"/>
  <c r="AS107" i="1"/>
  <c r="AZ111" i="1"/>
  <c r="BE111" i="1" s="1"/>
  <c r="AS111" i="1"/>
  <c r="AZ115" i="1"/>
  <c r="BE115" i="1" s="1"/>
  <c r="AS115" i="1"/>
  <c r="AZ119" i="1"/>
  <c r="BE119" i="1" s="1"/>
  <c r="AS119" i="1"/>
  <c r="AZ124" i="1"/>
  <c r="BE124" i="1" s="1"/>
  <c r="AS124" i="1"/>
  <c r="AZ128" i="1"/>
  <c r="BE128" i="1" s="1"/>
  <c r="AS128" i="1"/>
  <c r="AZ134" i="1"/>
  <c r="BE134" i="1" s="1"/>
  <c r="AS134" i="1"/>
  <c r="AZ140" i="1"/>
  <c r="BE140" i="1" s="1"/>
  <c r="AS140" i="1"/>
  <c r="AW152" i="1"/>
  <c r="AU152" i="1"/>
  <c r="AV158" i="1"/>
  <c r="AR158" i="1"/>
  <c r="AQ158" i="1"/>
  <c r="AV160" i="1"/>
  <c r="AQ160" i="1"/>
  <c r="AR160" i="1"/>
  <c r="AV162" i="1"/>
  <c r="AR162" i="1"/>
  <c r="AQ162" i="1"/>
  <c r="AV164" i="1"/>
  <c r="AQ164" i="1"/>
  <c r="AR164" i="1"/>
  <c r="AV166" i="1"/>
  <c r="AR166" i="1"/>
  <c r="AQ166" i="1"/>
  <c r="BD171" i="1"/>
  <c r="AZ175" i="1"/>
  <c r="BE175" i="1" s="1"/>
  <c r="AS175" i="1"/>
  <c r="AZ177" i="1"/>
  <c r="BE177" i="1" s="1"/>
  <c r="AS177" i="1"/>
  <c r="AZ179" i="1"/>
  <c r="BE179" i="1" s="1"/>
  <c r="AS179" i="1"/>
  <c r="AZ181" i="1"/>
  <c r="BE181" i="1" s="1"/>
  <c r="AS181" i="1"/>
  <c r="AZ183" i="1"/>
  <c r="BE183" i="1" s="1"/>
  <c r="AS183" i="1"/>
  <c r="AZ185" i="1"/>
  <c r="BE185" i="1" s="1"/>
  <c r="BF185" i="1" s="1"/>
  <c r="AS185" i="1"/>
  <c r="AZ187" i="1"/>
  <c r="BE187" i="1" s="1"/>
  <c r="AS187" i="1"/>
  <c r="AZ190" i="1"/>
  <c r="BE190" i="1" s="1"/>
  <c r="AS190" i="1"/>
  <c r="AZ194" i="1"/>
  <c r="BE194" i="1" s="1"/>
  <c r="AS194" i="1"/>
  <c r="AZ44" i="1"/>
  <c r="BE44" i="1" s="1"/>
  <c r="AS44" i="1"/>
  <c r="AZ48" i="1"/>
  <c r="BE48" i="1" s="1"/>
  <c r="AS48" i="1"/>
  <c r="AZ52" i="1"/>
  <c r="BE52" i="1" s="1"/>
  <c r="AS52" i="1"/>
  <c r="AZ56" i="1"/>
  <c r="BE56" i="1" s="1"/>
  <c r="AS56" i="1"/>
  <c r="AZ60" i="1"/>
  <c r="BE60" i="1" s="1"/>
  <c r="AS60" i="1"/>
  <c r="AZ64" i="1"/>
  <c r="BE64" i="1" s="1"/>
  <c r="AS64" i="1"/>
  <c r="AZ68" i="1"/>
  <c r="BE68" i="1" s="1"/>
  <c r="AS68" i="1"/>
  <c r="AZ72" i="1"/>
  <c r="BE72" i="1" s="1"/>
  <c r="AS72" i="1"/>
  <c r="AZ76" i="1"/>
  <c r="BE76" i="1" s="1"/>
  <c r="AS76" i="1"/>
  <c r="AZ80" i="1"/>
  <c r="BE80" i="1" s="1"/>
  <c r="AS80" i="1"/>
  <c r="AZ84" i="1"/>
  <c r="BE84" i="1" s="1"/>
  <c r="AS84" i="1"/>
  <c r="AZ88" i="1"/>
  <c r="BE88" i="1" s="1"/>
  <c r="AS88" i="1"/>
  <c r="AZ92" i="1"/>
  <c r="BE92" i="1" s="1"/>
  <c r="AS92" i="1"/>
  <c r="AZ96" i="1"/>
  <c r="BE96" i="1" s="1"/>
  <c r="AS96" i="1"/>
  <c r="AZ100" i="1"/>
  <c r="BE100" i="1" s="1"/>
  <c r="AS100" i="1"/>
  <c r="AZ104" i="1"/>
  <c r="BE104" i="1" s="1"/>
  <c r="AS104" i="1"/>
  <c r="AZ108" i="1"/>
  <c r="BE108" i="1" s="1"/>
  <c r="AS108" i="1"/>
  <c r="AZ112" i="1"/>
  <c r="BE112" i="1" s="1"/>
  <c r="AS112" i="1"/>
  <c r="AZ116" i="1"/>
  <c r="BE116" i="1" s="1"/>
  <c r="AS116" i="1"/>
  <c r="AZ120" i="1"/>
  <c r="BE120" i="1" s="1"/>
  <c r="AS120" i="1"/>
  <c r="AZ125" i="1"/>
  <c r="BE125" i="1" s="1"/>
  <c r="AS125" i="1"/>
  <c r="AZ129" i="1"/>
  <c r="BE129" i="1" s="1"/>
  <c r="AS129" i="1"/>
  <c r="AQ194" i="1"/>
  <c r="BD189" i="1"/>
  <c r="AQ193" i="1"/>
  <c r="AU176" i="1"/>
  <c r="AU182" i="1"/>
  <c r="AU167" i="1"/>
  <c r="AR148" i="1"/>
  <c r="AQ152" i="1"/>
  <c r="BE135" i="1"/>
  <c r="BE151" i="1"/>
  <c r="BD191" i="1"/>
  <c r="AV134" i="1"/>
  <c r="AR134" i="1"/>
  <c r="AQ134" i="1"/>
  <c r="AV142" i="1"/>
  <c r="AR142" i="1"/>
  <c r="AQ142" i="1"/>
  <c r="AV153" i="1"/>
  <c r="AQ153" i="1"/>
  <c r="AR153" i="1"/>
  <c r="AX153" i="1"/>
  <c r="AT153" i="1"/>
  <c r="AX135" i="1"/>
  <c r="AT135" i="1"/>
  <c r="AW5" i="1"/>
  <c r="AU5" i="1"/>
  <c r="AX5" i="1"/>
  <c r="AT5" i="1"/>
  <c r="AW9" i="1"/>
  <c r="AU9" i="1"/>
  <c r="AX9" i="1"/>
  <c r="AT9" i="1"/>
  <c r="AW13" i="1"/>
  <c r="AU13" i="1"/>
  <c r="AX13" i="1"/>
  <c r="AT13" i="1"/>
  <c r="AW17" i="1"/>
  <c r="AU17" i="1"/>
  <c r="AX17" i="1"/>
  <c r="AT17" i="1"/>
  <c r="AW21" i="1"/>
  <c r="AU21" i="1"/>
  <c r="AX21" i="1"/>
  <c r="AT21" i="1"/>
  <c r="AW25" i="1"/>
  <c r="AU25" i="1"/>
  <c r="AX25" i="1"/>
  <c r="AT25" i="1"/>
  <c r="AW29" i="1"/>
  <c r="AU29" i="1"/>
  <c r="AX29" i="1"/>
  <c r="AT29" i="1"/>
  <c r="AW33" i="1"/>
  <c r="AU33" i="1"/>
  <c r="AX33" i="1"/>
  <c r="AT33" i="1"/>
  <c r="AW37" i="1"/>
  <c r="AU37" i="1"/>
  <c r="AX37" i="1"/>
  <c r="AT37" i="1"/>
  <c r="AX41" i="1"/>
  <c r="AT41" i="1"/>
  <c r="AX45" i="1"/>
  <c r="AT45" i="1"/>
  <c r="AW49" i="1"/>
  <c r="AU49" i="1"/>
  <c r="AW53" i="1"/>
  <c r="AU53" i="1"/>
  <c r="AW57" i="1"/>
  <c r="AU57" i="1"/>
  <c r="AW61" i="1"/>
  <c r="AU61" i="1"/>
  <c r="AW65" i="1"/>
  <c r="AU65" i="1"/>
  <c r="AW69" i="1"/>
  <c r="AU69" i="1"/>
  <c r="AW73" i="1"/>
  <c r="AU73" i="1"/>
  <c r="AW77" i="1"/>
  <c r="AU77" i="1"/>
  <c r="AW81" i="1"/>
  <c r="AU81" i="1"/>
  <c r="AW85" i="1"/>
  <c r="AU85" i="1"/>
  <c r="AW89" i="1"/>
  <c r="AU89" i="1"/>
  <c r="AW93" i="1"/>
  <c r="AU93" i="1"/>
  <c r="AW97" i="1"/>
  <c r="AU97" i="1"/>
  <c r="AW101" i="1"/>
  <c r="AU101" i="1"/>
  <c r="AW105" i="1"/>
  <c r="AU105" i="1"/>
  <c r="AW109" i="1"/>
  <c r="AU109" i="1"/>
  <c r="AW113" i="1"/>
  <c r="AU113" i="1"/>
  <c r="AW117" i="1"/>
  <c r="AU117" i="1"/>
  <c r="AW121" i="1"/>
  <c r="AU121" i="1"/>
  <c r="AW126" i="1"/>
  <c r="AU126" i="1"/>
  <c r="AW134" i="1"/>
  <c r="AU134" i="1"/>
  <c r="AZ137" i="1"/>
  <c r="BE137" i="1" s="1"/>
  <c r="AS137" i="1"/>
  <c r="AZ146" i="1"/>
  <c r="BE146" i="1" s="1"/>
  <c r="AS146" i="1"/>
  <c r="AZ152" i="1"/>
  <c r="BE152" i="1" s="1"/>
  <c r="AS152" i="1"/>
  <c r="AX158" i="1"/>
  <c r="AT158" i="1"/>
  <c r="AX160" i="1"/>
  <c r="AT160" i="1"/>
  <c r="AX162" i="1"/>
  <c r="AT162" i="1"/>
  <c r="AX164" i="1"/>
  <c r="AT164" i="1"/>
  <c r="AX166" i="1"/>
  <c r="AT166" i="1"/>
  <c r="AX175" i="1"/>
  <c r="AT175" i="1"/>
  <c r="AX177" i="1"/>
  <c r="AT177" i="1"/>
  <c r="AX179" i="1"/>
  <c r="AT179" i="1"/>
  <c r="AX181" i="1"/>
  <c r="AT181" i="1"/>
  <c r="AT183" i="1"/>
  <c r="AT185" i="1"/>
  <c r="AX187" i="1"/>
  <c r="AT187" i="1"/>
  <c r="AZ42" i="1"/>
  <c r="BE42" i="1" s="1"/>
  <c r="AS42" i="1"/>
  <c r="AZ46" i="1"/>
  <c r="BE46" i="1" s="1"/>
  <c r="AS46" i="1"/>
  <c r="AZ50" i="1"/>
  <c r="BE50" i="1" s="1"/>
  <c r="AS50" i="1"/>
  <c r="AZ54" i="1"/>
  <c r="BE54" i="1" s="1"/>
  <c r="AS54" i="1"/>
  <c r="AZ58" i="1"/>
  <c r="BE58" i="1" s="1"/>
  <c r="AS58" i="1"/>
  <c r="AZ62" i="1"/>
  <c r="BE62" i="1" s="1"/>
  <c r="AS62" i="1"/>
  <c r="AZ66" i="1"/>
  <c r="BE66" i="1" s="1"/>
  <c r="AS66" i="1"/>
  <c r="AZ70" i="1"/>
  <c r="BE70" i="1" s="1"/>
  <c r="AS70" i="1"/>
  <c r="AZ74" i="1"/>
  <c r="BE74" i="1" s="1"/>
  <c r="AS74" i="1"/>
  <c r="AZ78" i="1"/>
  <c r="BE78" i="1" s="1"/>
  <c r="AS78" i="1"/>
  <c r="AZ82" i="1"/>
  <c r="BE82" i="1" s="1"/>
  <c r="AS82" i="1"/>
  <c r="AZ86" i="1"/>
  <c r="BE86" i="1" s="1"/>
  <c r="AS86" i="1"/>
  <c r="AZ90" i="1"/>
  <c r="BE90" i="1" s="1"/>
  <c r="AS90" i="1"/>
  <c r="AZ94" i="1"/>
  <c r="BE94" i="1" s="1"/>
  <c r="AS94" i="1"/>
  <c r="AZ98" i="1"/>
  <c r="BE98" i="1" s="1"/>
  <c r="AS98" i="1"/>
  <c r="AZ102" i="1"/>
  <c r="BE102" i="1" s="1"/>
  <c r="AS102" i="1"/>
  <c r="AZ106" i="1"/>
  <c r="BE106" i="1" s="1"/>
  <c r="AS106" i="1"/>
  <c r="AZ110" i="1"/>
  <c r="BE110" i="1" s="1"/>
  <c r="AS110" i="1"/>
  <c r="AZ114" i="1"/>
  <c r="BE114" i="1" s="1"/>
  <c r="AS114" i="1"/>
  <c r="AZ118" i="1"/>
  <c r="BE118" i="1" s="1"/>
  <c r="AS118" i="1"/>
  <c r="AZ123" i="1"/>
  <c r="BE123" i="1" s="1"/>
  <c r="AS123" i="1"/>
  <c r="AZ127" i="1"/>
  <c r="BE127" i="1" s="1"/>
  <c r="AS127" i="1"/>
  <c r="BD132" i="1"/>
  <c r="AV137" i="1"/>
  <c r="AQ137" i="1"/>
  <c r="AR137" i="1"/>
  <c r="AV154" i="1"/>
  <c r="AR154" i="1"/>
  <c r="AQ154" i="1"/>
  <c r="AX147" i="1"/>
  <c r="AT147" i="1"/>
  <c r="AX155" i="1"/>
  <c r="AT155" i="1"/>
  <c r="AX133" i="1"/>
  <c r="AT133" i="1"/>
  <c r="AX141" i="1"/>
  <c r="AT141" i="1"/>
  <c r="AV3" i="1"/>
  <c r="AR3" i="1"/>
  <c r="AQ3" i="1"/>
  <c r="AI223" i="1"/>
  <c r="AY3" i="1"/>
  <c r="AY223" i="1" s="1"/>
  <c r="AL223" i="1"/>
  <c r="AV7" i="1"/>
  <c r="AR7" i="1"/>
  <c r="AQ7" i="1"/>
  <c r="AV11" i="1"/>
  <c r="AQ11" i="1"/>
  <c r="AR11" i="1"/>
  <c r="AV15" i="1"/>
  <c r="AQ15" i="1"/>
  <c r="AR15" i="1"/>
  <c r="AV19" i="1"/>
  <c r="AQ19" i="1"/>
  <c r="AR19" i="1"/>
  <c r="AV23" i="1"/>
  <c r="AQ23" i="1"/>
  <c r="AR23" i="1"/>
  <c r="AV27" i="1"/>
  <c r="AQ27" i="1"/>
  <c r="AR27" i="1"/>
  <c r="AV31" i="1"/>
  <c r="AQ31" i="1"/>
  <c r="AR31" i="1"/>
  <c r="AR35" i="1"/>
  <c r="AV35" i="1"/>
  <c r="AQ35" i="1"/>
  <c r="AV39" i="1"/>
  <c r="AR39" i="1"/>
  <c r="AQ39" i="1"/>
  <c r="AW43" i="1"/>
  <c r="AU43" i="1"/>
  <c r="AV43" i="1"/>
  <c r="AQ43" i="1"/>
  <c r="AR43" i="1"/>
  <c r="AW47" i="1"/>
  <c r="AU47" i="1"/>
  <c r="AV47" i="1"/>
  <c r="AQ47" i="1"/>
  <c r="AR47" i="1"/>
  <c r="AX51" i="1"/>
  <c r="AT51" i="1"/>
  <c r="AV51" i="1"/>
  <c r="AR51" i="1"/>
  <c r="AQ51" i="1"/>
  <c r="AX55" i="1"/>
  <c r="AT55" i="1"/>
  <c r="AV55" i="1"/>
  <c r="AQ55" i="1"/>
  <c r="AR55" i="1"/>
  <c r="AX59" i="1"/>
  <c r="AT59" i="1"/>
  <c r="AV59" i="1"/>
  <c r="AQ59" i="1"/>
  <c r="AR59" i="1"/>
  <c r="AX63" i="1"/>
  <c r="AT63" i="1"/>
  <c r="AV63" i="1"/>
  <c r="AQ63" i="1"/>
  <c r="AR63" i="1"/>
  <c r="AX67" i="1"/>
  <c r="AT67" i="1"/>
  <c r="AV67" i="1"/>
  <c r="AR67" i="1"/>
  <c r="AQ67" i="1"/>
  <c r="AX71" i="1"/>
  <c r="AT71" i="1"/>
  <c r="AV71" i="1"/>
  <c r="AQ71" i="1"/>
  <c r="AR71" i="1"/>
  <c r="AX75" i="1"/>
  <c r="AT75" i="1"/>
  <c r="AV75" i="1"/>
  <c r="AQ75" i="1"/>
  <c r="AR75" i="1"/>
  <c r="AX79" i="1"/>
  <c r="AT79" i="1"/>
  <c r="AV79" i="1"/>
  <c r="AQ79" i="1"/>
  <c r="AR79" i="1"/>
  <c r="AX83" i="1"/>
  <c r="AT83" i="1"/>
  <c r="AV83" i="1"/>
  <c r="AR83" i="1"/>
  <c r="AQ83" i="1"/>
  <c r="AX87" i="1"/>
  <c r="AT87" i="1"/>
  <c r="AV87" i="1"/>
  <c r="AQ87" i="1"/>
  <c r="AR87" i="1"/>
  <c r="AX91" i="1"/>
  <c r="AT91" i="1"/>
  <c r="AV91" i="1"/>
  <c r="AQ91" i="1"/>
  <c r="AR91" i="1"/>
  <c r="AX95" i="1"/>
  <c r="AT95" i="1"/>
  <c r="AV95" i="1"/>
  <c r="AQ95" i="1"/>
  <c r="AR95" i="1"/>
  <c r="AX99" i="1"/>
  <c r="AT99" i="1"/>
  <c r="AV99" i="1"/>
  <c r="AR99" i="1"/>
  <c r="AQ99" i="1"/>
  <c r="AX103" i="1"/>
  <c r="AT103" i="1"/>
  <c r="AV103" i="1"/>
  <c r="AQ103" i="1"/>
  <c r="AR103" i="1"/>
  <c r="AX107" i="1"/>
  <c r="AT107" i="1"/>
  <c r="AV107" i="1"/>
  <c r="AQ107" i="1"/>
  <c r="AR107" i="1"/>
  <c r="AX111" i="1"/>
  <c r="AT111" i="1"/>
  <c r="AV111" i="1"/>
  <c r="AQ111" i="1"/>
  <c r="AR111" i="1"/>
  <c r="AX115" i="1"/>
  <c r="AT115" i="1"/>
  <c r="AV115" i="1"/>
  <c r="AQ115" i="1"/>
  <c r="AR115" i="1"/>
  <c r="AX119" i="1"/>
  <c r="AT119" i="1"/>
  <c r="AV119" i="1"/>
  <c r="AQ119" i="1"/>
  <c r="AR119" i="1"/>
  <c r="AX124" i="1"/>
  <c r="AT124" i="1"/>
  <c r="AV124" i="1"/>
  <c r="AQ124" i="1"/>
  <c r="AR124" i="1"/>
  <c r="AX128" i="1"/>
  <c r="AT128" i="1"/>
  <c r="AV128" i="1"/>
  <c r="AQ128" i="1"/>
  <c r="AR128" i="1"/>
  <c r="AW135" i="1"/>
  <c r="AU135" i="1"/>
  <c r="AZ138" i="1"/>
  <c r="BE138" i="1" s="1"/>
  <c r="AS138" i="1"/>
  <c r="AW146" i="1"/>
  <c r="AU146" i="1"/>
  <c r="AZ149" i="1"/>
  <c r="BE149" i="1" s="1"/>
  <c r="AS149" i="1"/>
  <c r="AW156" i="1"/>
  <c r="AU156" i="1"/>
  <c r="AZ158" i="1"/>
  <c r="BE158" i="1" s="1"/>
  <c r="AS158" i="1"/>
  <c r="AZ160" i="1"/>
  <c r="BE160" i="1" s="1"/>
  <c r="AS160" i="1"/>
  <c r="AZ162" i="1"/>
  <c r="BE162" i="1" s="1"/>
  <c r="AS162" i="1"/>
  <c r="AZ164" i="1"/>
  <c r="BE164" i="1" s="1"/>
  <c r="AS164" i="1"/>
  <c r="AZ166" i="1"/>
  <c r="BE166" i="1" s="1"/>
  <c r="AS166" i="1"/>
  <c r="BD172" i="1"/>
  <c r="BF172" i="1" s="1"/>
  <c r="AV174" i="1"/>
  <c r="AQ174" i="1"/>
  <c r="AR174" i="1"/>
  <c r="AV176" i="1"/>
  <c r="AQ176" i="1"/>
  <c r="AR176" i="1"/>
  <c r="AV178" i="1"/>
  <c r="AQ178" i="1"/>
  <c r="AR178" i="1"/>
  <c r="AV180" i="1"/>
  <c r="AQ180" i="1"/>
  <c r="AR180" i="1"/>
  <c r="AV182" i="1"/>
  <c r="BD182" i="1" s="1"/>
  <c r="AQ182" i="1"/>
  <c r="AR182" i="1"/>
  <c r="AV184" i="1"/>
  <c r="BD184" i="1" s="1"/>
  <c r="AR184" i="1"/>
  <c r="AQ184" i="1"/>
  <c r="AV186" i="1"/>
  <c r="BD186" i="1" s="1"/>
  <c r="AQ186" i="1"/>
  <c r="AR186" i="1"/>
  <c r="AZ188" i="1"/>
  <c r="BE188" i="1" s="1"/>
  <c r="AS188" i="1"/>
  <c r="AZ191" i="1"/>
  <c r="BE191" i="1" s="1"/>
  <c r="AS191" i="1"/>
  <c r="AX150" i="1"/>
  <c r="AT150" i="1"/>
  <c r="AX140" i="1"/>
  <c r="AT140" i="1"/>
  <c r="AW4" i="1"/>
  <c r="AU4" i="1"/>
  <c r="AW8" i="1"/>
  <c r="AU8" i="1"/>
  <c r="AW12" i="1"/>
  <c r="AU12" i="1"/>
  <c r="AW16" i="1"/>
  <c r="AU16" i="1"/>
  <c r="AW20" i="1"/>
  <c r="AU20" i="1"/>
  <c r="AW24" i="1"/>
  <c r="AU24" i="1"/>
  <c r="AW28" i="1"/>
  <c r="AU28" i="1"/>
  <c r="AW32" i="1"/>
  <c r="AU32" i="1"/>
  <c r="AW36" i="1"/>
  <c r="AU36" i="1"/>
  <c r="AW40" i="1"/>
  <c r="AU40" i="1"/>
  <c r="AX44" i="1"/>
  <c r="AT44" i="1"/>
  <c r="AV44" i="1"/>
  <c r="AQ44" i="1"/>
  <c r="AR44" i="1"/>
  <c r="AX48" i="1"/>
  <c r="AT48" i="1"/>
  <c r="AV48" i="1"/>
  <c r="AQ48" i="1"/>
  <c r="AR48" i="1"/>
  <c r="AX52" i="1"/>
  <c r="AT52" i="1"/>
  <c r="AV52" i="1"/>
  <c r="AR52" i="1"/>
  <c r="AQ52" i="1"/>
  <c r="AX56" i="1"/>
  <c r="AT56" i="1"/>
  <c r="AV56" i="1"/>
  <c r="AQ56" i="1"/>
  <c r="AR56" i="1"/>
  <c r="AX60" i="1"/>
  <c r="AT60" i="1"/>
  <c r="AV60" i="1"/>
  <c r="AQ60" i="1"/>
  <c r="AR60" i="1"/>
  <c r="AX64" i="1"/>
  <c r="AT64" i="1"/>
  <c r="AV64" i="1"/>
  <c r="AQ64" i="1"/>
  <c r="AR64" i="1"/>
  <c r="AX68" i="1"/>
  <c r="AT68" i="1"/>
  <c r="AV68" i="1"/>
  <c r="AR68" i="1"/>
  <c r="AQ68" i="1"/>
  <c r="AX72" i="1"/>
  <c r="AT72" i="1"/>
  <c r="AV72" i="1"/>
  <c r="AQ72" i="1"/>
  <c r="AR72" i="1"/>
  <c r="AX76" i="1"/>
  <c r="AT76" i="1"/>
  <c r="AV76" i="1"/>
  <c r="AQ76" i="1"/>
  <c r="AR76" i="1"/>
  <c r="AX80" i="1"/>
  <c r="AT80" i="1"/>
  <c r="AV80" i="1"/>
  <c r="AQ80" i="1"/>
  <c r="AR80" i="1"/>
  <c r="AX84" i="1"/>
  <c r="AT84" i="1"/>
  <c r="AV84" i="1"/>
  <c r="AR84" i="1"/>
  <c r="AQ84" i="1"/>
  <c r="AX88" i="1"/>
  <c r="AT88" i="1"/>
  <c r="AV88" i="1"/>
  <c r="AQ88" i="1"/>
  <c r="AR88" i="1"/>
  <c r="AX92" i="1"/>
  <c r="AT92" i="1"/>
  <c r="AV92" i="1"/>
  <c r="AQ92" i="1"/>
  <c r="AR92" i="1"/>
  <c r="AX96" i="1"/>
  <c r="AT96" i="1"/>
  <c r="AV96" i="1"/>
  <c r="AQ96" i="1"/>
  <c r="AR96" i="1"/>
  <c r="AX100" i="1"/>
  <c r="AT100" i="1"/>
  <c r="AV100" i="1"/>
  <c r="AR100" i="1"/>
  <c r="AQ100" i="1"/>
  <c r="AX104" i="1"/>
  <c r="AT104" i="1"/>
  <c r="AV104" i="1"/>
  <c r="AQ104" i="1"/>
  <c r="AR104" i="1"/>
  <c r="AX108" i="1"/>
  <c r="AT108" i="1"/>
  <c r="AV108" i="1"/>
  <c r="AQ108" i="1"/>
  <c r="AR108" i="1"/>
  <c r="AX112" i="1"/>
  <c r="AT112" i="1"/>
  <c r="AV112" i="1"/>
  <c r="AQ112" i="1"/>
  <c r="AR112" i="1"/>
  <c r="AX116" i="1"/>
  <c r="AT116" i="1"/>
  <c r="AV116" i="1"/>
  <c r="AQ116" i="1"/>
  <c r="AR116" i="1"/>
  <c r="AX120" i="1"/>
  <c r="AT120" i="1"/>
  <c r="AV120" i="1"/>
  <c r="AQ120" i="1"/>
  <c r="AR120" i="1"/>
  <c r="AX125" i="1"/>
  <c r="AT125" i="1"/>
  <c r="AV125" i="1"/>
  <c r="AQ125" i="1"/>
  <c r="AR125" i="1"/>
  <c r="AX129" i="1"/>
  <c r="AT129" i="1"/>
  <c r="AV129" i="1"/>
  <c r="AQ129" i="1"/>
  <c r="AR129" i="1"/>
  <c r="BD194" i="1"/>
  <c r="AU178" i="1"/>
  <c r="AU183" i="1"/>
  <c r="AU149" i="1"/>
  <c r="AU161" i="1"/>
  <c r="BD188" i="1"/>
  <c r="AQ148" i="1"/>
  <c r="AU160" i="1"/>
  <c r="AS139" i="1"/>
  <c r="AU181" i="1"/>
  <c r="AU166" i="1"/>
  <c r="AS147" i="1"/>
  <c r="AS155" i="1"/>
  <c r="AU180" i="1"/>
  <c r="AU163" i="1"/>
  <c r="AU133" i="1"/>
  <c r="AU141" i="1"/>
  <c r="W166" i="4"/>
  <c r="AV140" i="1"/>
  <c r="AQ140" i="1"/>
  <c r="AR140" i="1"/>
  <c r="AT157" i="1"/>
  <c r="AZ61" i="1"/>
  <c r="BE61" i="1" s="1"/>
  <c r="AS61" i="1"/>
  <c r="AZ65" i="1"/>
  <c r="BE65" i="1" s="1"/>
  <c r="AS65" i="1"/>
  <c r="AZ69" i="1"/>
  <c r="BE69" i="1" s="1"/>
  <c r="AS69" i="1"/>
  <c r="AZ73" i="1"/>
  <c r="BE73" i="1" s="1"/>
  <c r="AS73" i="1"/>
  <c r="AZ77" i="1"/>
  <c r="BE77" i="1" s="1"/>
  <c r="AS77" i="1"/>
  <c r="AZ81" i="1"/>
  <c r="BE81" i="1" s="1"/>
  <c r="AS81" i="1"/>
  <c r="AZ85" i="1"/>
  <c r="BE85" i="1" s="1"/>
  <c r="AS85" i="1"/>
  <c r="AZ89" i="1"/>
  <c r="BE89" i="1" s="1"/>
  <c r="AS89" i="1"/>
  <c r="AZ93" i="1"/>
  <c r="BE93" i="1" s="1"/>
  <c r="AS93" i="1"/>
  <c r="AZ97" i="1"/>
  <c r="BE97" i="1" s="1"/>
  <c r="AS97" i="1"/>
  <c r="AZ101" i="1"/>
  <c r="BE101" i="1" s="1"/>
  <c r="AS101" i="1"/>
  <c r="AZ105" i="1"/>
  <c r="BE105" i="1" s="1"/>
  <c r="AS105" i="1"/>
  <c r="AZ109" i="1"/>
  <c r="BE109" i="1" s="1"/>
  <c r="AS109" i="1"/>
  <c r="AZ113" i="1"/>
  <c r="BE113" i="1" s="1"/>
  <c r="AS113" i="1"/>
  <c r="AZ117" i="1"/>
  <c r="BE117" i="1" s="1"/>
  <c r="AS117" i="1"/>
  <c r="AZ121" i="1"/>
  <c r="BE121" i="1" s="1"/>
  <c r="AS121" i="1"/>
  <c r="AZ126" i="1"/>
  <c r="BE126" i="1" s="1"/>
  <c r="AS126" i="1"/>
  <c r="AW138" i="1"/>
  <c r="AU138" i="1"/>
  <c r="AZ141" i="1"/>
  <c r="BE141" i="1" s="1"/>
  <c r="AS141" i="1"/>
  <c r="AW147" i="1"/>
  <c r="AU147" i="1"/>
  <c r="AZ150" i="1"/>
  <c r="BE150" i="1" s="1"/>
  <c r="AS150" i="1"/>
  <c r="AZ156" i="1"/>
  <c r="BE156" i="1" s="1"/>
  <c r="AS156" i="1"/>
  <c r="AX152" i="1"/>
  <c r="AT152" i="1"/>
  <c r="AX134" i="1"/>
  <c r="AT134" i="1"/>
  <c r="AX142" i="1"/>
  <c r="AT142" i="1"/>
  <c r="AW6" i="1"/>
  <c r="AU6" i="1"/>
  <c r="AW10" i="1"/>
  <c r="AU10" i="1"/>
  <c r="AW14" i="1"/>
  <c r="AU14" i="1"/>
  <c r="AW18" i="1"/>
  <c r="AU18" i="1"/>
  <c r="AW22" i="1"/>
  <c r="AU22" i="1"/>
  <c r="AW26" i="1"/>
  <c r="AU26" i="1"/>
  <c r="AW30" i="1"/>
  <c r="AU30" i="1"/>
  <c r="AW34" i="1"/>
  <c r="AU34" i="1"/>
  <c r="AW38" i="1"/>
  <c r="AU38" i="1"/>
  <c r="AX42" i="1"/>
  <c r="AT42" i="1"/>
  <c r="AV42" i="1"/>
  <c r="AQ42" i="1"/>
  <c r="AR42" i="1"/>
  <c r="AX46" i="1"/>
  <c r="AT46" i="1"/>
  <c r="AV46" i="1"/>
  <c r="AQ46" i="1"/>
  <c r="AR46" i="1"/>
  <c r="AX50" i="1"/>
  <c r="AT50" i="1"/>
  <c r="AV50" i="1"/>
  <c r="AQ50" i="1"/>
  <c r="AR50" i="1"/>
  <c r="AX54" i="1"/>
  <c r="AT54" i="1"/>
  <c r="AV54" i="1"/>
  <c r="AQ54" i="1"/>
  <c r="AR54" i="1"/>
  <c r="AX58" i="1"/>
  <c r="AT58" i="1"/>
  <c r="AV58" i="1"/>
  <c r="AQ58" i="1"/>
  <c r="AR58" i="1"/>
  <c r="AX62" i="1"/>
  <c r="AT62" i="1"/>
  <c r="AV62" i="1"/>
  <c r="AQ62" i="1"/>
  <c r="AR62" i="1"/>
  <c r="AX66" i="1"/>
  <c r="AT66" i="1"/>
  <c r="AV66" i="1"/>
  <c r="AQ66" i="1"/>
  <c r="AR66" i="1"/>
  <c r="AX70" i="1"/>
  <c r="AT70" i="1"/>
  <c r="AV70" i="1"/>
  <c r="AQ70" i="1"/>
  <c r="AR70" i="1"/>
  <c r="AX74" i="1"/>
  <c r="AT74" i="1"/>
  <c r="AV74" i="1"/>
  <c r="AQ74" i="1"/>
  <c r="AR74" i="1"/>
  <c r="AX78" i="1"/>
  <c r="AT78" i="1"/>
  <c r="AV78" i="1"/>
  <c r="AQ78" i="1"/>
  <c r="AR78" i="1"/>
  <c r="AX82" i="1"/>
  <c r="AT82" i="1"/>
  <c r="AV82" i="1"/>
  <c r="AQ82" i="1"/>
  <c r="AR82" i="1"/>
  <c r="AX86" i="1"/>
  <c r="AT86" i="1"/>
  <c r="AV86" i="1"/>
  <c r="AQ86" i="1"/>
  <c r="AR86" i="1"/>
  <c r="AX90" i="1"/>
  <c r="AT90" i="1"/>
  <c r="AV90" i="1"/>
  <c r="AQ90" i="1"/>
  <c r="AR90" i="1"/>
  <c r="AX94" i="1"/>
  <c r="AT94" i="1"/>
  <c r="AV94" i="1"/>
  <c r="AQ94" i="1"/>
  <c r="AR94" i="1"/>
  <c r="AX98" i="1"/>
  <c r="AT98" i="1"/>
  <c r="AV98" i="1"/>
  <c r="AQ98" i="1"/>
  <c r="AR98" i="1"/>
  <c r="AX102" i="1"/>
  <c r="AT102" i="1"/>
  <c r="AV102" i="1"/>
  <c r="AQ102" i="1"/>
  <c r="AR102" i="1"/>
  <c r="AX106" i="1"/>
  <c r="AT106" i="1"/>
  <c r="AV106" i="1"/>
  <c r="AQ106" i="1"/>
  <c r="AR106" i="1"/>
  <c r="AX110" i="1"/>
  <c r="AT110" i="1"/>
  <c r="AV110" i="1"/>
  <c r="AQ110" i="1"/>
  <c r="AR110" i="1"/>
  <c r="AX114" i="1"/>
  <c r="AT114" i="1"/>
  <c r="AV114" i="1"/>
  <c r="AQ114" i="1"/>
  <c r="AR114" i="1"/>
  <c r="AX118" i="1"/>
  <c r="AT118" i="1"/>
  <c r="AV118" i="1"/>
  <c r="AQ118" i="1"/>
  <c r="AR118" i="1"/>
  <c r="AX123" i="1"/>
  <c r="AT123" i="1"/>
  <c r="AV123" i="1"/>
  <c r="AQ123" i="1"/>
  <c r="AR123" i="1"/>
  <c r="AX127" i="1"/>
  <c r="AT127" i="1"/>
  <c r="AV127" i="1"/>
  <c r="AQ127" i="1"/>
  <c r="AR127" i="1"/>
  <c r="AV135" i="1"/>
  <c r="AQ135" i="1"/>
  <c r="AR135" i="1"/>
  <c r="AV141" i="1"/>
  <c r="AQ141" i="1"/>
  <c r="AR141" i="1"/>
  <c r="BB3" i="1"/>
  <c r="BB223" i="1" s="1"/>
  <c r="AO223" i="1"/>
  <c r="AZ3" i="1"/>
  <c r="AS3" i="1"/>
  <c r="AM223" i="1"/>
  <c r="AZ7" i="1"/>
  <c r="BE7" i="1" s="1"/>
  <c r="AS7" i="1"/>
  <c r="AZ11" i="1"/>
  <c r="BE11" i="1" s="1"/>
  <c r="AS11" i="1"/>
  <c r="AZ15" i="1"/>
  <c r="BE15" i="1" s="1"/>
  <c r="AS15" i="1"/>
  <c r="AZ19" i="1"/>
  <c r="BE19" i="1" s="1"/>
  <c r="AS19" i="1"/>
  <c r="AZ23" i="1"/>
  <c r="BE23" i="1" s="1"/>
  <c r="AS23" i="1"/>
  <c r="AZ27" i="1"/>
  <c r="BE27" i="1" s="1"/>
  <c r="AS27" i="1"/>
  <c r="AZ31" i="1"/>
  <c r="BE31" i="1" s="1"/>
  <c r="AS31" i="1"/>
  <c r="AZ35" i="1"/>
  <c r="BE35" i="1" s="1"/>
  <c r="AS35" i="1"/>
  <c r="AZ39" i="1"/>
  <c r="BE39" i="1" s="1"/>
  <c r="AS39" i="1"/>
  <c r="AW139" i="1"/>
  <c r="AU139" i="1"/>
  <c r="AZ142" i="1"/>
  <c r="BE142" i="1" s="1"/>
  <c r="AS142" i="1"/>
  <c r="AW150" i="1"/>
  <c r="AU150" i="1"/>
  <c r="AZ153" i="1"/>
  <c r="BE153" i="1" s="1"/>
  <c r="AS153" i="1"/>
  <c r="AV159" i="1"/>
  <c r="AQ159" i="1"/>
  <c r="AR159" i="1"/>
  <c r="AV161" i="1"/>
  <c r="AQ161" i="1"/>
  <c r="AR161" i="1"/>
  <c r="AV163" i="1"/>
  <c r="AQ163" i="1"/>
  <c r="AR163" i="1"/>
  <c r="AV165" i="1"/>
  <c r="BD165" i="1" s="1"/>
  <c r="AQ165" i="1"/>
  <c r="AR165" i="1"/>
  <c r="AV167" i="1"/>
  <c r="AQ167" i="1"/>
  <c r="AR167" i="1"/>
  <c r="BD169" i="1"/>
  <c r="BD173" i="1"/>
  <c r="BF173" i="1" s="1"/>
  <c r="AZ174" i="1"/>
  <c r="BE174" i="1" s="1"/>
  <c r="AS174" i="1"/>
  <c r="AZ176" i="1"/>
  <c r="BE176" i="1" s="1"/>
  <c r="AS176" i="1"/>
  <c r="AZ178" i="1"/>
  <c r="BE178" i="1" s="1"/>
  <c r="AS178" i="1"/>
  <c r="AZ180" i="1"/>
  <c r="BE180" i="1" s="1"/>
  <c r="AS180" i="1"/>
  <c r="AZ182" i="1"/>
  <c r="BE182" i="1" s="1"/>
  <c r="AS182" i="1"/>
  <c r="AZ184" i="1"/>
  <c r="BE184" i="1" s="1"/>
  <c r="BF184" i="1" s="1"/>
  <c r="AS184" i="1"/>
  <c r="AZ186" i="1"/>
  <c r="BE186" i="1" s="1"/>
  <c r="AS186" i="1"/>
  <c r="AZ189" i="1"/>
  <c r="BE189" i="1" s="1"/>
  <c r="AS189" i="1"/>
  <c r="AZ192" i="1"/>
  <c r="BE192" i="1" s="1"/>
  <c r="AS192" i="1"/>
  <c r="AZ4" i="1"/>
  <c r="BE4" i="1" s="1"/>
  <c r="AS4" i="1"/>
  <c r="AZ8" i="1"/>
  <c r="BE8" i="1" s="1"/>
  <c r="AS8" i="1"/>
  <c r="AZ12" i="1"/>
  <c r="BE12" i="1" s="1"/>
  <c r="AS12" i="1"/>
  <c r="AZ16" i="1"/>
  <c r="BE16" i="1" s="1"/>
  <c r="AS16" i="1"/>
  <c r="AZ20" i="1"/>
  <c r="BE20" i="1" s="1"/>
  <c r="AS20" i="1"/>
  <c r="AZ24" i="1"/>
  <c r="BE24" i="1" s="1"/>
  <c r="AS24" i="1"/>
  <c r="AZ28" i="1"/>
  <c r="BE28" i="1" s="1"/>
  <c r="AS28" i="1"/>
  <c r="AZ32" i="1"/>
  <c r="BE32" i="1" s="1"/>
  <c r="AS32" i="1"/>
  <c r="AZ36" i="1"/>
  <c r="BE36" i="1" s="1"/>
  <c r="AS36" i="1"/>
  <c r="AZ40" i="1"/>
  <c r="BE40" i="1" s="1"/>
  <c r="AS40" i="1"/>
  <c r="AQ189" i="1"/>
  <c r="BD193" i="1"/>
  <c r="AU187" i="1"/>
  <c r="AU177" i="1"/>
  <c r="AU186" i="1"/>
  <c r="AU165" i="1"/>
  <c r="AR156" i="1"/>
  <c r="BE139" i="1"/>
  <c r="BD192" i="1"/>
  <c r="BE147" i="1"/>
  <c r="BE155" i="1"/>
  <c r="AU190" i="1"/>
  <c r="S223" i="4"/>
  <c r="N223" i="4"/>
  <c r="V223" i="4"/>
  <c r="P224" i="4"/>
  <c r="O223" i="3"/>
  <c r="Q171" i="4"/>
  <c r="S224" i="4"/>
  <c r="R223" i="4"/>
  <c r="O223" i="4"/>
  <c r="P223" i="4"/>
  <c r="BF130" i="1" l="1"/>
  <c r="BD180" i="1"/>
  <c r="BF180" i="1" s="1"/>
  <c r="BD167" i="1"/>
  <c r="BD159" i="1"/>
  <c r="BF171" i="1"/>
  <c r="BD27" i="1"/>
  <c r="BF27" i="1" s="1"/>
  <c r="BD11" i="1"/>
  <c r="BF11" i="1" s="1"/>
  <c r="T223" i="4"/>
  <c r="BF145" i="1"/>
  <c r="BD110" i="1"/>
  <c r="BD78" i="1"/>
  <c r="BD46" i="1"/>
  <c r="BD174" i="1"/>
  <c r="BF174" i="1" s="1"/>
  <c r="BD127" i="1"/>
  <c r="BF127" i="1" s="1"/>
  <c r="BD94" i="1"/>
  <c r="BF94" i="1" s="1"/>
  <c r="BD62" i="1"/>
  <c r="BF62" i="1" s="1"/>
  <c r="BF169" i="1"/>
  <c r="BD161" i="1"/>
  <c r="BD178" i="1"/>
  <c r="BD137" i="1"/>
  <c r="BF137" i="1" s="1"/>
  <c r="BD156" i="1"/>
  <c r="BD136" i="1"/>
  <c r="BF136" i="1" s="1"/>
  <c r="BF170" i="1"/>
  <c r="BF144" i="1"/>
  <c r="BF189" i="1"/>
  <c r="BD154" i="1"/>
  <c r="BF132" i="1"/>
  <c r="BF183" i="1"/>
  <c r="BD190" i="1"/>
  <c r="BF190" i="1" s="1"/>
  <c r="AC226" i="4"/>
  <c r="T225" i="4"/>
  <c r="Q223" i="4"/>
  <c r="Y226" i="4"/>
  <c r="BD31" i="1"/>
  <c r="BF31" i="1" s="1"/>
  <c r="BD15" i="1"/>
  <c r="BF15" i="1" s="1"/>
  <c r="BD19" i="1"/>
  <c r="BF19" i="1" s="1"/>
  <c r="BF196" i="1"/>
  <c r="BD39" i="1"/>
  <c r="BF39" i="1" s="1"/>
  <c r="BD23" i="1"/>
  <c r="BF23" i="1" s="1"/>
  <c r="BD7" i="1"/>
  <c r="BF7" i="1" s="1"/>
  <c r="AE226" i="4"/>
  <c r="BD152" i="1"/>
  <c r="BD148" i="1"/>
  <c r="BF148" i="1" s="1"/>
  <c r="AD226" i="4"/>
  <c r="W223" i="4"/>
  <c r="BD114" i="1"/>
  <c r="BD98" i="1"/>
  <c r="BF98" i="1" s="1"/>
  <c r="BD82" i="1"/>
  <c r="BF82" i="1" s="1"/>
  <c r="BD66" i="1"/>
  <c r="BF66" i="1" s="1"/>
  <c r="BD50" i="1"/>
  <c r="BD140" i="1"/>
  <c r="BD116" i="1"/>
  <c r="BD100" i="1"/>
  <c r="BD84" i="1"/>
  <c r="BF84" i="1" s="1"/>
  <c r="AB226" i="4"/>
  <c r="BD120" i="1"/>
  <c r="BF120" i="1" s="1"/>
  <c r="BD104" i="1"/>
  <c r="BF104" i="1" s="1"/>
  <c r="BD88" i="1"/>
  <c r="BF88" i="1" s="1"/>
  <c r="BD72" i="1"/>
  <c r="BF72" i="1" s="1"/>
  <c r="BD56" i="1"/>
  <c r="BF56" i="1" s="1"/>
  <c r="BD124" i="1"/>
  <c r="BF124" i="1" s="1"/>
  <c r="BD107" i="1"/>
  <c r="BF107" i="1" s="1"/>
  <c r="BD91" i="1"/>
  <c r="BF91" i="1" s="1"/>
  <c r="BD75" i="1"/>
  <c r="BF75" i="1" s="1"/>
  <c r="BD59" i="1"/>
  <c r="BF59" i="1" s="1"/>
  <c r="BD43" i="1"/>
  <c r="BF43" i="1" s="1"/>
  <c r="BD119" i="1"/>
  <c r="BF119" i="1" s="1"/>
  <c r="BD103" i="1"/>
  <c r="BF103" i="1" s="1"/>
  <c r="BD87" i="1"/>
  <c r="BF87" i="1" s="1"/>
  <c r="BD153" i="1"/>
  <c r="BF153" i="1" s="1"/>
  <c r="Q224" i="4"/>
  <c r="X226" i="4"/>
  <c r="BF182" i="1"/>
  <c r="BD38" i="1"/>
  <c r="BF38" i="1" s="1"/>
  <c r="BD22" i="1"/>
  <c r="BF22" i="1" s="1"/>
  <c r="BD6" i="1"/>
  <c r="BF6" i="1" s="1"/>
  <c r="BF192" i="1"/>
  <c r="BF116" i="1"/>
  <c r="BF100" i="1"/>
  <c r="BF154" i="1"/>
  <c r="BD113" i="1"/>
  <c r="BD97" i="1"/>
  <c r="BF97" i="1" s="1"/>
  <c r="BD81" i="1"/>
  <c r="BF81" i="1" s="1"/>
  <c r="BD65" i="1"/>
  <c r="BF65" i="1" s="1"/>
  <c r="BD49" i="1"/>
  <c r="BF49" i="1" s="1"/>
  <c r="BD138" i="1"/>
  <c r="BF138" i="1" s="1"/>
  <c r="BD147" i="1"/>
  <c r="BF147" i="1" s="1"/>
  <c r="BD2" i="1"/>
  <c r="BF2" i="1" s="1"/>
  <c r="AS223" i="1"/>
  <c r="BD68" i="1"/>
  <c r="BF68" i="1" s="1"/>
  <c r="BD52" i="1"/>
  <c r="BF52" i="1" s="1"/>
  <c r="BF188" i="1"/>
  <c r="BD71" i="1"/>
  <c r="BF71" i="1" s="1"/>
  <c r="BD55" i="1"/>
  <c r="BF55" i="1" s="1"/>
  <c r="BD166" i="1"/>
  <c r="BF166" i="1" s="1"/>
  <c r="BD158" i="1"/>
  <c r="BF158" i="1" s="1"/>
  <c r="BD32" i="1"/>
  <c r="BF32" i="1" s="1"/>
  <c r="BD16" i="1"/>
  <c r="BF16" i="1" s="1"/>
  <c r="BD181" i="1"/>
  <c r="BF181" i="1" s="1"/>
  <c r="BD28" i="1"/>
  <c r="BF28" i="1" s="1"/>
  <c r="BD12" i="1"/>
  <c r="BF193" i="1"/>
  <c r="BD175" i="1"/>
  <c r="BF175" i="1" s="1"/>
  <c r="BF167" i="1"/>
  <c r="BF159" i="1"/>
  <c r="BD126" i="1"/>
  <c r="BF126" i="1" s="1"/>
  <c r="BD109" i="1"/>
  <c r="BF109" i="1" s="1"/>
  <c r="BD93" i="1"/>
  <c r="BD77" i="1"/>
  <c r="BF77" i="1" s="1"/>
  <c r="BD61" i="1"/>
  <c r="BF61" i="1" s="1"/>
  <c r="BD45" i="1"/>
  <c r="BF45" i="1" s="1"/>
  <c r="BD29" i="1"/>
  <c r="BF29" i="1" s="1"/>
  <c r="BD13" i="1"/>
  <c r="BF13" i="1" s="1"/>
  <c r="BD149" i="1"/>
  <c r="BF149" i="1" s="1"/>
  <c r="BD151" i="1"/>
  <c r="BF151" i="1" s="1"/>
  <c r="BD155" i="1"/>
  <c r="BF155" i="1" s="1"/>
  <c r="AF226" i="4"/>
  <c r="AG226" i="4"/>
  <c r="BF186" i="1"/>
  <c r="BF178" i="1"/>
  <c r="BD163" i="1"/>
  <c r="BF163" i="1" s="1"/>
  <c r="BD135" i="1"/>
  <c r="BF135" i="1" s="1"/>
  <c r="BD123" i="1"/>
  <c r="BF123" i="1" s="1"/>
  <c r="BD106" i="1"/>
  <c r="BF106" i="1" s="1"/>
  <c r="BD90" i="1"/>
  <c r="BF90" i="1" s="1"/>
  <c r="BD74" i="1"/>
  <c r="BF74" i="1" s="1"/>
  <c r="BD58" i="1"/>
  <c r="BF58" i="1" s="1"/>
  <c r="BD42" i="1"/>
  <c r="BF42" i="1" s="1"/>
  <c r="BF156" i="1"/>
  <c r="BF113" i="1"/>
  <c r="BD129" i="1"/>
  <c r="BF129" i="1" s="1"/>
  <c r="BD112" i="1"/>
  <c r="BF112" i="1" s="1"/>
  <c r="BD96" i="1"/>
  <c r="BF96" i="1" s="1"/>
  <c r="BD80" i="1"/>
  <c r="BF80" i="1" s="1"/>
  <c r="BD64" i="1"/>
  <c r="BF64" i="1" s="1"/>
  <c r="BD48" i="1"/>
  <c r="BF48" i="1" s="1"/>
  <c r="BD115" i="1"/>
  <c r="BF115" i="1" s="1"/>
  <c r="BD99" i="1"/>
  <c r="BF99" i="1" s="1"/>
  <c r="BD83" i="1"/>
  <c r="BF83" i="1" s="1"/>
  <c r="BD67" i="1"/>
  <c r="BF67" i="1" s="1"/>
  <c r="BD51" i="1"/>
  <c r="BF51" i="1" s="1"/>
  <c r="AR223" i="1"/>
  <c r="BF110" i="1"/>
  <c r="BF78" i="1"/>
  <c r="BF46" i="1"/>
  <c r="BF194" i="1"/>
  <c r="BD162" i="1"/>
  <c r="BF162" i="1" s="1"/>
  <c r="BD133" i="1"/>
  <c r="BF133" i="1" s="1"/>
  <c r="BD34" i="1"/>
  <c r="BF34" i="1" s="1"/>
  <c r="BD18" i="1"/>
  <c r="BF18" i="1" s="1"/>
  <c r="BD40" i="1"/>
  <c r="BF40" i="1" s="1"/>
  <c r="BD24" i="1"/>
  <c r="BF24" i="1" s="1"/>
  <c r="BD8" i="1"/>
  <c r="BF8" i="1" s="1"/>
  <c r="BD177" i="1"/>
  <c r="BF177" i="1" s="1"/>
  <c r="AU223" i="1"/>
  <c r="BD146" i="1"/>
  <c r="BF146" i="1" s="1"/>
  <c r="BD139" i="1"/>
  <c r="BF139" i="1" s="1"/>
  <c r="BD121" i="1"/>
  <c r="BF121" i="1" s="1"/>
  <c r="BD105" i="1"/>
  <c r="BF105" i="1" s="1"/>
  <c r="BD89" i="1"/>
  <c r="BF89" i="1" s="1"/>
  <c r="BD73" i="1"/>
  <c r="BF73" i="1" s="1"/>
  <c r="BD57" i="1"/>
  <c r="BF57" i="1" s="1"/>
  <c r="BD41" i="1"/>
  <c r="BF41" i="1" s="1"/>
  <c r="BD33" i="1"/>
  <c r="BF33" i="1" s="1"/>
  <c r="BD17" i="1"/>
  <c r="BF17" i="1" s="1"/>
  <c r="BD157" i="1"/>
  <c r="BF157" i="1" s="1"/>
  <c r="BE3" i="1"/>
  <c r="AZ223" i="1"/>
  <c r="AQ223" i="1"/>
  <c r="BD160" i="1"/>
  <c r="BF160" i="1" s="1"/>
  <c r="BD150" i="1"/>
  <c r="BF150" i="1" s="1"/>
  <c r="AH226" i="4"/>
  <c r="AA226" i="4"/>
  <c r="Z226" i="4"/>
  <c r="BD141" i="1"/>
  <c r="BF141" i="1" s="1"/>
  <c r="BD118" i="1"/>
  <c r="BF118" i="1" s="1"/>
  <c r="BD102" i="1"/>
  <c r="BF102" i="1" s="1"/>
  <c r="BD86" i="1"/>
  <c r="BF86" i="1" s="1"/>
  <c r="BD70" i="1"/>
  <c r="BF70" i="1" s="1"/>
  <c r="BD54" i="1"/>
  <c r="BF54" i="1" s="1"/>
  <c r="BD125" i="1"/>
  <c r="BF125" i="1" s="1"/>
  <c r="BD108" i="1"/>
  <c r="BF108" i="1" s="1"/>
  <c r="BD92" i="1"/>
  <c r="BF92" i="1" s="1"/>
  <c r="BD76" i="1"/>
  <c r="BF76" i="1" s="1"/>
  <c r="BD60" i="1"/>
  <c r="BF60" i="1" s="1"/>
  <c r="BD44" i="1"/>
  <c r="BF44" i="1" s="1"/>
  <c r="BF191" i="1"/>
  <c r="BD176" i="1"/>
  <c r="BF176" i="1" s="1"/>
  <c r="BD128" i="1"/>
  <c r="BF128" i="1" s="1"/>
  <c r="BD111" i="1"/>
  <c r="BF111" i="1" s="1"/>
  <c r="BD95" i="1"/>
  <c r="BF95" i="1" s="1"/>
  <c r="BD79" i="1"/>
  <c r="BF79" i="1" s="1"/>
  <c r="BD63" i="1"/>
  <c r="BF63" i="1" s="1"/>
  <c r="BD47" i="1"/>
  <c r="BF47" i="1" s="1"/>
  <c r="BD35" i="1"/>
  <c r="BF35" i="1" s="1"/>
  <c r="BD3" i="1"/>
  <c r="BD134" i="1"/>
  <c r="BF134" i="1" s="1"/>
  <c r="BD164" i="1"/>
  <c r="BF164" i="1" s="1"/>
  <c r="BD30" i="1"/>
  <c r="BF30" i="1" s="1"/>
  <c r="BD14" i="1"/>
  <c r="BF14" i="1" s="1"/>
  <c r="BD36" i="1"/>
  <c r="BF36" i="1" s="1"/>
  <c r="BD20" i="1"/>
  <c r="BF20" i="1" s="1"/>
  <c r="AV223" i="1"/>
  <c r="BD4" i="1"/>
  <c r="BF4" i="1" s="1"/>
  <c r="BD187" i="1"/>
  <c r="BF187" i="1" s="1"/>
  <c r="BD179" i="1"/>
  <c r="BF179" i="1" s="1"/>
  <c r="BF165" i="1"/>
  <c r="BF161" i="1"/>
  <c r="AT223" i="1"/>
  <c r="AW223" i="1"/>
  <c r="BD117" i="1"/>
  <c r="BF117" i="1" s="1"/>
  <c r="BD101" i="1"/>
  <c r="BF101" i="1" s="1"/>
  <c r="BD85" i="1"/>
  <c r="BF85" i="1" s="1"/>
  <c r="BD69" i="1"/>
  <c r="BF69" i="1" s="1"/>
  <c r="BD53" i="1"/>
  <c r="BF53" i="1" s="1"/>
  <c r="BD37" i="1"/>
  <c r="BF37" i="1" s="1"/>
  <c r="BD21" i="1"/>
  <c r="BF21" i="1" s="1"/>
  <c r="BD5" i="1"/>
  <c r="BF5" i="1" s="1"/>
  <c r="BF12" i="1"/>
  <c r="BF93" i="1"/>
  <c r="BF114" i="1"/>
  <c r="BF50" i="1"/>
  <c r="BF152" i="1"/>
  <c r="BD142" i="1"/>
  <c r="BF142" i="1" s="1"/>
  <c r="BF140" i="1"/>
  <c r="BD26" i="1"/>
  <c r="BF26" i="1" s="1"/>
  <c r="BD10" i="1"/>
  <c r="BF10" i="1" s="1"/>
  <c r="AX223" i="1"/>
  <c r="BD25" i="1"/>
  <c r="BF25" i="1" s="1"/>
  <c r="BD9" i="1"/>
  <c r="BF9" i="1" s="1"/>
  <c r="BF3" i="1" l="1"/>
  <c r="BF223" i="1" s="1"/>
  <c r="BE223" i="1"/>
  <c r="BD223" i="1"/>
</calcChain>
</file>

<file path=xl/sharedStrings.xml><?xml version="1.0" encoding="utf-8"?>
<sst xmlns="http://schemas.openxmlformats.org/spreadsheetml/2006/main" count="1112" uniqueCount="396">
  <si>
    <t>aw09</t>
  </si>
  <si>
    <t>ab03</t>
  </si>
  <si>
    <t>ac13</t>
  </si>
  <si>
    <t>name</t>
  </si>
  <si>
    <t>ggsc_RT</t>
  </si>
  <si>
    <t>ggsi_RT</t>
  </si>
  <si>
    <t>glsc_RT</t>
  </si>
  <si>
    <t>glsi_RT</t>
  </si>
  <si>
    <t>lgsc_RT</t>
  </si>
  <si>
    <t>lgsi_RT</t>
  </si>
  <si>
    <t>llsc_RT</t>
  </si>
  <si>
    <t>llsi_RT</t>
  </si>
  <si>
    <t>AQ_Score_TOT</t>
  </si>
  <si>
    <t>al04</t>
  </si>
  <si>
    <t>as18</t>
  </si>
  <si>
    <t>jm08</t>
  </si>
  <si>
    <t>kg02</t>
  </si>
  <si>
    <t>les12</t>
  </si>
  <si>
    <t>lh17</t>
  </si>
  <si>
    <t>nm06</t>
  </si>
  <si>
    <t>rg11</t>
  </si>
  <si>
    <t>ri16</t>
  </si>
  <si>
    <t>sb14</t>
  </si>
  <si>
    <t>tc07</t>
  </si>
  <si>
    <t>zd15</t>
  </si>
  <si>
    <t>rd01</t>
  </si>
  <si>
    <t>AVERAGE</t>
  </si>
  <si>
    <t>GLOBAL_RT</t>
  </si>
  <si>
    <t>LOCAL_RT</t>
  </si>
  <si>
    <t>LEVELDIFF_RT</t>
  </si>
  <si>
    <t>gender</t>
  </si>
  <si>
    <t>ij10</t>
  </si>
  <si>
    <t>Global Salient</t>
  </si>
  <si>
    <t>Global</t>
  </si>
  <si>
    <t>Local</t>
  </si>
  <si>
    <t>Local Salient</t>
  </si>
  <si>
    <t>Congruent</t>
  </si>
  <si>
    <t>Incongruent</t>
  </si>
  <si>
    <t>Congruency interference</t>
  </si>
  <si>
    <t>TS</t>
  </si>
  <si>
    <t>DS</t>
  </si>
  <si>
    <t>Saliency cost</t>
  </si>
  <si>
    <t>pa19</t>
  </si>
  <si>
    <t>mw20</t>
  </si>
  <si>
    <t>ak21</t>
  </si>
  <si>
    <t>ti05</t>
  </si>
  <si>
    <t>CAPEPos</t>
  </si>
  <si>
    <t>bt22</t>
  </si>
  <si>
    <t>sa23</t>
  </si>
  <si>
    <t>egm24</t>
  </si>
  <si>
    <t>agl25</t>
  </si>
  <si>
    <t>SG26</t>
  </si>
  <si>
    <t>RB27</t>
  </si>
  <si>
    <t>BH28</t>
  </si>
  <si>
    <t>CT29</t>
  </si>
  <si>
    <t>FC30</t>
  </si>
  <si>
    <t>CN31</t>
  </si>
  <si>
    <t>TP32</t>
  </si>
  <si>
    <t>TO33</t>
  </si>
  <si>
    <t>PK34</t>
  </si>
  <si>
    <t>AT35</t>
  </si>
  <si>
    <t>gi36</t>
  </si>
  <si>
    <t>ac37</t>
  </si>
  <si>
    <t>ns38</t>
  </si>
  <si>
    <t>as39</t>
  </si>
  <si>
    <t>JA40</t>
  </si>
  <si>
    <t>ml41</t>
  </si>
  <si>
    <t>oev42</t>
  </si>
  <si>
    <t>jd43</t>
  </si>
  <si>
    <t>ml44</t>
  </si>
  <si>
    <t>jp45</t>
  </si>
  <si>
    <t>sr46</t>
  </si>
  <si>
    <t>bm47</t>
  </si>
  <si>
    <t>jc48</t>
  </si>
  <si>
    <t>gn49</t>
  </si>
  <si>
    <t>ASD</t>
  </si>
  <si>
    <t>PSD</t>
  </si>
  <si>
    <t>Communication</t>
  </si>
  <si>
    <t>Imagination</t>
  </si>
  <si>
    <t>Attention_to_Details</t>
  </si>
  <si>
    <t>Attention_Switching</t>
  </si>
  <si>
    <t>Social</t>
  </si>
  <si>
    <t>GLOBAL_ACC</t>
  </si>
  <si>
    <t>LOCAL_ACC</t>
  </si>
  <si>
    <t>ggsc_ACC</t>
  </si>
  <si>
    <t>ggsi_ACC</t>
  </si>
  <si>
    <t>glsc_ACC</t>
  </si>
  <si>
    <t>glsi_ACC</t>
  </si>
  <si>
    <t>lgsc_ACC</t>
  </si>
  <si>
    <t>lgsi_ACC</t>
  </si>
  <si>
    <t>llsc_ACC</t>
  </si>
  <si>
    <t>llsi_ACC</t>
  </si>
  <si>
    <t>ggsc_RT/ACC</t>
  </si>
  <si>
    <t>ggsi_RT/ACC</t>
  </si>
  <si>
    <t>glsc_RT/ACC</t>
  </si>
  <si>
    <t>glsi_RT/ACC</t>
  </si>
  <si>
    <t>lgsc_RT/ACC</t>
  </si>
  <si>
    <t>lgsi_RT/ACC</t>
  </si>
  <si>
    <t>llsc_RT/ACC</t>
  </si>
  <si>
    <t>llsi_RT/ACC</t>
  </si>
  <si>
    <t>rh50</t>
  </si>
  <si>
    <t>cd51</t>
  </si>
  <si>
    <t>sw52</t>
  </si>
  <si>
    <t>sm53</t>
  </si>
  <si>
    <t>glr54</t>
  </si>
  <si>
    <t>dg55</t>
  </si>
  <si>
    <t>lc56</t>
  </si>
  <si>
    <t>ah57</t>
  </si>
  <si>
    <t>mi58</t>
  </si>
  <si>
    <t>lh59</t>
  </si>
  <si>
    <t>eb60</t>
  </si>
  <si>
    <t>nb61</t>
  </si>
  <si>
    <t>svG62</t>
  </si>
  <si>
    <t>ik63</t>
  </si>
  <si>
    <t>saZ64</t>
  </si>
  <si>
    <t>yl65</t>
  </si>
  <si>
    <t>ma66</t>
  </si>
  <si>
    <t>tc67</t>
  </si>
  <si>
    <t>cd68</t>
  </si>
  <si>
    <t>gr69</t>
  </si>
  <si>
    <t>nb70</t>
  </si>
  <si>
    <t>vk71</t>
  </si>
  <si>
    <t>mp72</t>
  </si>
  <si>
    <t>HP73</t>
  </si>
  <si>
    <t>ek74</t>
  </si>
  <si>
    <t>hp73</t>
  </si>
  <si>
    <t>as75</t>
  </si>
  <si>
    <t>sh76</t>
  </si>
  <si>
    <t>sl77</t>
  </si>
  <si>
    <t>nb78</t>
  </si>
  <si>
    <t>kr79</t>
  </si>
  <si>
    <t>hr80</t>
  </si>
  <si>
    <t>kg81</t>
  </si>
  <si>
    <t>sx82</t>
  </si>
  <si>
    <t>jml83</t>
  </si>
  <si>
    <t>ak84</t>
  </si>
  <si>
    <t>yx85</t>
  </si>
  <si>
    <t>sv86</t>
  </si>
  <si>
    <t>kj87</t>
  </si>
  <si>
    <t>ja88</t>
  </si>
  <si>
    <t>Bizarre_Exp</t>
  </si>
  <si>
    <t>Percept_Abnorm</t>
  </si>
  <si>
    <t>Persec_Ideation</t>
  </si>
  <si>
    <t>Magic_Think</t>
  </si>
  <si>
    <t>rp89</t>
  </si>
  <si>
    <t>nh90</t>
  </si>
  <si>
    <t>md91</t>
  </si>
  <si>
    <t>rg92</t>
  </si>
  <si>
    <t>ab93</t>
  </si>
  <si>
    <t>cr94</t>
  </si>
  <si>
    <t>gj95</t>
  </si>
  <si>
    <t>jaa96</t>
  </si>
  <si>
    <t>cd97</t>
  </si>
  <si>
    <t>T_Salient</t>
  </si>
  <si>
    <t>D_Salient</t>
  </si>
  <si>
    <t>Saliency_Cost</t>
  </si>
  <si>
    <t>LEVEL Interference</t>
  </si>
  <si>
    <t>er98</t>
  </si>
  <si>
    <t>STDEV</t>
  </si>
  <si>
    <t>ID</t>
  </si>
  <si>
    <t>mtt99</t>
  </si>
  <si>
    <t>mpb100</t>
  </si>
  <si>
    <t>jm101</t>
  </si>
  <si>
    <t>ttq102</t>
  </si>
  <si>
    <t>fdb103</t>
  </si>
  <si>
    <t>AD106</t>
  </si>
  <si>
    <t>ndn104</t>
  </si>
  <si>
    <t>ad106</t>
  </si>
  <si>
    <t>as105</t>
  </si>
  <si>
    <t>mn107</t>
  </si>
  <si>
    <t>ta108</t>
  </si>
  <si>
    <t>tl109</t>
  </si>
  <si>
    <t>ln110</t>
  </si>
  <si>
    <t>na111</t>
  </si>
  <si>
    <t>2C30</t>
  </si>
  <si>
    <t>2db103</t>
  </si>
  <si>
    <t>na1e</t>
  </si>
  <si>
    <t>n106</t>
  </si>
  <si>
    <t>j108</t>
  </si>
  <si>
    <t>1w20</t>
  </si>
  <si>
    <t>eg124</t>
  </si>
  <si>
    <t>1l41</t>
  </si>
  <si>
    <t>1l44</t>
  </si>
  <si>
    <t>b147</t>
  </si>
  <si>
    <t>s153</t>
  </si>
  <si>
    <t>1i58</t>
  </si>
  <si>
    <t>1a66</t>
  </si>
  <si>
    <t>1p72</t>
  </si>
  <si>
    <t>j1l83</t>
  </si>
  <si>
    <t>1d91</t>
  </si>
  <si>
    <t>1tt99</t>
  </si>
  <si>
    <t>1pb100</t>
  </si>
  <si>
    <t>j1101</t>
  </si>
  <si>
    <t>1n107</t>
  </si>
  <si>
    <t>KB112</t>
  </si>
  <si>
    <t>LR113</t>
  </si>
  <si>
    <t>IFP114</t>
  </si>
  <si>
    <t>FG115</t>
  </si>
  <si>
    <t>LE116</t>
  </si>
  <si>
    <t>EMW</t>
  </si>
  <si>
    <t>TD118</t>
  </si>
  <si>
    <t>LC119</t>
  </si>
  <si>
    <t>LW120</t>
  </si>
  <si>
    <t>JP121</t>
  </si>
  <si>
    <t>PP122</t>
  </si>
  <si>
    <t>HKC123</t>
  </si>
  <si>
    <t>JS124</t>
  </si>
  <si>
    <t>LEV_Interf</t>
  </si>
  <si>
    <t>Cong_Interf</t>
  </si>
  <si>
    <t>BN125</t>
  </si>
  <si>
    <t>LL126</t>
  </si>
  <si>
    <t>ER127</t>
  </si>
  <si>
    <t>JI128</t>
  </si>
  <si>
    <t>AVG_RT</t>
  </si>
  <si>
    <t>AVG_ACC</t>
  </si>
  <si>
    <t>AVG_RT/ACC</t>
  </si>
  <si>
    <t>TB129</t>
  </si>
  <si>
    <t>AC130</t>
  </si>
  <si>
    <t>TE131</t>
  </si>
  <si>
    <t>RM132</t>
  </si>
  <si>
    <t>WC133</t>
  </si>
  <si>
    <t>DB134</t>
  </si>
  <si>
    <t>NS135</t>
  </si>
  <si>
    <t>LS136</t>
  </si>
  <si>
    <t>RT137</t>
  </si>
  <si>
    <t>PA138</t>
  </si>
  <si>
    <t>LP139</t>
  </si>
  <si>
    <t>MW140</t>
  </si>
  <si>
    <t>HS141</t>
  </si>
  <si>
    <t>AR142</t>
  </si>
  <si>
    <t>RB143</t>
  </si>
  <si>
    <t>SE</t>
  </si>
  <si>
    <t>JH144</t>
  </si>
  <si>
    <t>CESDR_Total</t>
  </si>
  <si>
    <t>CS145</t>
  </si>
  <si>
    <t>DS146</t>
  </si>
  <si>
    <t>RR147</t>
  </si>
  <si>
    <t>SS148</t>
  </si>
  <si>
    <t>NM149</t>
  </si>
  <si>
    <t>JE150</t>
  </si>
  <si>
    <t>SP151</t>
  </si>
  <si>
    <t>OY152</t>
  </si>
  <si>
    <t>LA153</t>
  </si>
  <si>
    <t>MW154</t>
  </si>
  <si>
    <t>LAT155</t>
  </si>
  <si>
    <t>EFH156</t>
  </si>
  <si>
    <t>CR157</t>
  </si>
  <si>
    <t>AK158</t>
  </si>
  <si>
    <t>JH159</t>
  </si>
  <si>
    <t>LE160</t>
  </si>
  <si>
    <t>SW161</t>
  </si>
  <si>
    <t>CW162</t>
  </si>
  <si>
    <t>LS163</t>
  </si>
  <si>
    <t>DG164</t>
  </si>
  <si>
    <t>Percept_Abnor</t>
  </si>
  <si>
    <t>JL165</t>
  </si>
  <si>
    <t>DA166</t>
  </si>
  <si>
    <t>LH167</t>
  </si>
  <si>
    <t>FC168</t>
  </si>
  <si>
    <t>FB169</t>
  </si>
  <si>
    <t>AN170</t>
  </si>
  <si>
    <t>CW172</t>
  </si>
  <si>
    <t>SH172</t>
  </si>
  <si>
    <t>AB173</t>
  </si>
  <si>
    <t>JO174</t>
  </si>
  <si>
    <t>KS175</t>
  </si>
  <si>
    <t>JC176</t>
  </si>
  <si>
    <t>AR177</t>
  </si>
  <si>
    <t>JJ178</t>
  </si>
  <si>
    <t>CVH179</t>
  </si>
  <si>
    <t>EA180</t>
  </si>
  <si>
    <t>AP181</t>
  </si>
  <si>
    <t>SK182</t>
  </si>
  <si>
    <t>HB183</t>
  </si>
  <si>
    <t>SP184</t>
  </si>
  <si>
    <t>AH185</t>
  </si>
  <si>
    <t>CM186</t>
  </si>
  <si>
    <t>Congruency interfer</t>
  </si>
  <si>
    <t>NP187</t>
  </si>
  <si>
    <t>ES188</t>
  </si>
  <si>
    <t>RT189</t>
  </si>
  <si>
    <t>AC190</t>
  </si>
  <si>
    <t>HJ191</t>
  </si>
  <si>
    <t>LT192</t>
  </si>
  <si>
    <t>ET193</t>
  </si>
  <si>
    <t>globalZIES</t>
  </si>
  <si>
    <t>localZIES</t>
  </si>
  <si>
    <t>mean Z</t>
  </si>
  <si>
    <t>global z</t>
  </si>
  <si>
    <t>local z</t>
  </si>
  <si>
    <t>congdiff z</t>
  </si>
  <si>
    <t>saliencyz</t>
  </si>
  <si>
    <t>LH194</t>
  </si>
  <si>
    <t>HK195</t>
  </si>
  <si>
    <t>SB196</t>
  </si>
  <si>
    <t>EM197</t>
  </si>
  <si>
    <t>AN198</t>
  </si>
  <si>
    <t>AS199</t>
  </si>
  <si>
    <t>SC200</t>
  </si>
  <si>
    <t>AP201</t>
  </si>
  <si>
    <t>MM202</t>
  </si>
  <si>
    <t>JM203</t>
  </si>
  <si>
    <t>NE204</t>
  </si>
  <si>
    <t>AR205</t>
  </si>
  <si>
    <t>LP206</t>
  </si>
  <si>
    <t>GC207</t>
  </si>
  <si>
    <t>KN208</t>
  </si>
  <si>
    <t>FIA209</t>
  </si>
  <si>
    <t>HM210</t>
  </si>
  <si>
    <t>AR211</t>
  </si>
  <si>
    <t>MD212</t>
  </si>
  <si>
    <t>ON213</t>
  </si>
  <si>
    <t>TF214</t>
  </si>
  <si>
    <t>FSI215</t>
  </si>
  <si>
    <t>MH216</t>
  </si>
  <si>
    <t>GE217</t>
  </si>
  <si>
    <t>LL218</t>
  </si>
  <si>
    <t>MR219</t>
  </si>
  <si>
    <t>MW219</t>
  </si>
  <si>
    <t>Subject</t>
  </si>
  <si>
    <t>AQ</t>
  </si>
  <si>
    <t>AQ_GROUP</t>
  </si>
  <si>
    <t>Incong</t>
  </si>
  <si>
    <t>Cong_eff</t>
  </si>
  <si>
    <t>Report</t>
  </si>
  <si>
    <t>Cluster Number of Case</t>
  </si>
  <si>
    <t>Mean</t>
  </si>
  <si>
    <t>N</t>
  </si>
  <si>
    <t>Std. Deviation</t>
  </si>
  <si>
    <t>1</t>
  </si>
  <si>
    <t>2</t>
  </si>
  <si>
    <t>Total</t>
  </si>
  <si>
    <t>MEASURE_1</t>
  </si>
  <si>
    <t>Std. Error</t>
  </si>
  <si>
    <t>95% Confidence Interval</t>
  </si>
  <si>
    <t>Lower Bound</t>
  </si>
  <si>
    <t>Upper Bound</t>
  </si>
  <si>
    <t>Cong</t>
  </si>
  <si>
    <t>Incon</t>
  </si>
  <si>
    <t>G_LS</t>
  </si>
  <si>
    <t>G_GS</t>
  </si>
  <si>
    <t>L_LS</t>
  </si>
  <si>
    <t>L_GS</t>
  </si>
  <si>
    <t>g_s_eff</t>
  </si>
  <si>
    <t>l_s_eff</t>
  </si>
  <si>
    <t>G_Cong</t>
  </si>
  <si>
    <t>G_incong</t>
  </si>
  <si>
    <t>L_cong</t>
  </si>
  <si>
    <t>L_incong</t>
  </si>
  <si>
    <t>G_c_eff</t>
  </si>
  <si>
    <t>L_c_eff</t>
  </si>
  <si>
    <t>LS_C</t>
  </si>
  <si>
    <t>LS_I</t>
  </si>
  <si>
    <t>GS_C</t>
  </si>
  <si>
    <t>GS_I</t>
  </si>
  <si>
    <t>LS_C_EFF</t>
  </si>
  <si>
    <t>GS_C_EFF</t>
  </si>
  <si>
    <t>16. Cluster Number of Case * level * saliency * congruency</t>
  </si>
  <si>
    <t xml:space="preserve">Measure:   MEASURE_1 </t>
  </si>
  <si>
    <t>congruent</t>
  </si>
  <si>
    <t>incongruent</t>
  </si>
  <si>
    <t>Low AQ</t>
  </si>
  <si>
    <t>High AQ</t>
  </si>
  <si>
    <t>GGS_C_eff</t>
  </si>
  <si>
    <t>GLS_C_eff</t>
  </si>
  <si>
    <t>LGS_C_eff</t>
  </si>
  <si>
    <t>LLS_C_eff</t>
  </si>
  <si>
    <t>Congruency effect x AQ group</t>
  </si>
  <si>
    <t>Target salient</t>
  </si>
  <si>
    <t>Distractor salient</t>
  </si>
  <si>
    <t>ds</t>
  </si>
  <si>
    <t>ts</t>
  </si>
  <si>
    <t>saliency_eff</t>
  </si>
  <si>
    <t>Target Salient</t>
  </si>
  <si>
    <t>Distractor Salient</t>
  </si>
  <si>
    <t>Part</t>
  </si>
  <si>
    <t>Age</t>
  </si>
  <si>
    <t>avg_rt_acc</t>
  </si>
  <si>
    <t>g_gs_cong</t>
  </si>
  <si>
    <t>g_ls_cong</t>
  </si>
  <si>
    <t>l_gs_cong</t>
  </si>
  <si>
    <t>l_ls_cong</t>
  </si>
  <si>
    <t>Diff</t>
  </si>
  <si>
    <t>G_GS_CONG</t>
  </si>
  <si>
    <t>G_LS_CONG</t>
  </si>
  <si>
    <t>L_GS_CONG</t>
  </si>
  <si>
    <t>L_LS_CONG</t>
  </si>
  <si>
    <t>level</t>
  </si>
  <si>
    <t>salience</t>
  </si>
  <si>
    <t>cong</t>
  </si>
  <si>
    <t>Congruency Difference</t>
  </si>
  <si>
    <t>Overall</t>
  </si>
  <si>
    <t>Accuracy: interaction between group salience and level</t>
  </si>
  <si>
    <t>Global-cong_eff-salience</t>
  </si>
  <si>
    <t>Local-cong_eff-salience</t>
  </si>
  <si>
    <t>lower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</si>
</sst>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###0.0000"/>
    <numFmt numFmtId="166" formatCode="###0"/>
    <numFmt numFmtId="167" formatCode="###0.00000"/>
    <numFmt numFmtId="168" formatCode="###0.000"/>
    <numFmt numFmtId="169" formatCode="0.0"/>
    <numFmt numFmtId="170" formatCode="####.000"/>
  </numFmts>
  <fonts count="3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Arial"/>
      <family val="2"/>
    </font>
    <font>
      <sz val="10"/>
      <color theme="1"/>
      <name val="Times New Roman"/>
      <family val="1"/>
    </font>
    <font>
      <sz val="10"/>
      <name val="Arial"/>
    </font>
    <font>
      <sz val="9"/>
      <color indexed="8"/>
      <name val="Arial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</borders>
  <cellStyleXfs count="47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1" applyNumberFormat="0" applyAlignment="0" applyProtection="0"/>
    <xf numFmtId="0" fontId="9" fillId="29" borderId="2" applyNumberFormat="0" applyAlignment="0" applyProtection="0"/>
    <xf numFmtId="0" fontId="10" fillId="0" borderId="0" applyNumberFormat="0" applyFill="0" applyBorder="0" applyAlignment="0" applyProtection="0"/>
    <xf numFmtId="0" fontId="11" fillId="30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1" borderId="1" applyNumberFormat="0" applyAlignment="0" applyProtection="0"/>
    <xf numFmtId="0" fontId="16" fillId="0" borderId="6" applyNumberFormat="0" applyFill="0" applyAlignment="0" applyProtection="0"/>
    <xf numFmtId="0" fontId="17" fillId="32" borderId="0" applyNumberFormat="0" applyBorder="0" applyAlignment="0" applyProtection="0"/>
    <xf numFmtId="0" fontId="3" fillId="33" borderId="7" applyNumberFormat="0" applyFont="0" applyAlignment="0" applyProtection="0"/>
    <xf numFmtId="0" fontId="18" fillId="28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8" fillId="0" borderId="0"/>
    <xf numFmtId="0" fontId="22" fillId="0" borderId="0"/>
    <xf numFmtId="0" fontId="28" fillId="0" borderId="0"/>
    <xf numFmtId="0" fontId="28" fillId="0" borderId="0"/>
  </cellStyleXfs>
  <cellXfs count="11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  <xf numFmtId="0" fontId="0" fillId="0" borderId="0" xfId="0" applyFill="1" applyAlignment="1"/>
    <xf numFmtId="164" fontId="1" fillId="0" borderId="0" xfId="0" applyNumberFormat="1" applyFont="1" applyFill="1" applyAlignment="1"/>
    <xf numFmtId="164" fontId="0" fillId="0" borderId="0" xfId="0" applyNumberFormat="1" applyFill="1"/>
    <xf numFmtId="2" fontId="0" fillId="0" borderId="0" xfId="0" applyNumberFormat="1" applyFill="1" applyAlignment="1"/>
    <xf numFmtId="0" fontId="4" fillId="0" borderId="0" xfId="0" applyFont="1" applyFill="1"/>
    <xf numFmtId="1" fontId="0" fillId="0" borderId="0" xfId="0" applyNumberFormat="1" applyFill="1"/>
    <xf numFmtId="1" fontId="0" fillId="2" borderId="0" xfId="0" applyNumberFormat="1" applyFill="1"/>
    <xf numFmtId="4" fontId="0" fillId="0" borderId="0" xfId="0" applyNumberFormat="1"/>
    <xf numFmtId="2" fontId="0" fillId="0" borderId="0" xfId="0" applyNumberFormat="1" applyBorder="1"/>
    <xf numFmtId="0" fontId="22" fillId="0" borderId="0" xfId="42"/>
    <xf numFmtId="0" fontId="24" fillId="34" borderId="0" xfId="42" applyFont="1" applyFill="1"/>
    <xf numFmtId="0" fontId="24" fillId="0" borderId="11" xfId="42" applyFont="1" applyBorder="1" applyAlignment="1">
      <alignment horizontal="center" wrapText="1"/>
    </xf>
    <xf numFmtId="0" fontId="24" fillId="0" borderId="12" xfId="42" applyFont="1" applyBorder="1" applyAlignment="1">
      <alignment horizontal="center" wrapText="1"/>
    </xf>
    <xf numFmtId="0" fontId="24" fillId="0" borderId="13" xfId="42" applyFont="1" applyBorder="1" applyAlignment="1">
      <alignment horizontal="center" wrapText="1"/>
    </xf>
    <xf numFmtId="0" fontId="24" fillId="0" borderId="14" xfId="42" applyFont="1" applyBorder="1" applyAlignment="1">
      <alignment horizontal="left" vertical="top"/>
    </xf>
    <xf numFmtId="165" fontId="24" fillId="0" borderId="15" xfId="42" applyNumberFormat="1" applyFont="1" applyBorder="1" applyAlignment="1">
      <alignment horizontal="right" vertical="center"/>
    </xf>
    <xf numFmtId="166" fontId="24" fillId="0" borderId="16" xfId="42" applyNumberFormat="1" applyFont="1" applyBorder="1" applyAlignment="1">
      <alignment horizontal="right" vertical="center"/>
    </xf>
    <xf numFmtId="167" fontId="24" fillId="0" borderId="17" xfId="42" applyNumberFormat="1" applyFont="1" applyBorder="1" applyAlignment="1">
      <alignment horizontal="right" vertical="center"/>
    </xf>
    <xf numFmtId="0" fontId="24" fillId="0" borderId="18" xfId="42" applyFont="1" applyBorder="1" applyAlignment="1">
      <alignment horizontal="left" vertical="top"/>
    </xf>
    <xf numFmtId="165" fontId="24" fillId="0" borderId="19" xfId="42" applyNumberFormat="1" applyFont="1" applyBorder="1" applyAlignment="1">
      <alignment horizontal="right" vertical="center"/>
    </xf>
    <xf numFmtId="166" fontId="24" fillId="0" borderId="20" xfId="42" applyNumberFormat="1" applyFont="1" applyBorder="1" applyAlignment="1">
      <alignment horizontal="right" vertical="center"/>
    </xf>
    <xf numFmtId="167" fontId="24" fillId="0" borderId="21" xfId="42" applyNumberFormat="1" applyFont="1" applyBorder="1" applyAlignment="1">
      <alignment horizontal="right" vertical="center"/>
    </xf>
    <xf numFmtId="0" fontId="24" fillId="0" borderId="22" xfId="42" applyFont="1" applyBorder="1" applyAlignment="1">
      <alignment horizontal="left" vertical="top" wrapText="1"/>
    </xf>
    <xf numFmtId="165" fontId="24" fillId="0" borderId="23" xfId="42" applyNumberFormat="1" applyFont="1" applyBorder="1" applyAlignment="1">
      <alignment horizontal="right" vertical="center"/>
    </xf>
    <xf numFmtId="166" fontId="24" fillId="0" borderId="24" xfId="42" applyNumberFormat="1" applyFont="1" applyBorder="1" applyAlignment="1">
      <alignment horizontal="right" vertical="center"/>
    </xf>
    <xf numFmtId="167" fontId="24" fillId="0" borderId="25" xfId="42" applyNumberFormat="1" applyFont="1" applyBorder="1" applyAlignment="1">
      <alignment horizontal="right" vertical="center"/>
    </xf>
    <xf numFmtId="0" fontId="26" fillId="35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6" fillId="0" borderId="28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30" xfId="0" applyFont="1" applyBorder="1" applyAlignment="1">
      <alignment vertical="center"/>
    </xf>
    <xf numFmtId="0" fontId="26" fillId="0" borderId="31" xfId="0" applyFont="1" applyBorder="1" applyAlignment="1">
      <alignment horizontal="right" vertical="center"/>
    </xf>
    <xf numFmtId="0" fontId="26" fillId="0" borderId="30" xfId="0" applyFont="1" applyBorder="1" applyAlignment="1">
      <alignment horizontal="right" vertical="center"/>
    </xf>
    <xf numFmtId="0" fontId="26" fillId="0" borderId="27" xfId="0" applyFont="1" applyBorder="1" applyAlignment="1">
      <alignment vertical="center"/>
    </xf>
    <xf numFmtId="0" fontId="26" fillId="0" borderId="28" xfId="0" applyFont="1" applyBorder="1" applyAlignment="1">
      <alignment horizontal="right" vertical="center"/>
    </xf>
    <xf numFmtId="0" fontId="26" fillId="0" borderId="27" xfId="0" applyFont="1" applyBorder="1" applyAlignment="1">
      <alignment horizontal="right" vertical="center"/>
    </xf>
    <xf numFmtId="0" fontId="0" fillId="0" borderId="0" xfId="0"/>
    <xf numFmtId="0" fontId="29" fillId="0" borderId="38" xfId="43" applyFont="1" applyBorder="1" applyAlignment="1">
      <alignment horizontal="left" vertical="top" wrapText="1"/>
    </xf>
    <xf numFmtId="166" fontId="29" fillId="0" borderId="19" xfId="43" applyNumberFormat="1" applyFont="1" applyBorder="1" applyAlignment="1">
      <alignment horizontal="right" vertical="center"/>
    </xf>
    <xf numFmtId="165" fontId="29" fillId="0" borderId="20" xfId="43" applyNumberFormat="1" applyFont="1" applyBorder="1" applyAlignment="1">
      <alignment horizontal="right" vertical="center"/>
    </xf>
    <xf numFmtId="167" fontId="29" fillId="0" borderId="20" xfId="43" applyNumberFormat="1" applyFont="1" applyBorder="1" applyAlignment="1">
      <alignment horizontal="right" vertical="center"/>
    </xf>
    <xf numFmtId="167" fontId="29" fillId="0" borderId="21" xfId="43" applyNumberFormat="1" applyFont="1" applyBorder="1" applyAlignment="1">
      <alignment horizontal="right" vertical="center"/>
    </xf>
    <xf numFmtId="0" fontId="28" fillId="0" borderId="0" xfId="43"/>
    <xf numFmtId="0" fontId="29" fillId="0" borderId="39" xfId="43" applyFont="1" applyBorder="1" applyAlignment="1">
      <alignment horizontal="left" vertical="top" wrapText="1"/>
    </xf>
    <xf numFmtId="166" fontId="29" fillId="0" borderId="23" xfId="43" applyNumberFormat="1" applyFont="1" applyBorder="1" applyAlignment="1">
      <alignment horizontal="right" vertical="center"/>
    </xf>
    <xf numFmtId="165" fontId="29" fillId="0" borderId="24" xfId="43" applyNumberFormat="1" applyFont="1" applyBorder="1" applyAlignment="1">
      <alignment horizontal="right" vertical="center"/>
    </xf>
    <xf numFmtId="167" fontId="29" fillId="0" borderId="24" xfId="43" applyNumberFormat="1" applyFont="1" applyBorder="1" applyAlignment="1">
      <alignment horizontal="right" vertical="center"/>
    </xf>
    <xf numFmtId="167" fontId="29" fillId="0" borderId="25" xfId="43" applyNumberFormat="1" applyFont="1" applyBorder="1" applyAlignment="1">
      <alignment horizontal="right" vertical="center"/>
    </xf>
    <xf numFmtId="1" fontId="0" fillId="0" borderId="0" xfId="0" applyNumberFormat="1"/>
    <xf numFmtId="0" fontId="24" fillId="0" borderId="40" xfId="44" applyFont="1" applyBorder="1" applyAlignment="1">
      <alignment horizontal="left" vertical="top" wrapText="1"/>
    </xf>
    <xf numFmtId="0" fontId="24" fillId="0" borderId="41" xfId="44" applyFont="1" applyBorder="1" applyAlignment="1">
      <alignment horizontal="left" vertical="top" wrapText="1"/>
    </xf>
    <xf numFmtId="168" fontId="24" fillId="0" borderId="15" xfId="44" applyNumberFormat="1" applyFont="1" applyBorder="1" applyAlignment="1">
      <alignment horizontal="right" vertical="center"/>
    </xf>
    <xf numFmtId="168" fontId="24" fillId="0" borderId="16" xfId="44" applyNumberFormat="1" applyFont="1" applyBorder="1" applyAlignment="1">
      <alignment horizontal="right" vertical="center"/>
    </xf>
    <xf numFmtId="0" fontId="24" fillId="0" borderId="38" xfId="44" applyFont="1" applyBorder="1" applyAlignment="1">
      <alignment horizontal="left" vertical="top" wrapText="1"/>
    </xf>
    <xf numFmtId="168" fontId="24" fillId="0" borderId="19" xfId="44" applyNumberFormat="1" applyFont="1" applyBorder="1" applyAlignment="1">
      <alignment horizontal="right" vertical="center"/>
    </xf>
    <xf numFmtId="168" fontId="24" fillId="0" borderId="20" xfId="44" applyNumberFormat="1" applyFont="1" applyBorder="1" applyAlignment="1">
      <alignment horizontal="right" vertical="center"/>
    </xf>
    <xf numFmtId="0" fontId="24" fillId="0" borderId="0" xfId="44" applyFont="1" applyBorder="1" applyAlignment="1">
      <alignment horizontal="left" vertical="top" wrapText="1"/>
    </xf>
    <xf numFmtId="0" fontId="24" fillId="0" borderId="38" xfId="44" applyFont="1" applyBorder="1" applyAlignment="1">
      <alignment horizontal="left" vertical="top" wrapText="1"/>
    </xf>
    <xf numFmtId="0" fontId="24" fillId="0" borderId="39" xfId="44" applyFont="1" applyBorder="1" applyAlignment="1">
      <alignment horizontal="left" vertical="top" wrapText="1"/>
    </xf>
    <xf numFmtId="168" fontId="24" fillId="0" borderId="23" xfId="44" applyNumberFormat="1" applyFont="1" applyBorder="1" applyAlignment="1">
      <alignment horizontal="right" vertical="center"/>
    </xf>
    <xf numFmtId="168" fontId="24" fillId="0" borderId="24" xfId="44" applyNumberFormat="1" applyFont="1" applyBorder="1" applyAlignment="1">
      <alignment horizontal="right" vertical="center"/>
    </xf>
    <xf numFmtId="169" fontId="0" fillId="0" borderId="0" xfId="0" applyNumberFormat="1"/>
    <xf numFmtId="0" fontId="29" fillId="0" borderId="42" xfId="45" applyFont="1" applyBorder="1" applyAlignment="1">
      <alignment horizontal="left" vertical="top" wrapText="1"/>
    </xf>
    <xf numFmtId="170" fontId="29" fillId="0" borderId="15" xfId="45" applyNumberFormat="1" applyFont="1" applyBorder="1" applyAlignment="1">
      <alignment horizontal="right" vertical="center"/>
    </xf>
    <xf numFmtId="170" fontId="29" fillId="0" borderId="16" xfId="45" applyNumberFormat="1" applyFont="1" applyBorder="1" applyAlignment="1">
      <alignment horizontal="right" vertical="center"/>
    </xf>
    <xf numFmtId="0" fontId="29" fillId="0" borderId="38" xfId="45" applyFont="1" applyBorder="1" applyAlignment="1">
      <alignment horizontal="left" vertical="top" wrapText="1"/>
    </xf>
    <xf numFmtId="170" fontId="29" fillId="0" borderId="19" xfId="45" applyNumberFormat="1" applyFont="1" applyBorder="1" applyAlignment="1">
      <alignment horizontal="right" vertical="center"/>
    </xf>
    <xf numFmtId="170" fontId="29" fillId="0" borderId="20" xfId="45" applyNumberFormat="1" applyFont="1" applyBorder="1" applyAlignment="1">
      <alignment horizontal="right" vertical="center"/>
    </xf>
    <xf numFmtId="0" fontId="29" fillId="0" borderId="39" xfId="45" applyFont="1" applyBorder="1" applyAlignment="1">
      <alignment horizontal="left" vertical="top" wrapText="1"/>
    </xf>
    <xf numFmtId="170" fontId="29" fillId="0" borderId="23" xfId="45" applyNumberFormat="1" applyFont="1" applyBorder="1" applyAlignment="1">
      <alignment horizontal="right" vertical="center"/>
    </xf>
    <xf numFmtId="170" fontId="29" fillId="0" borderId="24" xfId="45" applyNumberFormat="1" applyFont="1" applyBorder="1" applyAlignment="1">
      <alignment horizontal="right" vertical="center"/>
    </xf>
    <xf numFmtId="0" fontId="29" fillId="0" borderId="0" xfId="45" applyFont="1" applyFill="1" applyBorder="1" applyAlignment="1">
      <alignment horizontal="left" vertical="top" wrapText="1"/>
    </xf>
    <xf numFmtId="170" fontId="29" fillId="0" borderId="15" xfId="46" applyNumberFormat="1" applyFont="1" applyBorder="1" applyAlignment="1">
      <alignment horizontal="right" vertical="center"/>
    </xf>
    <xf numFmtId="0" fontId="28" fillId="0" borderId="0" xfId="46"/>
    <xf numFmtId="170" fontId="29" fillId="0" borderId="19" xfId="46" applyNumberFormat="1" applyFont="1" applyBorder="1" applyAlignment="1">
      <alignment horizontal="right" vertical="center"/>
    </xf>
    <xf numFmtId="170" fontId="29" fillId="0" borderId="20" xfId="46" applyNumberFormat="1" applyFont="1" applyBorder="1" applyAlignment="1">
      <alignment horizontal="right" vertical="center"/>
    </xf>
    <xf numFmtId="170" fontId="29" fillId="0" borderId="23" xfId="46" applyNumberFormat="1" applyFont="1" applyBorder="1" applyAlignment="1">
      <alignment horizontal="right" vertical="center"/>
    </xf>
    <xf numFmtId="170" fontId="29" fillId="0" borderId="24" xfId="46" applyNumberFormat="1" applyFont="1" applyBorder="1" applyAlignment="1">
      <alignment horizontal="right" vertical="center"/>
    </xf>
    <xf numFmtId="168" fontId="29" fillId="0" borderId="15" xfId="43" applyNumberFormat="1" applyFont="1" applyBorder="1" applyAlignment="1">
      <alignment horizontal="right" vertical="center"/>
    </xf>
    <xf numFmtId="168" fontId="29" fillId="0" borderId="16" xfId="43" applyNumberFormat="1" applyFont="1" applyBorder="1" applyAlignment="1">
      <alignment horizontal="right" vertical="center"/>
    </xf>
    <xf numFmtId="168" fontId="29" fillId="0" borderId="19" xfId="43" applyNumberFormat="1" applyFont="1" applyBorder="1" applyAlignment="1">
      <alignment horizontal="right" vertical="center"/>
    </xf>
    <xf numFmtId="168" fontId="29" fillId="0" borderId="20" xfId="43" applyNumberFormat="1" applyFont="1" applyBorder="1" applyAlignment="1">
      <alignment horizontal="right" vertical="center"/>
    </xf>
    <xf numFmtId="168" fontId="29" fillId="0" borderId="23" xfId="43" applyNumberFormat="1" applyFont="1" applyBorder="1" applyAlignment="1">
      <alignment horizontal="right" vertical="center"/>
    </xf>
    <xf numFmtId="168" fontId="29" fillId="0" borderId="24" xfId="43" applyNumberFormat="1" applyFont="1" applyBorder="1" applyAlignment="1">
      <alignment horizontal="right" vertical="center"/>
    </xf>
    <xf numFmtId="0" fontId="29" fillId="0" borderId="40" xfId="45" applyFont="1" applyBorder="1" applyAlignment="1">
      <alignment horizontal="left" vertical="top" wrapText="1"/>
    </xf>
    <xf numFmtId="0" fontId="29" fillId="0" borderId="41" xfId="45" applyFont="1" applyBorder="1" applyAlignment="1">
      <alignment horizontal="left" vertical="top" wrapText="1"/>
    </xf>
    <xf numFmtId="0" fontId="29" fillId="0" borderId="0" xfId="45" applyFont="1" applyBorder="1" applyAlignment="1">
      <alignment horizontal="left" vertical="top" wrapText="1"/>
    </xf>
    <xf numFmtId="0" fontId="29" fillId="0" borderId="37" xfId="45" applyFont="1" applyBorder="1" applyAlignment="1">
      <alignment horizontal="left" vertical="top" wrapText="1"/>
    </xf>
    <xf numFmtId="0" fontId="24" fillId="0" borderId="44" xfId="44" applyFont="1" applyBorder="1" applyAlignment="1">
      <alignment horizontal="center" wrapText="1"/>
    </xf>
    <xf numFmtId="0" fontId="24" fillId="0" borderId="40" xfId="44" applyFont="1" applyBorder="1" applyAlignment="1">
      <alignment horizontal="left" wrapText="1"/>
    </xf>
    <xf numFmtId="0" fontId="24" fillId="0" borderId="41" xfId="44" applyFont="1" applyBorder="1" applyAlignment="1">
      <alignment horizontal="left" wrapText="1"/>
    </xf>
    <xf numFmtId="0" fontId="24" fillId="0" borderId="42" xfId="44" applyFont="1" applyBorder="1" applyAlignment="1">
      <alignment horizontal="left" wrapText="1"/>
    </xf>
    <xf numFmtId="0" fontId="24" fillId="0" borderId="40" xfId="44" applyFont="1" applyBorder="1" applyAlignment="1">
      <alignment horizontal="left" vertical="top" wrapText="1"/>
    </xf>
    <xf numFmtId="0" fontId="24" fillId="0" borderId="41" xfId="44" applyFont="1" applyBorder="1" applyAlignment="1">
      <alignment horizontal="left" vertical="top" wrapText="1"/>
    </xf>
    <xf numFmtId="0" fontId="24" fillId="0" borderId="42" xfId="44" applyFont="1" applyBorder="1" applyAlignment="1">
      <alignment horizontal="left" vertical="top" wrapText="1"/>
    </xf>
    <xf numFmtId="0" fontId="24" fillId="0" borderId="37" xfId="44" applyFont="1" applyBorder="1" applyAlignment="1">
      <alignment horizontal="left" vertical="top" wrapText="1"/>
    </xf>
    <xf numFmtId="0" fontId="24" fillId="0" borderId="0" xfId="44" applyFont="1" applyBorder="1" applyAlignment="1">
      <alignment horizontal="left" vertical="top" wrapText="1"/>
    </xf>
    <xf numFmtId="0" fontId="29" fillId="0" borderId="37" xfId="43" applyFont="1" applyBorder="1" applyAlignment="1">
      <alignment horizontal="left" vertical="top" wrapText="1"/>
    </xf>
    <xf numFmtId="0" fontId="24" fillId="0" borderId="43" xfId="44" applyFont="1" applyBorder="1" applyAlignment="1">
      <alignment horizontal="center" wrapText="1"/>
    </xf>
    <xf numFmtId="0" fontId="23" fillId="0" borderId="0" xfId="42" applyFont="1" applyBorder="1" applyAlignment="1">
      <alignment horizontal="center" vertical="center" wrapText="1"/>
    </xf>
    <xf numFmtId="0" fontId="24" fillId="0" borderId="10" xfId="42" applyFont="1" applyBorder="1" applyAlignment="1">
      <alignment horizontal="left" wrapText="1"/>
    </xf>
    <xf numFmtId="0" fontId="25" fillId="0" borderId="0" xfId="0" applyFont="1" applyAlignment="1">
      <alignment horizontal="center" vertical="center" wrapText="1"/>
    </xf>
    <xf numFmtId="0" fontId="26" fillId="0" borderId="26" xfId="0" applyFont="1" applyBorder="1" applyAlignment="1">
      <alignment vertical="center" wrapText="1"/>
    </xf>
    <xf numFmtId="0" fontId="26" fillId="0" borderId="27" xfId="0" applyFont="1" applyBorder="1" applyAlignment="1">
      <alignment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29" xfId="0" applyFont="1" applyBorder="1" applyAlignment="1">
      <alignment horizontal="center" vertic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ACC" xfId="45" xr:uid="{00000000-0005-0000-0000-000025000000}"/>
    <cellStyle name="Normal_Clean_RT_acc" xfId="43" xr:uid="{00000000-0005-0000-0000-000026000000}"/>
    <cellStyle name="Normal_Clean_RT_acc_1" xfId="44" xr:uid="{00000000-0005-0000-0000-000027000000}"/>
    <cellStyle name="Normal_Sheet1" xfId="46" xr:uid="{00000000-0005-0000-0000-000028000000}"/>
    <cellStyle name="Normal_Sheet2" xfId="42" xr:uid="{00000000-0005-0000-0000-000029000000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65191882966507"/>
          <c:y val="4.312668463611883E-2"/>
          <c:w val="0.65351684236710261"/>
          <c:h val="0.8059299191374667"/>
        </c:manualLayout>
      </c:layout>
      <c:lineChart>
        <c:grouping val="standard"/>
        <c:varyColors val="0"/>
        <c:ser>
          <c:idx val="0"/>
          <c:order val="0"/>
          <c:tx>
            <c:strRef>
              <c:f>RT!$D$229</c:f>
              <c:strCache>
                <c:ptCount val="1"/>
                <c:pt idx="0">
                  <c:v>Congruent</c:v>
                </c:pt>
              </c:strCache>
            </c:strRef>
          </c:tx>
          <c:dPt>
            <c:idx val="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FC9-4B42-8608-1B7B37EA40B6}"/>
              </c:ext>
            </c:extLst>
          </c:dPt>
          <c:cat>
            <c:multiLvlStrRef>
              <c:f>RT!$E$227:$H$228</c:f>
              <c:multiLvlStrCache>
                <c:ptCount val="4"/>
                <c:lvl>
                  <c:pt idx="0">
                    <c:v>Global</c:v>
                  </c:pt>
                  <c:pt idx="1">
                    <c:v>Local</c:v>
                  </c:pt>
                  <c:pt idx="2">
                    <c:v>Global</c:v>
                  </c:pt>
                  <c:pt idx="3">
                    <c:v>Local</c:v>
                  </c:pt>
                </c:lvl>
                <c:lvl>
                  <c:pt idx="0">
                    <c:v>Local Salient</c:v>
                  </c:pt>
                  <c:pt idx="2">
                    <c:v>Global Salient</c:v>
                  </c:pt>
                </c:lvl>
              </c:multiLvlStrCache>
            </c:multiLvlStrRef>
          </c:cat>
          <c:val>
            <c:numRef>
              <c:f>RT!$E$229:$H$229</c:f>
              <c:numCache>
                <c:formatCode>0.00</c:formatCode>
                <c:ptCount val="4"/>
                <c:pt idx="0">
                  <c:v>552.34009216589868</c:v>
                </c:pt>
                <c:pt idx="1">
                  <c:v>525.30368663594516</c:v>
                </c:pt>
                <c:pt idx="2">
                  <c:v>518.03225806451633</c:v>
                </c:pt>
                <c:pt idx="3">
                  <c:v>578.51612903225828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C9-4B42-8608-1B7B37EA40B6}"/>
            </c:ext>
          </c:extLst>
        </c:ser>
        <c:ser>
          <c:idx val="1"/>
          <c:order val="1"/>
          <c:tx>
            <c:strRef>
              <c:f>RT!$D$230</c:f>
              <c:strCache>
                <c:ptCount val="1"/>
                <c:pt idx="0">
                  <c:v>Incongruent</c:v>
                </c:pt>
              </c:strCache>
            </c:strRef>
          </c:tx>
          <c:dPt>
            <c:idx val="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3FC9-4B42-8608-1B7B37EA40B6}"/>
              </c:ext>
            </c:extLst>
          </c:dPt>
          <c:cat>
            <c:multiLvlStrRef>
              <c:f>RT!$E$227:$H$228</c:f>
              <c:multiLvlStrCache>
                <c:ptCount val="4"/>
                <c:lvl>
                  <c:pt idx="0">
                    <c:v>Global</c:v>
                  </c:pt>
                  <c:pt idx="1">
                    <c:v>Local</c:v>
                  </c:pt>
                  <c:pt idx="2">
                    <c:v>Global</c:v>
                  </c:pt>
                  <c:pt idx="3">
                    <c:v>Local</c:v>
                  </c:pt>
                </c:lvl>
                <c:lvl>
                  <c:pt idx="0">
                    <c:v>Local Salient</c:v>
                  </c:pt>
                  <c:pt idx="2">
                    <c:v>Global Salient</c:v>
                  </c:pt>
                </c:lvl>
              </c:multiLvlStrCache>
            </c:multiLvlStrRef>
          </c:cat>
          <c:val>
            <c:numRef>
              <c:f>RT!$E$230:$H$230</c:f>
              <c:numCache>
                <c:formatCode>0.00</c:formatCode>
                <c:ptCount val="4"/>
                <c:pt idx="0">
                  <c:v>651.80185185185178</c:v>
                </c:pt>
                <c:pt idx="1">
                  <c:v>556.43732718893966</c:v>
                </c:pt>
                <c:pt idx="2">
                  <c:v>562.80322580645168</c:v>
                </c:pt>
                <c:pt idx="3">
                  <c:v>635.93148148148168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C9-4B42-8608-1B7B37EA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33184"/>
        <c:axId val="101534720"/>
      </c:lineChart>
      <c:catAx>
        <c:axId val="10153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34720"/>
        <c:crosses val="autoZero"/>
        <c:auto val="1"/>
        <c:lblAlgn val="ctr"/>
        <c:lblOffset val="100"/>
        <c:noMultiLvlLbl val="0"/>
      </c:catAx>
      <c:valAx>
        <c:axId val="101534720"/>
        <c:scaling>
          <c:orientation val="minMax"/>
          <c:min val="5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533184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79245283018867929"/>
          <c:y val="0.38274932614555257"/>
          <c:w val="0.18353344768439106"/>
          <c:h val="0.118598382749326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28112019978086"/>
          <c:y val="5.1400554097404488E-2"/>
          <c:w val="0.77909283184262157"/>
          <c:h val="0.69022747156605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Clean_RT_acc!$I$246</c:f>
              <c:strCache>
                <c:ptCount val="1"/>
                <c:pt idx="0">
                  <c:v>Low AQ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Clean_RT_acc!$J$248:$M$248</c:f>
                <c:numCache>
                  <c:formatCode>General</c:formatCode>
                  <c:ptCount val="4"/>
                  <c:pt idx="0">
                    <c:v>6.6824898799711585</c:v>
                  </c:pt>
                  <c:pt idx="1">
                    <c:v>9.9014801473986811</c:v>
                  </c:pt>
                  <c:pt idx="2">
                    <c:v>6.0737635767314462</c:v>
                  </c:pt>
                  <c:pt idx="3">
                    <c:v>8.7705005480347786</c:v>
                  </c:pt>
                </c:numCache>
              </c:numRef>
            </c:plus>
            <c:minus>
              <c:numRef>
                <c:f>Clean_RT_acc!$J$248:$M$248</c:f>
                <c:numCache>
                  <c:formatCode>General</c:formatCode>
                  <c:ptCount val="4"/>
                  <c:pt idx="0">
                    <c:v>6.6824898799711585</c:v>
                  </c:pt>
                  <c:pt idx="1">
                    <c:v>9.9014801473986811</c:v>
                  </c:pt>
                  <c:pt idx="2">
                    <c:v>6.0737635767314462</c:v>
                  </c:pt>
                  <c:pt idx="3">
                    <c:v>8.7705005480347786</c:v>
                  </c:pt>
                </c:numCache>
              </c:numRef>
            </c:minus>
          </c:errBars>
          <c:cat>
            <c:multiLvlStrRef>
              <c:f>Clean_RT_acc!$J$244:$M$245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Target Salient</c:v>
                  </c:pt>
                  <c:pt idx="3">
                    <c:v>Distractor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Clean_RT_acc!$J$246:$M$246</c:f>
              <c:numCache>
                <c:formatCode>0</c:formatCode>
                <c:ptCount val="4"/>
                <c:pt idx="0">
                  <c:v>65.212054794520597</c:v>
                </c:pt>
                <c:pt idx="1">
                  <c:v>158.23938356164382</c:v>
                </c:pt>
                <c:pt idx="2">
                  <c:v>52.189109589041081</c:v>
                </c:pt>
                <c:pt idx="3">
                  <c:v>81.9808219178082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1-4340-9087-6579F7D5A6FC}"/>
            </c:ext>
          </c:extLst>
        </c:ser>
        <c:ser>
          <c:idx val="1"/>
          <c:order val="1"/>
          <c:tx>
            <c:strRef>
              <c:f>Clean_RT_acc!$I$247</c:f>
              <c:strCache>
                <c:ptCount val="1"/>
                <c:pt idx="0">
                  <c:v>High AQ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Clean_RT_acc!$J$249:$M$249</c:f>
                <c:numCache>
                  <c:formatCode>General</c:formatCode>
                  <c:ptCount val="4"/>
                  <c:pt idx="0">
                    <c:v>10.486548875631387</c:v>
                  </c:pt>
                  <c:pt idx="1">
                    <c:v>12.197118078529765</c:v>
                  </c:pt>
                  <c:pt idx="2">
                    <c:v>7.2826228649875224</c:v>
                  </c:pt>
                  <c:pt idx="3">
                    <c:v>11.049156160281649</c:v>
                  </c:pt>
                </c:numCache>
              </c:numRef>
            </c:plus>
            <c:minus>
              <c:numRef>
                <c:f>Clean_RT_acc!$J$249:$M$249</c:f>
                <c:numCache>
                  <c:formatCode>General</c:formatCode>
                  <c:ptCount val="4"/>
                  <c:pt idx="0">
                    <c:v>10.486548875631387</c:v>
                  </c:pt>
                  <c:pt idx="1">
                    <c:v>12.197118078529765</c:v>
                  </c:pt>
                  <c:pt idx="2">
                    <c:v>7.2826228649875224</c:v>
                  </c:pt>
                  <c:pt idx="3">
                    <c:v>11.049156160281649</c:v>
                  </c:pt>
                </c:numCache>
              </c:numRef>
            </c:minus>
          </c:errBars>
          <c:cat>
            <c:multiLvlStrRef>
              <c:f>Clean_RT_acc!$J$244:$M$245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Target Salient</c:v>
                  </c:pt>
                  <c:pt idx="3">
                    <c:v>Distractor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Clean_RT_acc!$J$247:$M$247</c:f>
              <c:numCache>
                <c:formatCode>0</c:formatCode>
                <c:ptCount val="4"/>
                <c:pt idx="0">
                  <c:v>57.157384615384629</c:v>
                </c:pt>
                <c:pt idx="1">
                  <c:v>133.45569230769235</c:v>
                </c:pt>
                <c:pt idx="2">
                  <c:v>24.792769230769238</c:v>
                </c:pt>
                <c:pt idx="3">
                  <c:v>71.381692307692305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1-4340-9087-6579F7D5A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00064"/>
        <c:axId val="115001600"/>
      </c:barChart>
      <c:catAx>
        <c:axId val="11500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001600"/>
        <c:crosses val="autoZero"/>
        <c:auto val="1"/>
        <c:lblAlgn val="ctr"/>
        <c:lblOffset val="100"/>
        <c:noMultiLvlLbl val="0"/>
      </c:catAx>
      <c:valAx>
        <c:axId val="1150016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Congruency effect (adjRT)</a:t>
                </a:r>
              </a:p>
            </c:rich>
          </c:tx>
          <c:layout>
            <c:manualLayout>
              <c:xMode val="edge"/>
              <c:yMode val="edge"/>
              <c:x val="3.385113268608414E-2"/>
              <c:y val="5.4673738699329254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15000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0931758530179"/>
          <c:y val="8.7579104695246421E-2"/>
          <c:w val="0.16260403129220499"/>
          <c:h val="0.1612745898401495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37596855416997"/>
          <c:y val="5.1400554097404488E-2"/>
          <c:w val="0.76653631214758444"/>
          <c:h val="0.64600416186710163"/>
        </c:manualLayout>
      </c:layout>
      <c:lineChart>
        <c:grouping val="standard"/>
        <c:varyColors val="0"/>
        <c:ser>
          <c:idx val="0"/>
          <c:order val="0"/>
          <c:tx>
            <c:strRef>
              <c:f>Clean_RT_acc!$I$256</c:f>
              <c:strCache>
                <c:ptCount val="1"/>
                <c:pt idx="0">
                  <c:v>Congruent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2"/>
            <c:bubble3D val="0"/>
            <c:spPr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1-B8D6-4422-9E48-2EC129208E7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Clean_RT_acc!$J$258:$M$258</c:f>
                <c:numCache>
                  <c:formatCode>General</c:formatCode>
                  <c:ptCount val="4"/>
                  <c:pt idx="0">
                    <c:v>8.8888391572189125</c:v>
                  </c:pt>
                  <c:pt idx="1">
                    <c:v>10.630052852565125</c:v>
                  </c:pt>
                  <c:pt idx="2">
                    <c:v>9.3835988880949071</c:v>
                  </c:pt>
                  <c:pt idx="3">
                    <c:v>10.807021125412568</c:v>
                  </c:pt>
                </c:numCache>
              </c:numRef>
            </c:plus>
            <c:minus>
              <c:numRef>
                <c:f>Clean_RT_acc!$J$258:$M$258</c:f>
                <c:numCache>
                  <c:formatCode>General</c:formatCode>
                  <c:ptCount val="4"/>
                  <c:pt idx="0">
                    <c:v>8.8888391572189125</c:v>
                  </c:pt>
                  <c:pt idx="1">
                    <c:v>10.630052852565125</c:v>
                  </c:pt>
                  <c:pt idx="2">
                    <c:v>9.3835988880949071</c:v>
                  </c:pt>
                  <c:pt idx="3">
                    <c:v>10.807021125412568</c:v>
                  </c:pt>
                </c:numCache>
              </c:numRef>
            </c:minus>
          </c:errBars>
          <c:cat>
            <c:multiLvlStrRef>
              <c:f>Clean_RT_acc!$J$254:$M$255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Target Salient</c:v>
                  </c:pt>
                  <c:pt idx="3">
                    <c:v>Distractor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Clean_RT_acc!$J$256:$M$256</c:f>
              <c:numCache>
                <c:formatCode>0</c:formatCode>
                <c:ptCount val="4"/>
                <c:pt idx="0">
                  <c:v>530.63888198103302</c:v>
                </c:pt>
                <c:pt idx="1">
                  <c:v>562.02629926238149</c:v>
                </c:pt>
                <c:pt idx="2">
                  <c:v>535.20468440463674</c:v>
                </c:pt>
                <c:pt idx="3">
                  <c:v>593.19191938883068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6-4422-9E48-2EC129208E7F}"/>
            </c:ext>
          </c:extLst>
        </c:ser>
        <c:ser>
          <c:idx val="1"/>
          <c:order val="1"/>
          <c:tx>
            <c:strRef>
              <c:f>Clean_RT_acc!$I$257</c:f>
              <c:strCache>
                <c:ptCount val="1"/>
                <c:pt idx="0">
                  <c:v>Incongruent</c:v>
                </c:pt>
              </c:strCache>
            </c:strRef>
          </c:tx>
          <c:spPr>
            <a:ln w="22225">
              <a:solidFill>
                <a:schemeClr val="tx1"/>
              </a:solidFill>
              <a:prstDash val="sysDash"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2"/>
            <c:bubble3D val="0"/>
            <c:spPr>
              <a:ln w="22225">
                <a:noFill/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4-B8D6-4422-9E48-2EC129208E7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Clean_RT_acc!$J$259:$M$259</c:f>
                <c:numCache>
                  <c:formatCode>General</c:formatCode>
                  <c:ptCount val="4"/>
                  <c:pt idx="0">
                    <c:v>9.8027618297021597</c:v>
                  </c:pt>
                  <c:pt idx="1">
                    <c:v>11.871500876156327</c:v>
                  </c:pt>
                  <c:pt idx="2">
                    <c:v>10.161582908608445</c:v>
                  </c:pt>
                  <c:pt idx="3">
                    <c:v>10.45753731211264</c:v>
                  </c:pt>
                </c:numCache>
              </c:numRef>
            </c:plus>
            <c:minus>
              <c:numRef>
                <c:f>Clean_RT_acc!$J$259:$M$259</c:f>
                <c:numCache>
                  <c:formatCode>General</c:formatCode>
                  <c:ptCount val="4"/>
                  <c:pt idx="0">
                    <c:v>9.8027618297021597</c:v>
                  </c:pt>
                  <c:pt idx="1">
                    <c:v>11.871500876156327</c:v>
                  </c:pt>
                  <c:pt idx="2">
                    <c:v>10.161582908608445</c:v>
                  </c:pt>
                  <c:pt idx="3">
                    <c:v>10.45753731211264</c:v>
                  </c:pt>
                </c:numCache>
              </c:numRef>
            </c:minus>
          </c:errBars>
          <c:cat>
            <c:multiLvlStrRef>
              <c:f>Clean_RT_acc!$J$254:$M$255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Target Salient</c:v>
                  </c:pt>
                  <c:pt idx="3">
                    <c:v>Distractor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Clean_RT_acc!$J$257:$M$257</c:f>
              <c:numCache>
                <c:formatCode>0</c:formatCode>
                <c:ptCount val="4"/>
                <c:pt idx="0">
                  <c:v>591.82360168598541</c:v>
                </c:pt>
                <c:pt idx="1">
                  <c:v>707.87383719704974</c:v>
                </c:pt>
                <c:pt idx="2">
                  <c:v>573.69562381454159</c:v>
                </c:pt>
                <c:pt idx="3">
                  <c:v>669.87317650158036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D6-4422-9E48-2EC129208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46656"/>
        <c:axId val="115052544"/>
      </c:lineChart>
      <c:catAx>
        <c:axId val="11504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5052544"/>
        <c:crosses val="autoZero"/>
        <c:auto val="1"/>
        <c:lblAlgn val="ctr"/>
        <c:lblOffset val="100"/>
        <c:noMultiLvlLbl val="0"/>
      </c:catAx>
      <c:valAx>
        <c:axId val="115052544"/>
        <c:scaling>
          <c:orientation val="minMax"/>
          <c:max val="750"/>
          <c:min val="5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Mean adjRT (msec)</a:t>
                </a:r>
              </a:p>
            </c:rich>
          </c:tx>
          <c:layout>
            <c:manualLayout>
              <c:xMode val="edge"/>
              <c:yMode val="edge"/>
              <c:x val="4.1467304625199361E-2"/>
              <c:y val="0.1983544765237678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504665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5087161316247388"/>
          <c:y val="1.3266996031740504E-2"/>
          <c:w val="0.33596665780030349"/>
          <c:h val="0.16264793705294964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Clean_RT_acc!$J$269</c:f>
              <c:strCache>
                <c:ptCount val="1"/>
                <c:pt idx="0">
                  <c:v>Low AQ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Clean_RT_acc!$J$272:$J$273</c:f>
                <c:numCache>
                  <c:formatCode>General</c:formatCode>
                  <c:ptCount val="2"/>
                  <c:pt idx="0">
                    <c:v>6.0328819402420448</c:v>
                  </c:pt>
                  <c:pt idx="1">
                    <c:v>5.2751198599304567</c:v>
                  </c:pt>
                </c:numCache>
              </c:numRef>
            </c:plus>
            <c:minus>
              <c:numRef>
                <c:f>Clean_RT_acc!$J$272:$J$273</c:f>
                <c:numCache>
                  <c:formatCode>General</c:formatCode>
                  <c:ptCount val="2"/>
                  <c:pt idx="0">
                    <c:v>6.0328819402420448</c:v>
                  </c:pt>
                  <c:pt idx="1">
                    <c:v>5.2751198599304567</c:v>
                  </c:pt>
                </c:numCache>
              </c:numRef>
            </c:minus>
          </c:errBars>
          <c:cat>
            <c:strRef>
              <c:f>Clean_RT_acc!$I$270:$I$271</c:f>
              <c:strCache>
                <c:ptCount val="2"/>
                <c:pt idx="0">
                  <c:v>Global</c:v>
                </c:pt>
                <c:pt idx="1">
                  <c:v>Local</c:v>
                </c:pt>
              </c:strCache>
            </c:strRef>
          </c:cat>
          <c:val>
            <c:numRef>
              <c:f>Clean_RT_acc!$J$270:$J$271</c:f>
              <c:numCache>
                <c:formatCode>0</c:formatCode>
                <c:ptCount val="2"/>
                <c:pt idx="0">
                  <c:v>111.7271917808219</c:v>
                </c:pt>
                <c:pt idx="1">
                  <c:v>67.086095890410974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8-4E08-821F-AA1822B986DD}"/>
            </c:ext>
          </c:extLst>
        </c:ser>
        <c:ser>
          <c:idx val="1"/>
          <c:order val="1"/>
          <c:tx>
            <c:strRef>
              <c:f>Clean_RT_acc!$K$269</c:f>
              <c:strCache>
                <c:ptCount val="1"/>
                <c:pt idx="0">
                  <c:v>High AQ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Clean_RT_acc!$K$272:$K$273</c:f>
                <c:numCache>
                  <c:formatCode>General</c:formatCode>
                  <c:ptCount val="2"/>
                  <c:pt idx="0">
                    <c:v>9.0415851381825245</c:v>
                  </c:pt>
                  <c:pt idx="1">
                    <c:v>7.9059139230835189</c:v>
                  </c:pt>
                </c:numCache>
              </c:numRef>
            </c:plus>
            <c:minus>
              <c:numRef>
                <c:f>Clean_RT_acc!$K$272:$K$273</c:f>
                <c:numCache>
                  <c:formatCode>General</c:formatCode>
                  <c:ptCount val="2"/>
                  <c:pt idx="0">
                    <c:v>9.0415851381825245</c:v>
                  </c:pt>
                  <c:pt idx="1">
                    <c:v>7.9059139230835189</c:v>
                  </c:pt>
                </c:numCache>
              </c:numRef>
            </c:minus>
          </c:errBars>
          <c:cat>
            <c:strRef>
              <c:f>Clean_RT_acc!$I$270:$I$271</c:f>
              <c:strCache>
                <c:ptCount val="2"/>
                <c:pt idx="0">
                  <c:v>Global</c:v>
                </c:pt>
                <c:pt idx="1">
                  <c:v>Local</c:v>
                </c:pt>
              </c:strCache>
            </c:strRef>
          </c:cat>
          <c:val>
            <c:numRef>
              <c:f>Clean_RT_acc!$K$270:$K$271</c:f>
              <c:numCache>
                <c:formatCode>0</c:formatCode>
                <c:ptCount val="2"/>
                <c:pt idx="0">
                  <c:v>95.307692307692491</c:v>
                </c:pt>
                <c:pt idx="1">
                  <c:v>48.088461538461516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8-4E08-821F-AA1822B9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262016"/>
        <c:axId val="76272000"/>
      </c:barChart>
      <c:catAx>
        <c:axId val="762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6272000"/>
        <c:crosses val="autoZero"/>
        <c:auto val="1"/>
        <c:lblAlgn val="ctr"/>
        <c:lblOffset val="100"/>
        <c:noMultiLvlLbl val="0"/>
      </c:catAx>
      <c:valAx>
        <c:axId val="76272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Mean Congruency Effect (AdjRT)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262016"/>
        <c:crosses val="autoZero"/>
        <c:crossBetween val="between"/>
      </c:valAx>
    </c:plotArea>
    <c:legend>
      <c:legendPos val="tr"/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Sheet2!$A$34:$B$34</c:f>
              <c:strCache>
                <c:ptCount val="2"/>
                <c:pt idx="0">
                  <c:v>Low AQ</c:v>
                </c:pt>
                <c:pt idx="1">
                  <c:v>congruent</c:v>
                </c:pt>
              </c:strCache>
            </c:strRef>
          </c:tx>
          <c:dPt>
            <c:idx val="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D105-465E-B887-DB93976DFF87}"/>
              </c:ext>
            </c:extLst>
          </c:dPt>
          <c:cat>
            <c:multiLvlStrRef>
              <c:f>Sheet2!$C$32:$F$33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Distractor salient</c:v>
                  </c:pt>
                  <c:pt idx="3">
                    <c:v>Target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Sheet2!$C$34:$F$34</c:f>
              <c:numCache>
                <c:formatCode>General</c:formatCode>
                <c:ptCount val="4"/>
                <c:pt idx="0">
                  <c:v>512.29200000000003</c:v>
                </c:pt>
                <c:pt idx="1">
                  <c:v>552.27</c:v>
                </c:pt>
                <c:pt idx="2">
                  <c:v>587.18600000000004</c:v>
                </c:pt>
                <c:pt idx="3">
                  <c:v>524.82100000000003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5-465E-B887-DB93976DFF87}"/>
            </c:ext>
          </c:extLst>
        </c:ser>
        <c:ser>
          <c:idx val="1"/>
          <c:order val="1"/>
          <c:tx>
            <c:strRef>
              <c:f>Sheet2!$A$35:$B$35</c:f>
              <c:strCache>
                <c:ptCount val="2"/>
                <c:pt idx="0">
                  <c:v>High AQ</c:v>
                </c:pt>
                <c:pt idx="1">
                  <c:v>congruent</c:v>
                </c:pt>
              </c:strCache>
            </c:strRef>
          </c:tx>
          <c:dPt>
            <c:idx val="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D105-465E-B887-DB93976DFF87}"/>
              </c:ext>
            </c:extLst>
          </c:dPt>
          <c:cat>
            <c:multiLvlStrRef>
              <c:f>Sheet2!$C$32:$F$33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Distractor salient</c:v>
                  </c:pt>
                  <c:pt idx="3">
                    <c:v>Target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Sheet2!$C$35:$F$35</c:f>
              <c:numCache>
                <c:formatCode>General</c:formatCode>
                <c:ptCount val="4"/>
                <c:pt idx="0">
                  <c:v>548.98599999999999</c:v>
                </c:pt>
                <c:pt idx="1">
                  <c:v>571.78200000000004</c:v>
                </c:pt>
                <c:pt idx="2">
                  <c:v>599.19799999999998</c:v>
                </c:pt>
                <c:pt idx="3">
                  <c:v>545.58900000000006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05-465E-B887-DB93976DFF87}"/>
            </c:ext>
          </c:extLst>
        </c:ser>
        <c:ser>
          <c:idx val="2"/>
          <c:order val="2"/>
          <c:tx>
            <c:strRef>
              <c:f>Sheet2!$A$36:$B$36</c:f>
              <c:strCache>
                <c:ptCount val="2"/>
                <c:pt idx="0">
                  <c:v>Low AQ</c:v>
                </c:pt>
                <c:pt idx="1">
                  <c:v>incongruent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ysDash"/>
              </a:ln>
            </c:spPr>
          </c:marker>
          <c:dPt>
            <c:idx val="2"/>
            <c:bubble3D val="0"/>
            <c:spPr>
              <a:ln>
                <a:noFill/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7-D105-465E-B887-DB93976DFF87}"/>
              </c:ext>
            </c:extLst>
          </c:dPt>
          <c:cat>
            <c:multiLvlStrRef>
              <c:f>Sheet2!$C$32:$F$33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Distractor salient</c:v>
                  </c:pt>
                  <c:pt idx="3">
                    <c:v>Target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Sheet2!$C$36:$F$36</c:f>
              <c:numCache>
                <c:formatCode>General</c:formatCode>
                <c:ptCount val="4"/>
                <c:pt idx="0">
                  <c:v>577.50400000000002</c:v>
                </c:pt>
                <c:pt idx="1">
                  <c:v>710.51</c:v>
                </c:pt>
                <c:pt idx="2">
                  <c:v>669.16700000000003</c:v>
                </c:pt>
                <c:pt idx="3">
                  <c:v>577.01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05-465E-B887-DB93976DFF87}"/>
            </c:ext>
          </c:extLst>
        </c:ser>
        <c:ser>
          <c:idx val="3"/>
          <c:order val="3"/>
          <c:tx>
            <c:strRef>
              <c:f>Sheet2!$A$37:$B$37</c:f>
              <c:strCache>
                <c:ptCount val="2"/>
                <c:pt idx="0">
                  <c:v>High AQ</c:v>
                </c:pt>
                <c:pt idx="1">
                  <c:v>incongruent</c:v>
                </c:pt>
              </c:strCache>
            </c:strRef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2"/>
              </a:solidFill>
            </c:spPr>
          </c:marker>
          <c:dPt>
            <c:idx val="2"/>
            <c:bubble3D val="0"/>
            <c:spPr>
              <a:ln>
                <a:noFill/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A-D105-465E-B887-DB93976DFF87}"/>
              </c:ext>
            </c:extLst>
          </c:dPt>
          <c:cat>
            <c:multiLvlStrRef>
              <c:f>Sheet2!$C$32:$F$33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Distractor salient</c:v>
                  </c:pt>
                  <c:pt idx="3">
                    <c:v>Target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Sheet2!$C$37:$F$37</c:f>
              <c:numCache>
                <c:formatCode>General</c:formatCode>
                <c:ptCount val="4"/>
                <c:pt idx="0">
                  <c:v>606.14300000000003</c:v>
                </c:pt>
                <c:pt idx="1">
                  <c:v>705.23800000000006</c:v>
                </c:pt>
                <c:pt idx="2">
                  <c:v>670.58</c:v>
                </c:pt>
                <c:pt idx="3">
                  <c:v>570.38099999999997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05-465E-B887-DB93976DF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37920"/>
        <c:axId val="115143808"/>
      </c:lineChart>
      <c:catAx>
        <c:axId val="11513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115143808"/>
        <c:crosses val="autoZero"/>
        <c:auto val="1"/>
        <c:lblAlgn val="ctr"/>
        <c:lblOffset val="100"/>
        <c:noMultiLvlLbl val="0"/>
      </c:catAx>
      <c:valAx>
        <c:axId val="115143808"/>
        <c:scaling>
          <c:orientation val="minMax"/>
          <c:min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13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Diff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Sheet1!$A$2:$A$212</c:f>
              <c:numCache>
                <c:formatCode>General</c:formatCode>
                <c:ptCount val="211"/>
                <c:pt idx="0">
                  <c:v>7</c:v>
                </c:pt>
                <c:pt idx="1">
                  <c:v>13</c:v>
                </c:pt>
                <c:pt idx="2">
                  <c:v>19</c:v>
                </c:pt>
                <c:pt idx="3">
                  <c:v>14</c:v>
                </c:pt>
                <c:pt idx="4">
                  <c:v>12</c:v>
                </c:pt>
                <c:pt idx="5">
                  <c:v>13</c:v>
                </c:pt>
                <c:pt idx="6">
                  <c:v>17</c:v>
                </c:pt>
                <c:pt idx="7">
                  <c:v>9</c:v>
                </c:pt>
                <c:pt idx="8">
                  <c:v>7</c:v>
                </c:pt>
                <c:pt idx="9">
                  <c:v>10</c:v>
                </c:pt>
                <c:pt idx="10">
                  <c:v>12</c:v>
                </c:pt>
                <c:pt idx="11">
                  <c:v>17</c:v>
                </c:pt>
                <c:pt idx="12">
                  <c:v>26</c:v>
                </c:pt>
                <c:pt idx="13">
                  <c:v>4</c:v>
                </c:pt>
                <c:pt idx="14">
                  <c:v>20</c:v>
                </c:pt>
                <c:pt idx="15">
                  <c:v>10</c:v>
                </c:pt>
                <c:pt idx="16">
                  <c:v>8</c:v>
                </c:pt>
                <c:pt idx="17">
                  <c:v>27</c:v>
                </c:pt>
                <c:pt idx="18">
                  <c:v>13</c:v>
                </c:pt>
                <c:pt idx="19">
                  <c:v>7</c:v>
                </c:pt>
                <c:pt idx="20">
                  <c:v>13</c:v>
                </c:pt>
                <c:pt idx="21">
                  <c:v>33</c:v>
                </c:pt>
                <c:pt idx="22">
                  <c:v>19</c:v>
                </c:pt>
                <c:pt idx="23">
                  <c:v>6</c:v>
                </c:pt>
                <c:pt idx="24">
                  <c:v>20</c:v>
                </c:pt>
                <c:pt idx="25">
                  <c:v>14</c:v>
                </c:pt>
                <c:pt idx="26">
                  <c:v>22</c:v>
                </c:pt>
                <c:pt idx="27">
                  <c:v>10</c:v>
                </c:pt>
                <c:pt idx="28">
                  <c:v>12</c:v>
                </c:pt>
                <c:pt idx="29">
                  <c:v>8</c:v>
                </c:pt>
                <c:pt idx="30">
                  <c:v>24</c:v>
                </c:pt>
                <c:pt idx="31">
                  <c:v>16</c:v>
                </c:pt>
                <c:pt idx="32">
                  <c:v>16</c:v>
                </c:pt>
                <c:pt idx="33">
                  <c:v>14</c:v>
                </c:pt>
                <c:pt idx="34">
                  <c:v>21</c:v>
                </c:pt>
                <c:pt idx="35">
                  <c:v>14</c:v>
                </c:pt>
                <c:pt idx="36">
                  <c:v>12</c:v>
                </c:pt>
                <c:pt idx="37">
                  <c:v>12</c:v>
                </c:pt>
                <c:pt idx="38">
                  <c:v>20</c:v>
                </c:pt>
                <c:pt idx="39">
                  <c:v>4</c:v>
                </c:pt>
                <c:pt idx="40">
                  <c:v>8</c:v>
                </c:pt>
                <c:pt idx="41">
                  <c:v>8</c:v>
                </c:pt>
                <c:pt idx="42">
                  <c:v>16</c:v>
                </c:pt>
                <c:pt idx="43">
                  <c:v>27</c:v>
                </c:pt>
                <c:pt idx="44">
                  <c:v>20</c:v>
                </c:pt>
                <c:pt idx="45">
                  <c:v>13</c:v>
                </c:pt>
                <c:pt idx="46">
                  <c:v>15</c:v>
                </c:pt>
                <c:pt idx="47">
                  <c:v>23</c:v>
                </c:pt>
                <c:pt idx="48">
                  <c:v>16</c:v>
                </c:pt>
                <c:pt idx="49">
                  <c:v>19</c:v>
                </c:pt>
                <c:pt idx="50">
                  <c:v>7</c:v>
                </c:pt>
                <c:pt idx="51">
                  <c:v>7</c:v>
                </c:pt>
                <c:pt idx="52">
                  <c:v>20</c:v>
                </c:pt>
                <c:pt idx="53">
                  <c:v>11</c:v>
                </c:pt>
                <c:pt idx="54">
                  <c:v>27</c:v>
                </c:pt>
                <c:pt idx="55">
                  <c:v>16</c:v>
                </c:pt>
                <c:pt idx="56">
                  <c:v>10</c:v>
                </c:pt>
                <c:pt idx="57">
                  <c:v>9</c:v>
                </c:pt>
                <c:pt idx="58">
                  <c:v>10</c:v>
                </c:pt>
                <c:pt idx="59">
                  <c:v>28</c:v>
                </c:pt>
                <c:pt idx="60">
                  <c:v>14</c:v>
                </c:pt>
                <c:pt idx="61">
                  <c:v>22</c:v>
                </c:pt>
                <c:pt idx="62">
                  <c:v>15</c:v>
                </c:pt>
                <c:pt idx="63">
                  <c:v>16</c:v>
                </c:pt>
                <c:pt idx="64">
                  <c:v>8</c:v>
                </c:pt>
                <c:pt idx="65">
                  <c:v>24</c:v>
                </c:pt>
                <c:pt idx="66">
                  <c:v>11</c:v>
                </c:pt>
                <c:pt idx="67">
                  <c:v>16</c:v>
                </c:pt>
                <c:pt idx="68">
                  <c:v>9</c:v>
                </c:pt>
                <c:pt idx="69">
                  <c:v>9</c:v>
                </c:pt>
                <c:pt idx="70">
                  <c:v>19</c:v>
                </c:pt>
                <c:pt idx="71">
                  <c:v>16</c:v>
                </c:pt>
                <c:pt idx="72">
                  <c:v>31</c:v>
                </c:pt>
                <c:pt idx="73">
                  <c:v>16</c:v>
                </c:pt>
                <c:pt idx="74">
                  <c:v>9</c:v>
                </c:pt>
                <c:pt idx="75">
                  <c:v>23</c:v>
                </c:pt>
                <c:pt idx="76">
                  <c:v>13</c:v>
                </c:pt>
                <c:pt idx="77">
                  <c:v>21</c:v>
                </c:pt>
                <c:pt idx="78">
                  <c:v>26</c:v>
                </c:pt>
                <c:pt idx="79">
                  <c:v>27</c:v>
                </c:pt>
                <c:pt idx="80">
                  <c:v>24</c:v>
                </c:pt>
                <c:pt idx="81">
                  <c:v>19</c:v>
                </c:pt>
                <c:pt idx="82">
                  <c:v>8</c:v>
                </c:pt>
                <c:pt idx="83">
                  <c:v>11</c:v>
                </c:pt>
                <c:pt idx="84">
                  <c:v>4</c:v>
                </c:pt>
                <c:pt idx="85">
                  <c:v>27</c:v>
                </c:pt>
                <c:pt idx="86">
                  <c:v>17</c:v>
                </c:pt>
                <c:pt idx="87">
                  <c:v>17</c:v>
                </c:pt>
                <c:pt idx="88">
                  <c:v>27</c:v>
                </c:pt>
                <c:pt idx="89">
                  <c:v>24</c:v>
                </c:pt>
                <c:pt idx="90">
                  <c:v>11</c:v>
                </c:pt>
                <c:pt idx="91">
                  <c:v>28</c:v>
                </c:pt>
                <c:pt idx="92">
                  <c:v>25</c:v>
                </c:pt>
                <c:pt idx="93">
                  <c:v>35</c:v>
                </c:pt>
                <c:pt idx="94">
                  <c:v>25</c:v>
                </c:pt>
                <c:pt idx="95">
                  <c:v>16</c:v>
                </c:pt>
                <c:pt idx="96">
                  <c:v>14</c:v>
                </c:pt>
                <c:pt idx="97">
                  <c:v>18</c:v>
                </c:pt>
                <c:pt idx="98">
                  <c:v>16</c:v>
                </c:pt>
                <c:pt idx="99">
                  <c:v>7</c:v>
                </c:pt>
                <c:pt idx="100">
                  <c:v>6</c:v>
                </c:pt>
                <c:pt idx="101">
                  <c:v>18</c:v>
                </c:pt>
                <c:pt idx="102">
                  <c:v>16</c:v>
                </c:pt>
                <c:pt idx="103">
                  <c:v>20</c:v>
                </c:pt>
                <c:pt idx="104">
                  <c:v>10</c:v>
                </c:pt>
                <c:pt idx="105">
                  <c:v>9</c:v>
                </c:pt>
                <c:pt idx="106">
                  <c:v>11</c:v>
                </c:pt>
                <c:pt idx="107">
                  <c:v>9</c:v>
                </c:pt>
                <c:pt idx="108">
                  <c:v>31</c:v>
                </c:pt>
                <c:pt idx="109">
                  <c:v>16</c:v>
                </c:pt>
                <c:pt idx="110">
                  <c:v>20</c:v>
                </c:pt>
                <c:pt idx="111">
                  <c:v>22</c:v>
                </c:pt>
                <c:pt idx="112">
                  <c:v>22</c:v>
                </c:pt>
                <c:pt idx="113">
                  <c:v>16</c:v>
                </c:pt>
                <c:pt idx="114">
                  <c:v>10</c:v>
                </c:pt>
                <c:pt idx="115">
                  <c:v>16</c:v>
                </c:pt>
                <c:pt idx="116">
                  <c:v>9</c:v>
                </c:pt>
                <c:pt idx="117">
                  <c:v>17</c:v>
                </c:pt>
                <c:pt idx="118">
                  <c:v>29</c:v>
                </c:pt>
                <c:pt idx="119">
                  <c:v>25</c:v>
                </c:pt>
                <c:pt idx="120">
                  <c:v>23</c:v>
                </c:pt>
                <c:pt idx="121">
                  <c:v>17</c:v>
                </c:pt>
                <c:pt idx="122">
                  <c:v>5</c:v>
                </c:pt>
                <c:pt idx="123">
                  <c:v>21</c:v>
                </c:pt>
                <c:pt idx="124">
                  <c:v>37</c:v>
                </c:pt>
                <c:pt idx="125">
                  <c:v>17</c:v>
                </c:pt>
                <c:pt idx="126">
                  <c:v>14</c:v>
                </c:pt>
                <c:pt idx="127">
                  <c:v>23</c:v>
                </c:pt>
                <c:pt idx="128">
                  <c:v>10</c:v>
                </c:pt>
                <c:pt idx="129">
                  <c:v>5</c:v>
                </c:pt>
                <c:pt idx="130">
                  <c:v>16</c:v>
                </c:pt>
                <c:pt idx="131">
                  <c:v>13</c:v>
                </c:pt>
                <c:pt idx="132">
                  <c:v>20</c:v>
                </c:pt>
                <c:pt idx="133">
                  <c:v>12</c:v>
                </c:pt>
                <c:pt idx="134">
                  <c:v>14</c:v>
                </c:pt>
                <c:pt idx="135">
                  <c:v>17</c:v>
                </c:pt>
                <c:pt idx="136">
                  <c:v>22</c:v>
                </c:pt>
                <c:pt idx="137">
                  <c:v>21</c:v>
                </c:pt>
                <c:pt idx="138">
                  <c:v>13</c:v>
                </c:pt>
                <c:pt idx="139">
                  <c:v>26</c:v>
                </c:pt>
                <c:pt idx="140">
                  <c:v>20</c:v>
                </c:pt>
                <c:pt idx="141">
                  <c:v>23</c:v>
                </c:pt>
                <c:pt idx="142">
                  <c:v>10</c:v>
                </c:pt>
                <c:pt idx="143">
                  <c:v>16</c:v>
                </c:pt>
                <c:pt idx="144">
                  <c:v>9</c:v>
                </c:pt>
                <c:pt idx="145">
                  <c:v>10</c:v>
                </c:pt>
                <c:pt idx="146">
                  <c:v>24</c:v>
                </c:pt>
                <c:pt idx="147">
                  <c:v>12</c:v>
                </c:pt>
                <c:pt idx="148">
                  <c:v>8</c:v>
                </c:pt>
                <c:pt idx="149">
                  <c:v>17</c:v>
                </c:pt>
                <c:pt idx="150">
                  <c:v>10</c:v>
                </c:pt>
                <c:pt idx="151">
                  <c:v>23</c:v>
                </c:pt>
                <c:pt idx="152">
                  <c:v>13</c:v>
                </c:pt>
                <c:pt idx="153">
                  <c:v>20</c:v>
                </c:pt>
                <c:pt idx="154">
                  <c:v>17</c:v>
                </c:pt>
                <c:pt idx="155">
                  <c:v>17</c:v>
                </c:pt>
                <c:pt idx="156">
                  <c:v>10</c:v>
                </c:pt>
                <c:pt idx="157">
                  <c:v>11</c:v>
                </c:pt>
                <c:pt idx="158">
                  <c:v>23</c:v>
                </c:pt>
                <c:pt idx="159">
                  <c:v>10</c:v>
                </c:pt>
                <c:pt idx="160">
                  <c:v>14</c:v>
                </c:pt>
                <c:pt idx="161">
                  <c:v>20</c:v>
                </c:pt>
                <c:pt idx="162">
                  <c:v>17</c:v>
                </c:pt>
                <c:pt idx="163">
                  <c:v>16</c:v>
                </c:pt>
                <c:pt idx="164">
                  <c:v>13</c:v>
                </c:pt>
                <c:pt idx="165">
                  <c:v>18</c:v>
                </c:pt>
                <c:pt idx="166">
                  <c:v>15</c:v>
                </c:pt>
                <c:pt idx="167">
                  <c:v>19</c:v>
                </c:pt>
                <c:pt idx="168">
                  <c:v>12</c:v>
                </c:pt>
                <c:pt idx="169">
                  <c:v>10</c:v>
                </c:pt>
                <c:pt idx="170">
                  <c:v>18</c:v>
                </c:pt>
                <c:pt idx="171">
                  <c:v>16</c:v>
                </c:pt>
                <c:pt idx="172">
                  <c:v>12</c:v>
                </c:pt>
                <c:pt idx="173">
                  <c:v>15</c:v>
                </c:pt>
                <c:pt idx="174">
                  <c:v>18</c:v>
                </c:pt>
                <c:pt idx="175">
                  <c:v>22</c:v>
                </c:pt>
                <c:pt idx="176">
                  <c:v>10</c:v>
                </c:pt>
                <c:pt idx="177">
                  <c:v>10</c:v>
                </c:pt>
                <c:pt idx="178">
                  <c:v>26</c:v>
                </c:pt>
                <c:pt idx="179">
                  <c:v>16</c:v>
                </c:pt>
                <c:pt idx="180">
                  <c:v>18</c:v>
                </c:pt>
                <c:pt idx="181">
                  <c:v>16</c:v>
                </c:pt>
                <c:pt idx="182">
                  <c:v>15</c:v>
                </c:pt>
                <c:pt idx="183">
                  <c:v>18</c:v>
                </c:pt>
                <c:pt idx="184">
                  <c:v>13</c:v>
                </c:pt>
                <c:pt idx="185">
                  <c:v>7</c:v>
                </c:pt>
                <c:pt idx="186">
                  <c:v>20</c:v>
                </c:pt>
                <c:pt idx="187">
                  <c:v>15</c:v>
                </c:pt>
                <c:pt idx="188">
                  <c:v>14</c:v>
                </c:pt>
                <c:pt idx="189">
                  <c:v>13</c:v>
                </c:pt>
                <c:pt idx="190">
                  <c:v>6</c:v>
                </c:pt>
                <c:pt idx="191">
                  <c:v>18</c:v>
                </c:pt>
                <c:pt idx="192">
                  <c:v>19</c:v>
                </c:pt>
                <c:pt idx="193">
                  <c:v>14</c:v>
                </c:pt>
                <c:pt idx="194">
                  <c:v>17</c:v>
                </c:pt>
                <c:pt idx="195">
                  <c:v>14</c:v>
                </c:pt>
                <c:pt idx="196">
                  <c:v>18</c:v>
                </c:pt>
                <c:pt idx="197">
                  <c:v>10</c:v>
                </c:pt>
                <c:pt idx="198">
                  <c:v>13</c:v>
                </c:pt>
                <c:pt idx="199">
                  <c:v>25</c:v>
                </c:pt>
                <c:pt idx="200">
                  <c:v>16</c:v>
                </c:pt>
                <c:pt idx="201">
                  <c:v>19</c:v>
                </c:pt>
                <c:pt idx="202">
                  <c:v>9</c:v>
                </c:pt>
                <c:pt idx="203">
                  <c:v>18</c:v>
                </c:pt>
                <c:pt idx="204">
                  <c:v>10</c:v>
                </c:pt>
                <c:pt idx="205">
                  <c:v>17</c:v>
                </c:pt>
                <c:pt idx="206">
                  <c:v>16</c:v>
                </c:pt>
                <c:pt idx="207">
                  <c:v>11</c:v>
                </c:pt>
                <c:pt idx="208">
                  <c:v>16</c:v>
                </c:pt>
                <c:pt idx="209">
                  <c:v>26</c:v>
                </c:pt>
                <c:pt idx="210">
                  <c:v>17</c:v>
                </c:pt>
              </c:numCache>
            </c:numRef>
          </c:xVal>
          <c:yVal>
            <c:numRef>
              <c:f>Sheet1!$B$2:$B$212</c:f>
              <c:numCache>
                <c:formatCode>General</c:formatCode>
                <c:ptCount val="211"/>
                <c:pt idx="0">
                  <c:v>54.68</c:v>
                </c:pt>
                <c:pt idx="1">
                  <c:v>85.55</c:v>
                </c:pt>
                <c:pt idx="2">
                  <c:v>65</c:v>
                </c:pt>
                <c:pt idx="3">
                  <c:v>87.37</c:v>
                </c:pt>
                <c:pt idx="4">
                  <c:v>68.22</c:v>
                </c:pt>
                <c:pt idx="5">
                  <c:v>80.989999999999995</c:v>
                </c:pt>
                <c:pt idx="6">
                  <c:v>143.21</c:v>
                </c:pt>
                <c:pt idx="7">
                  <c:v>106.27</c:v>
                </c:pt>
                <c:pt idx="8">
                  <c:v>87.31</c:v>
                </c:pt>
                <c:pt idx="9">
                  <c:v>161.43</c:v>
                </c:pt>
                <c:pt idx="10">
                  <c:v>103.87</c:v>
                </c:pt>
                <c:pt idx="11">
                  <c:v>148.35</c:v>
                </c:pt>
                <c:pt idx="12">
                  <c:v>129.93</c:v>
                </c:pt>
                <c:pt idx="13">
                  <c:v>97.35</c:v>
                </c:pt>
                <c:pt idx="14">
                  <c:v>71.709999999999994</c:v>
                </c:pt>
                <c:pt idx="15">
                  <c:v>182.31</c:v>
                </c:pt>
                <c:pt idx="16">
                  <c:v>336.43</c:v>
                </c:pt>
                <c:pt idx="17">
                  <c:v>83.81</c:v>
                </c:pt>
                <c:pt idx="18">
                  <c:v>171.82</c:v>
                </c:pt>
                <c:pt idx="19">
                  <c:v>77.459999999999994</c:v>
                </c:pt>
                <c:pt idx="20">
                  <c:v>105.54</c:v>
                </c:pt>
                <c:pt idx="21">
                  <c:v>101.08</c:v>
                </c:pt>
                <c:pt idx="22">
                  <c:v>-0.93</c:v>
                </c:pt>
                <c:pt idx="23">
                  <c:v>56.88</c:v>
                </c:pt>
                <c:pt idx="24">
                  <c:v>51.47</c:v>
                </c:pt>
                <c:pt idx="25">
                  <c:v>71.55</c:v>
                </c:pt>
                <c:pt idx="26">
                  <c:v>86.99</c:v>
                </c:pt>
                <c:pt idx="27">
                  <c:v>14.92</c:v>
                </c:pt>
                <c:pt idx="28">
                  <c:v>41.74</c:v>
                </c:pt>
                <c:pt idx="29">
                  <c:v>41.1</c:v>
                </c:pt>
                <c:pt idx="30">
                  <c:v>-32.56</c:v>
                </c:pt>
                <c:pt idx="31">
                  <c:v>72.36</c:v>
                </c:pt>
                <c:pt idx="32">
                  <c:v>42.73</c:v>
                </c:pt>
                <c:pt idx="33">
                  <c:v>125.13</c:v>
                </c:pt>
                <c:pt idx="34">
                  <c:v>97.49</c:v>
                </c:pt>
                <c:pt idx="35">
                  <c:v>154.18</c:v>
                </c:pt>
                <c:pt idx="36">
                  <c:v>14.05</c:v>
                </c:pt>
                <c:pt idx="37">
                  <c:v>82.18</c:v>
                </c:pt>
                <c:pt idx="38">
                  <c:v>-39.93</c:v>
                </c:pt>
                <c:pt idx="39">
                  <c:v>-1.1499999999999999</c:v>
                </c:pt>
                <c:pt idx="40">
                  <c:v>26.05</c:v>
                </c:pt>
                <c:pt idx="41">
                  <c:v>75.650000000000006</c:v>
                </c:pt>
                <c:pt idx="42">
                  <c:v>-12.8</c:v>
                </c:pt>
                <c:pt idx="43">
                  <c:v>80.39</c:v>
                </c:pt>
                <c:pt idx="44">
                  <c:v>137.36000000000001</c:v>
                </c:pt>
                <c:pt idx="45">
                  <c:v>108.24</c:v>
                </c:pt>
                <c:pt idx="46">
                  <c:v>101.01</c:v>
                </c:pt>
                <c:pt idx="47">
                  <c:v>-8.16</c:v>
                </c:pt>
                <c:pt idx="48">
                  <c:v>66.36</c:v>
                </c:pt>
                <c:pt idx="49">
                  <c:v>26.63</c:v>
                </c:pt>
                <c:pt idx="50">
                  <c:v>68.099999999999994</c:v>
                </c:pt>
                <c:pt idx="51">
                  <c:v>107.9</c:v>
                </c:pt>
                <c:pt idx="52">
                  <c:v>53.82</c:v>
                </c:pt>
                <c:pt idx="53">
                  <c:v>55.23</c:v>
                </c:pt>
                <c:pt idx="54">
                  <c:v>122.49</c:v>
                </c:pt>
                <c:pt idx="55">
                  <c:v>62.98</c:v>
                </c:pt>
                <c:pt idx="56">
                  <c:v>116.64</c:v>
                </c:pt>
                <c:pt idx="57">
                  <c:v>24.89</c:v>
                </c:pt>
                <c:pt idx="58">
                  <c:v>115.93</c:v>
                </c:pt>
                <c:pt idx="59">
                  <c:v>34.08</c:v>
                </c:pt>
                <c:pt idx="60">
                  <c:v>86.44</c:v>
                </c:pt>
                <c:pt idx="61">
                  <c:v>64.56</c:v>
                </c:pt>
                <c:pt idx="62">
                  <c:v>157.06</c:v>
                </c:pt>
                <c:pt idx="63">
                  <c:v>35.869999999999997</c:v>
                </c:pt>
                <c:pt idx="64">
                  <c:v>-0.97</c:v>
                </c:pt>
                <c:pt idx="65">
                  <c:v>58.4</c:v>
                </c:pt>
                <c:pt idx="66">
                  <c:v>85.97</c:v>
                </c:pt>
                <c:pt idx="67">
                  <c:v>72.099999999999994</c:v>
                </c:pt>
                <c:pt idx="68">
                  <c:v>89.86</c:v>
                </c:pt>
                <c:pt idx="69">
                  <c:v>63.22</c:v>
                </c:pt>
                <c:pt idx="70">
                  <c:v>99.92</c:v>
                </c:pt>
                <c:pt idx="71">
                  <c:v>26.94</c:v>
                </c:pt>
                <c:pt idx="72">
                  <c:v>80.040000000000006</c:v>
                </c:pt>
                <c:pt idx="73">
                  <c:v>63.31</c:v>
                </c:pt>
                <c:pt idx="74">
                  <c:v>58.79</c:v>
                </c:pt>
                <c:pt idx="75">
                  <c:v>153.97</c:v>
                </c:pt>
                <c:pt idx="76">
                  <c:v>152.13</c:v>
                </c:pt>
                <c:pt idx="77">
                  <c:v>25.84</c:v>
                </c:pt>
                <c:pt idx="78">
                  <c:v>61.21</c:v>
                </c:pt>
                <c:pt idx="79">
                  <c:v>66.319999999999993</c:v>
                </c:pt>
                <c:pt idx="80">
                  <c:v>30.18</c:v>
                </c:pt>
                <c:pt idx="81">
                  <c:v>17.600000000000001</c:v>
                </c:pt>
                <c:pt idx="82">
                  <c:v>39.83</c:v>
                </c:pt>
                <c:pt idx="83">
                  <c:v>106.68</c:v>
                </c:pt>
                <c:pt idx="84">
                  <c:v>158.63</c:v>
                </c:pt>
                <c:pt idx="85">
                  <c:v>85.27</c:v>
                </c:pt>
                <c:pt idx="86">
                  <c:v>62.13</c:v>
                </c:pt>
                <c:pt idx="87">
                  <c:v>76.38</c:v>
                </c:pt>
                <c:pt idx="88">
                  <c:v>21.96</c:v>
                </c:pt>
                <c:pt idx="89">
                  <c:v>103.41</c:v>
                </c:pt>
                <c:pt idx="90">
                  <c:v>107.27</c:v>
                </c:pt>
                <c:pt idx="91">
                  <c:v>49.99</c:v>
                </c:pt>
                <c:pt idx="92">
                  <c:v>74.19</c:v>
                </c:pt>
                <c:pt idx="93">
                  <c:v>58.65</c:v>
                </c:pt>
                <c:pt idx="94">
                  <c:v>30.81</c:v>
                </c:pt>
                <c:pt idx="95">
                  <c:v>14.5</c:v>
                </c:pt>
                <c:pt idx="96">
                  <c:v>4.3099999999999996</c:v>
                </c:pt>
                <c:pt idx="97">
                  <c:v>65.900000000000006</c:v>
                </c:pt>
                <c:pt idx="98">
                  <c:v>53.97</c:v>
                </c:pt>
                <c:pt idx="99">
                  <c:v>-15.25</c:v>
                </c:pt>
                <c:pt idx="100">
                  <c:v>45.58</c:v>
                </c:pt>
                <c:pt idx="101">
                  <c:v>154.66999999999999</c:v>
                </c:pt>
                <c:pt idx="102">
                  <c:v>83.11</c:v>
                </c:pt>
                <c:pt idx="103">
                  <c:v>37.159999999999997</c:v>
                </c:pt>
                <c:pt idx="104">
                  <c:v>48.55</c:v>
                </c:pt>
                <c:pt idx="105">
                  <c:v>160.69</c:v>
                </c:pt>
                <c:pt idx="106">
                  <c:v>118.26</c:v>
                </c:pt>
                <c:pt idx="107">
                  <c:v>123.13</c:v>
                </c:pt>
                <c:pt idx="108">
                  <c:v>104.07</c:v>
                </c:pt>
                <c:pt idx="109">
                  <c:v>93.34</c:v>
                </c:pt>
                <c:pt idx="110">
                  <c:v>39.11</c:v>
                </c:pt>
                <c:pt idx="111">
                  <c:v>87.35</c:v>
                </c:pt>
                <c:pt idx="112">
                  <c:v>143.94999999999999</c:v>
                </c:pt>
                <c:pt idx="113">
                  <c:v>59.69</c:v>
                </c:pt>
                <c:pt idx="114">
                  <c:v>79.290000000000006</c:v>
                </c:pt>
                <c:pt idx="115">
                  <c:v>71.95</c:v>
                </c:pt>
                <c:pt idx="116">
                  <c:v>79.650000000000006</c:v>
                </c:pt>
                <c:pt idx="117">
                  <c:v>33.799999999999997</c:v>
                </c:pt>
                <c:pt idx="118">
                  <c:v>-29.46</c:v>
                </c:pt>
                <c:pt idx="119">
                  <c:v>37.619999999999997</c:v>
                </c:pt>
                <c:pt idx="120">
                  <c:v>107.5</c:v>
                </c:pt>
                <c:pt idx="121">
                  <c:v>45.37</c:v>
                </c:pt>
                <c:pt idx="122">
                  <c:v>49.1</c:v>
                </c:pt>
                <c:pt idx="123">
                  <c:v>75.06</c:v>
                </c:pt>
                <c:pt idx="124">
                  <c:v>62.72</c:v>
                </c:pt>
                <c:pt idx="125">
                  <c:v>95.19</c:v>
                </c:pt>
                <c:pt idx="126">
                  <c:v>2.0499999999999998</c:v>
                </c:pt>
                <c:pt idx="127">
                  <c:v>75.040000000000006</c:v>
                </c:pt>
                <c:pt idx="128">
                  <c:v>122.89</c:v>
                </c:pt>
                <c:pt idx="129">
                  <c:v>235.37</c:v>
                </c:pt>
                <c:pt idx="130">
                  <c:v>64.28</c:v>
                </c:pt>
                <c:pt idx="131">
                  <c:v>59.38</c:v>
                </c:pt>
                <c:pt idx="132">
                  <c:v>57.41</c:v>
                </c:pt>
                <c:pt idx="133">
                  <c:v>75.11</c:v>
                </c:pt>
                <c:pt idx="134">
                  <c:v>126.98</c:v>
                </c:pt>
                <c:pt idx="135">
                  <c:v>73.89</c:v>
                </c:pt>
                <c:pt idx="136">
                  <c:v>86.58</c:v>
                </c:pt>
                <c:pt idx="137">
                  <c:v>192.14</c:v>
                </c:pt>
                <c:pt idx="138">
                  <c:v>77.42</c:v>
                </c:pt>
                <c:pt idx="139">
                  <c:v>97.26</c:v>
                </c:pt>
                <c:pt idx="140">
                  <c:v>55.56</c:v>
                </c:pt>
                <c:pt idx="141">
                  <c:v>160.83000000000001</c:v>
                </c:pt>
                <c:pt idx="142">
                  <c:v>95.31</c:v>
                </c:pt>
                <c:pt idx="143">
                  <c:v>123.13</c:v>
                </c:pt>
                <c:pt idx="144">
                  <c:v>172.14</c:v>
                </c:pt>
                <c:pt idx="145">
                  <c:v>117.53</c:v>
                </c:pt>
                <c:pt idx="146">
                  <c:v>196.09</c:v>
                </c:pt>
                <c:pt idx="147">
                  <c:v>71.34</c:v>
                </c:pt>
                <c:pt idx="148">
                  <c:v>133.02000000000001</c:v>
                </c:pt>
                <c:pt idx="149">
                  <c:v>59.82</c:v>
                </c:pt>
                <c:pt idx="150">
                  <c:v>139.35</c:v>
                </c:pt>
                <c:pt idx="151">
                  <c:v>103.59</c:v>
                </c:pt>
                <c:pt idx="152">
                  <c:v>91.85</c:v>
                </c:pt>
                <c:pt idx="153">
                  <c:v>127.66</c:v>
                </c:pt>
                <c:pt idx="154">
                  <c:v>124.35</c:v>
                </c:pt>
                <c:pt idx="155">
                  <c:v>60.11</c:v>
                </c:pt>
                <c:pt idx="156">
                  <c:v>127.96</c:v>
                </c:pt>
                <c:pt idx="157">
                  <c:v>69.8</c:v>
                </c:pt>
                <c:pt idx="158">
                  <c:v>34.29</c:v>
                </c:pt>
                <c:pt idx="159">
                  <c:v>112.19</c:v>
                </c:pt>
                <c:pt idx="160">
                  <c:v>164.71</c:v>
                </c:pt>
                <c:pt idx="161">
                  <c:v>214.32</c:v>
                </c:pt>
                <c:pt idx="162">
                  <c:v>84.6</c:v>
                </c:pt>
                <c:pt idx="163">
                  <c:v>98.83</c:v>
                </c:pt>
                <c:pt idx="164">
                  <c:v>27.36</c:v>
                </c:pt>
                <c:pt idx="165">
                  <c:v>125.12</c:v>
                </c:pt>
                <c:pt idx="166">
                  <c:v>83.04</c:v>
                </c:pt>
                <c:pt idx="167">
                  <c:v>56.33</c:v>
                </c:pt>
                <c:pt idx="168">
                  <c:v>131.09</c:v>
                </c:pt>
                <c:pt idx="169">
                  <c:v>51.54</c:v>
                </c:pt>
                <c:pt idx="170">
                  <c:v>55.07</c:v>
                </c:pt>
                <c:pt idx="171">
                  <c:v>9.92</c:v>
                </c:pt>
                <c:pt idx="172">
                  <c:v>48.72</c:v>
                </c:pt>
                <c:pt idx="173">
                  <c:v>252.87</c:v>
                </c:pt>
                <c:pt idx="174">
                  <c:v>113.55</c:v>
                </c:pt>
                <c:pt idx="175">
                  <c:v>58.95</c:v>
                </c:pt>
                <c:pt idx="176">
                  <c:v>142.69999999999999</c:v>
                </c:pt>
                <c:pt idx="177">
                  <c:v>87.73</c:v>
                </c:pt>
                <c:pt idx="178">
                  <c:v>43.18</c:v>
                </c:pt>
                <c:pt idx="179">
                  <c:v>27.53</c:v>
                </c:pt>
                <c:pt idx="180">
                  <c:v>47.73</c:v>
                </c:pt>
                <c:pt idx="181">
                  <c:v>72.75</c:v>
                </c:pt>
                <c:pt idx="182">
                  <c:v>198.7</c:v>
                </c:pt>
                <c:pt idx="183">
                  <c:v>55.66</c:v>
                </c:pt>
                <c:pt idx="184">
                  <c:v>81.3</c:v>
                </c:pt>
                <c:pt idx="185">
                  <c:v>64.09</c:v>
                </c:pt>
                <c:pt idx="186">
                  <c:v>36.9</c:v>
                </c:pt>
                <c:pt idx="187">
                  <c:v>40.76</c:v>
                </c:pt>
                <c:pt idx="188">
                  <c:v>127.59</c:v>
                </c:pt>
                <c:pt idx="189">
                  <c:v>120.97</c:v>
                </c:pt>
                <c:pt idx="190">
                  <c:v>94.71</c:v>
                </c:pt>
                <c:pt idx="191">
                  <c:v>142.74</c:v>
                </c:pt>
                <c:pt idx="192">
                  <c:v>71.930000000000007</c:v>
                </c:pt>
                <c:pt idx="193">
                  <c:v>73.319999999999993</c:v>
                </c:pt>
                <c:pt idx="194">
                  <c:v>75.650000000000006</c:v>
                </c:pt>
                <c:pt idx="195">
                  <c:v>181.53</c:v>
                </c:pt>
                <c:pt idx="196">
                  <c:v>43.47</c:v>
                </c:pt>
                <c:pt idx="197">
                  <c:v>52.81</c:v>
                </c:pt>
                <c:pt idx="198">
                  <c:v>125.98</c:v>
                </c:pt>
                <c:pt idx="199">
                  <c:v>46.21</c:v>
                </c:pt>
                <c:pt idx="200">
                  <c:v>256.56</c:v>
                </c:pt>
                <c:pt idx="201">
                  <c:v>69.83</c:v>
                </c:pt>
                <c:pt idx="202">
                  <c:v>122.21</c:v>
                </c:pt>
                <c:pt idx="203">
                  <c:v>48.95</c:v>
                </c:pt>
                <c:pt idx="204">
                  <c:v>197.74</c:v>
                </c:pt>
                <c:pt idx="205">
                  <c:v>59.51</c:v>
                </c:pt>
                <c:pt idx="206">
                  <c:v>51.4</c:v>
                </c:pt>
                <c:pt idx="207">
                  <c:v>68.650000000000006</c:v>
                </c:pt>
                <c:pt idx="208">
                  <c:v>70.28</c:v>
                </c:pt>
                <c:pt idx="209">
                  <c:v>68.2</c:v>
                </c:pt>
                <c:pt idx="210">
                  <c:v>102.08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16-4BF1-BB03-9788C986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95360"/>
        <c:axId val="113297280"/>
      </c:scatterChart>
      <c:valAx>
        <c:axId val="11329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AQ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97280"/>
        <c:crosses val="autoZero"/>
        <c:crossBetween val="midCat"/>
      </c:valAx>
      <c:valAx>
        <c:axId val="113297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Congruency effect (adjRT)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9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Sheet1!$F$223</c:f>
              <c:strCache>
                <c:ptCount val="1"/>
                <c:pt idx="0">
                  <c:v>Low AQ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Sheet1!$G$225:$J$225</c:f>
                <c:numCache>
                  <c:formatCode>General</c:formatCode>
                  <c:ptCount val="4"/>
                  <c:pt idx="0">
                    <c:v>4.0000000000000001E-3</c:v>
                  </c:pt>
                  <c:pt idx="1">
                    <c:v>4.0000000000000001E-3</c:v>
                  </c:pt>
                  <c:pt idx="2">
                    <c:v>5.0000000000000001E-3</c:v>
                  </c:pt>
                  <c:pt idx="3">
                    <c:v>4.0000000000000001E-3</c:v>
                  </c:pt>
                </c:numCache>
              </c:numRef>
            </c:plus>
            <c:minus>
              <c:numRef>
                <c:f>Sheet1!$G$225:$J$225</c:f>
                <c:numCache>
                  <c:formatCode>General</c:formatCode>
                  <c:ptCount val="4"/>
                  <c:pt idx="0">
                    <c:v>4.0000000000000001E-3</c:v>
                  </c:pt>
                  <c:pt idx="1">
                    <c:v>4.0000000000000001E-3</c:v>
                  </c:pt>
                  <c:pt idx="2">
                    <c:v>5.0000000000000001E-3</c:v>
                  </c:pt>
                  <c:pt idx="3">
                    <c:v>4.0000000000000001E-3</c:v>
                  </c:pt>
                </c:numCache>
              </c:numRef>
            </c:minus>
          </c:errBars>
          <c:cat>
            <c:multiLvlStrRef>
              <c:f>Sheet1!$G$221:$J$222</c:f>
              <c:multiLvlStrCache>
                <c:ptCount val="4"/>
                <c:lvl>
                  <c:pt idx="0">
                    <c:v>TS</c:v>
                  </c:pt>
                  <c:pt idx="1">
                    <c:v>DS</c:v>
                  </c:pt>
                  <c:pt idx="2">
                    <c:v>TS</c:v>
                  </c:pt>
                  <c:pt idx="3">
                    <c:v>DS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Sheet1!$G$223:$J$223</c:f>
              <c:numCache>
                <c:formatCode>General</c:formatCode>
                <c:ptCount val="4"/>
                <c:pt idx="0">
                  <c:v>0.96561643835616384</c:v>
                </c:pt>
                <c:pt idx="1">
                  <c:v>0.94606164383561608</c:v>
                </c:pt>
                <c:pt idx="2">
                  <c:v>0.95941780821917755</c:v>
                </c:pt>
                <c:pt idx="3">
                  <c:v>0.96972602739725977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5-4B94-988A-A49CA6455E76}"/>
            </c:ext>
          </c:extLst>
        </c:ser>
        <c:ser>
          <c:idx val="1"/>
          <c:order val="1"/>
          <c:tx>
            <c:strRef>
              <c:f>Sheet1!$F$224</c:f>
              <c:strCache>
                <c:ptCount val="1"/>
                <c:pt idx="0">
                  <c:v>High AQ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Sheet1!$G$226:$J$226</c:f>
                <c:numCache>
                  <c:formatCode>General</c:formatCode>
                  <c:ptCount val="4"/>
                  <c:pt idx="0">
                    <c:v>5.8410806335133956E-3</c:v>
                  </c:pt>
                  <c:pt idx="1">
                    <c:v>6.7406991424838417E-3</c:v>
                  </c:pt>
                  <c:pt idx="2">
                    <c:v>6.9850826820190394E-3</c:v>
                  </c:pt>
                  <c:pt idx="3">
                    <c:v>6.0729535794306943E-3</c:v>
                  </c:pt>
                </c:numCache>
              </c:numRef>
            </c:plus>
            <c:minus>
              <c:numRef>
                <c:f>Sheet1!$G$226:$J$226</c:f>
                <c:numCache>
                  <c:formatCode>General</c:formatCode>
                  <c:ptCount val="4"/>
                  <c:pt idx="0">
                    <c:v>5.8410806335133956E-3</c:v>
                  </c:pt>
                  <c:pt idx="1">
                    <c:v>6.7406991424838417E-3</c:v>
                  </c:pt>
                  <c:pt idx="2">
                    <c:v>6.9850826820190394E-3</c:v>
                  </c:pt>
                  <c:pt idx="3">
                    <c:v>6.0729535794306943E-3</c:v>
                  </c:pt>
                </c:numCache>
              </c:numRef>
            </c:minus>
          </c:errBars>
          <c:cat>
            <c:multiLvlStrRef>
              <c:f>Sheet1!$G$221:$J$222</c:f>
              <c:multiLvlStrCache>
                <c:ptCount val="4"/>
                <c:lvl>
                  <c:pt idx="0">
                    <c:v>TS</c:v>
                  </c:pt>
                  <c:pt idx="1">
                    <c:v>DS</c:v>
                  </c:pt>
                  <c:pt idx="2">
                    <c:v>TS</c:v>
                  </c:pt>
                  <c:pt idx="3">
                    <c:v>DS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Sheet1!$G$224:$J$224</c:f>
              <c:numCache>
                <c:formatCode>General</c:formatCode>
                <c:ptCount val="4"/>
                <c:pt idx="0">
                  <c:v>0.97276923076923028</c:v>
                </c:pt>
                <c:pt idx="1">
                  <c:v>0.96623076923076856</c:v>
                </c:pt>
                <c:pt idx="2">
                  <c:v>0.97238461538461507</c:v>
                </c:pt>
                <c:pt idx="3">
                  <c:v>0.97453846153846069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5-4B94-988A-A49CA645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48608"/>
        <c:axId val="113350144"/>
      </c:barChart>
      <c:catAx>
        <c:axId val="11334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350144"/>
        <c:crosses val="autoZero"/>
        <c:auto val="1"/>
        <c:lblAlgn val="ctr"/>
        <c:lblOffset val="100"/>
        <c:noMultiLvlLbl val="0"/>
      </c:catAx>
      <c:valAx>
        <c:axId val="11335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34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6220472440963"/>
          <c:y val="7.95109408177469E-2"/>
          <c:w val="0.7039370078740157"/>
          <c:h val="0.70642412803459564"/>
        </c:manualLayout>
      </c:layout>
      <c:lineChart>
        <c:grouping val="standard"/>
        <c:varyColors val="0"/>
        <c:ser>
          <c:idx val="0"/>
          <c:order val="0"/>
          <c:tx>
            <c:strRef>
              <c:f>RT!$N$229</c:f>
              <c:strCache>
                <c:ptCount val="1"/>
                <c:pt idx="0">
                  <c:v>Congruent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2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1-4152-4C9F-B4F0-6859F26F1B2D}"/>
              </c:ext>
            </c:extLst>
          </c:dPt>
          <c:cat>
            <c:multiLvlStrRef>
              <c:f>RT!$O$227:$R$228</c:f>
              <c:multiLvlStrCache>
                <c:ptCount val="4"/>
                <c:lvl>
                  <c:pt idx="0">
                    <c:v>TS</c:v>
                  </c:pt>
                  <c:pt idx="1">
                    <c:v>DS</c:v>
                  </c:pt>
                  <c:pt idx="2">
                    <c:v>TS</c:v>
                  </c:pt>
                  <c:pt idx="3">
                    <c:v>DS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RT!$O$229:$R$229</c:f>
              <c:numCache>
                <c:formatCode>0.00</c:formatCode>
                <c:ptCount val="4"/>
                <c:pt idx="0">
                  <c:v>518.03225806451633</c:v>
                </c:pt>
                <c:pt idx="1">
                  <c:v>552.34009216589868</c:v>
                </c:pt>
                <c:pt idx="2">
                  <c:v>525.30368663594516</c:v>
                </c:pt>
                <c:pt idx="3">
                  <c:v>578.51612903225828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2-4C9F-B4F0-6859F26F1B2D}"/>
            </c:ext>
          </c:extLst>
        </c:ser>
        <c:ser>
          <c:idx val="1"/>
          <c:order val="1"/>
          <c:tx>
            <c:strRef>
              <c:f>RT!$N$230</c:f>
              <c:strCache>
                <c:ptCount val="1"/>
                <c:pt idx="0">
                  <c:v>Incongruent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Pt>
            <c:idx val="2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4-4152-4C9F-B4F0-6859F26F1B2D}"/>
              </c:ext>
            </c:extLst>
          </c:dPt>
          <c:cat>
            <c:multiLvlStrRef>
              <c:f>RT!$O$227:$R$228</c:f>
              <c:multiLvlStrCache>
                <c:ptCount val="4"/>
                <c:lvl>
                  <c:pt idx="0">
                    <c:v>TS</c:v>
                  </c:pt>
                  <c:pt idx="1">
                    <c:v>DS</c:v>
                  </c:pt>
                  <c:pt idx="2">
                    <c:v>TS</c:v>
                  </c:pt>
                  <c:pt idx="3">
                    <c:v>DS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RT!$O$230:$R$230</c:f>
              <c:numCache>
                <c:formatCode>0.00</c:formatCode>
                <c:ptCount val="4"/>
                <c:pt idx="0">
                  <c:v>562.80322580645168</c:v>
                </c:pt>
                <c:pt idx="1">
                  <c:v>651.80185185185178</c:v>
                </c:pt>
                <c:pt idx="2">
                  <c:v>556.43732718893966</c:v>
                </c:pt>
                <c:pt idx="3">
                  <c:v>635.93148148148168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52-4C9F-B4F0-6859F26F1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70432"/>
        <c:axId val="101571968"/>
      </c:lineChart>
      <c:catAx>
        <c:axId val="10157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7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571968"/>
        <c:scaling>
          <c:orientation val="minMax"/>
          <c:max val="700"/>
          <c:min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70432"/>
        <c:crosses val="autoZero"/>
        <c:crossBetween val="between"/>
        <c:majorUnit val="5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362204724409449"/>
          <c:y val="0.37003058103975534"/>
          <c:w val="0.16377952755905512"/>
          <c:h val="0.125382262996941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ACC!$B$231</c:f>
              <c:strCache>
                <c:ptCount val="1"/>
                <c:pt idx="0">
                  <c:v>Congruent</c:v>
                </c:pt>
              </c:strCache>
            </c:strRef>
          </c:tx>
          <c:dPt>
            <c:idx val="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D80A-46F7-8485-090EF86DABC6}"/>
              </c:ext>
            </c:extLst>
          </c:dPt>
          <c:cat>
            <c:multiLvlStrRef>
              <c:f>ACC!$C$229:$F$230</c:f>
              <c:multiLvlStrCache>
                <c:ptCount val="4"/>
                <c:lvl>
                  <c:pt idx="0">
                    <c:v>Global</c:v>
                  </c:pt>
                  <c:pt idx="1">
                    <c:v>Local</c:v>
                  </c:pt>
                  <c:pt idx="2">
                    <c:v>Global</c:v>
                  </c:pt>
                  <c:pt idx="3">
                    <c:v>Local</c:v>
                  </c:pt>
                </c:lvl>
                <c:lvl>
                  <c:pt idx="0">
                    <c:v>Local Salient</c:v>
                  </c:pt>
                  <c:pt idx="2">
                    <c:v>Global Salient</c:v>
                  </c:pt>
                </c:lvl>
              </c:multiLvlStrCache>
            </c:multiLvlStrRef>
          </c:cat>
          <c:val>
            <c:numRef>
              <c:f>ACC!$C$231:$F$231</c:f>
              <c:numCache>
                <c:formatCode>0.00</c:formatCode>
                <c:ptCount val="4"/>
                <c:pt idx="0">
                  <c:v>0.97506912442396299</c:v>
                </c:pt>
                <c:pt idx="1">
                  <c:v>0.98123271889400909</c:v>
                </c:pt>
                <c:pt idx="2">
                  <c:v>0.98200460829493075</c:v>
                </c:pt>
                <c:pt idx="3">
                  <c:v>0.98394009216589851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A-46F7-8485-090EF86DABC6}"/>
            </c:ext>
          </c:extLst>
        </c:ser>
        <c:ser>
          <c:idx val="1"/>
          <c:order val="1"/>
          <c:tx>
            <c:strRef>
              <c:f>ACC!$B$232</c:f>
              <c:strCache>
                <c:ptCount val="1"/>
                <c:pt idx="0">
                  <c:v>Incongruent</c:v>
                </c:pt>
              </c:strCache>
            </c:strRef>
          </c:tx>
          <c:dPt>
            <c:idx val="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D80A-46F7-8485-090EF86DABC6}"/>
              </c:ext>
            </c:extLst>
          </c:dPt>
          <c:cat>
            <c:multiLvlStrRef>
              <c:f>ACC!$C$229:$F$230</c:f>
              <c:multiLvlStrCache>
                <c:ptCount val="4"/>
                <c:lvl>
                  <c:pt idx="0">
                    <c:v>Global</c:v>
                  </c:pt>
                  <c:pt idx="1">
                    <c:v>Local</c:v>
                  </c:pt>
                  <c:pt idx="2">
                    <c:v>Global</c:v>
                  </c:pt>
                  <c:pt idx="3">
                    <c:v>Local</c:v>
                  </c:pt>
                </c:lvl>
                <c:lvl>
                  <c:pt idx="0">
                    <c:v>Local Salient</c:v>
                  </c:pt>
                  <c:pt idx="2">
                    <c:v>Global Salient</c:v>
                  </c:pt>
                </c:lvl>
              </c:multiLvlStrCache>
            </c:multiLvlStrRef>
          </c:cat>
          <c:val>
            <c:numRef>
              <c:f>ACC!$C$232:$F$232</c:f>
              <c:numCache>
                <c:formatCode>0.00</c:formatCode>
                <c:ptCount val="4"/>
                <c:pt idx="0">
                  <c:v>0.94638248847926243</c:v>
                </c:pt>
                <c:pt idx="1">
                  <c:v>0.95876728110599074</c:v>
                </c:pt>
                <c:pt idx="2">
                  <c:v>0.94208525345622107</c:v>
                </c:pt>
                <c:pt idx="3">
                  <c:v>0.9076036866359446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0A-46F7-8485-090EF86D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38176"/>
        <c:axId val="111948160"/>
      </c:lineChart>
      <c:catAx>
        <c:axId val="11193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948160"/>
        <c:crosses val="autoZero"/>
        <c:auto val="1"/>
        <c:lblAlgn val="ctr"/>
        <c:lblOffset val="100"/>
        <c:noMultiLvlLbl val="0"/>
      </c:catAx>
      <c:valAx>
        <c:axId val="111948160"/>
        <c:scaling>
          <c:orientation val="minMax"/>
          <c:min val="0.9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938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506024096385539"/>
          <c:y val="0.33680555555555558"/>
          <c:w val="0.21485943775100402"/>
          <c:h val="0.1666666666666666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ACC!$B$256</c:f>
              <c:strCache>
                <c:ptCount val="1"/>
                <c:pt idx="0">
                  <c:v>Congruent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ACC!$C$258:$F$258</c:f>
                <c:numCache>
                  <c:formatCode>General</c:formatCode>
                  <c:ptCount val="4"/>
                  <c:pt idx="0">
                    <c:v>2.7398781601496308E-3</c:v>
                  </c:pt>
                  <c:pt idx="1">
                    <c:v>2.5121894496662003E-3</c:v>
                  </c:pt>
                  <c:pt idx="2">
                    <c:v>4.1063030734935736E-3</c:v>
                  </c:pt>
                  <c:pt idx="3">
                    <c:v>3.7650620412256128E-3</c:v>
                  </c:pt>
                </c:numCache>
              </c:numRef>
            </c:plus>
            <c:minus>
              <c:numRef>
                <c:f>ACC!$C$258:$F$258</c:f>
                <c:numCache>
                  <c:formatCode>General</c:formatCode>
                  <c:ptCount val="4"/>
                  <c:pt idx="0">
                    <c:v>2.7398781601496308E-3</c:v>
                  </c:pt>
                  <c:pt idx="1">
                    <c:v>2.5121894496662003E-3</c:v>
                  </c:pt>
                  <c:pt idx="2">
                    <c:v>4.1063030734935736E-3</c:v>
                  </c:pt>
                  <c:pt idx="3">
                    <c:v>3.7650620412256128E-3</c:v>
                  </c:pt>
                </c:numCache>
              </c:numRef>
            </c:minus>
          </c:errBars>
          <c:cat>
            <c:multiLvlStrRef>
              <c:f>ACC!$C$254:$F$255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Target Salient</c:v>
                  </c:pt>
                  <c:pt idx="3">
                    <c:v>Distractor Salient</c:v>
                  </c:pt>
                </c:lvl>
                <c:lvl>
                  <c:pt idx="0">
                    <c:v>Low AQ</c:v>
                  </c:pt>
                  <c:pt idx="2">
                    <c:v>High AQ</c:v>
                  </c:pt>
                </c:lvl>
              </c:multiLvlStrCache>
            </c:multiLvlStrRef>
          </c:cat>
          <c:val>
            <c:numRef>
              <c:f>ACC!$C$256:$F$256</c:f>
              <c:numCache>
                <c:formatCode>0.000</c:formatCode>
                <c:ptCount val="4"/>
                <c:pt idx="0">
                  <c:v>0.97671232876712288</c:v>
                </c:pt>
                <c:pt idx="1">
                  <c:v>0.98380136986301348</c:v>
                </c:pt>
                <c:pt idx="2">
                  <c:v>0.98707692307692274</c:v>
                </c:pt>
                <c:pt idx="3">
                  <c:v>0.9842307692307688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4-4CE1-A7C1-0A45D0400C47}"/>
            </c:ext>
          </c:extLst>
        </c:ser>
        <c:ser>
          <c:idx val="1"/>
          <c:order val="1"/>
          <c:tx>
            <c:strRef>
              <c:f>ACC!$B$257</c:f>
              <c:strCache>
                <c:ptCount val="1"/>
                <c:pt idx="0">
                  <c:v>Incongruent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ACC!$C$259:$F$259</c:f>
                <c:numCache>
                  <c:formatCode>General</c:formatCode>
                  <c:ptCount val="4"/>
                  <c:pt idx="0">
                    <c:v>5.6066658202972922E-3</c:v>
                  </c:pt>
                  <c:pt idx="1">
                    <c:v>5.649237093807386E-3</c:v>
                  </c:pt>
                  <c:pt idx="2">
                    <c:v>8.4028076229056906E-3</c:v>
                  </c:pt>
                  <c:pt idx="3">
                    <c:v>8.4666099312709232E-3</c:v>
                  </c:pt>
                </c:numCache>
              </c:numRef>
            </c:plus>
            <c:minus>
              <c:numRef>
                <c:f>ACC!$C$259:$F$259</c:f>
                <c:numCache>
                  <c:formatCode>General</c:formatCode>
                  <c:ptCount val="4"/>
                  <c:pt idx="0">
                    <c:v>5.6066658202972922E-3</c:v>
                  </c:pt>
                  <c:pt idx="1">
                    <c:v>5.649237093807386E-3</c:v>
                  </c:pt>
                  <c:pt idx="2">
                    <c:v>8.4028076229056906E-3</c:v>
                  </c:pt>
                  <c:pt idx="3">
                    <c:v>8.4666099312709232E-3</c:v>
                  </c:pt>
                </c:numCache>
              </c:numRef>
            </c:minus>
          </c:errBars>
          <c:cat>
            <c:multiLvlStrRef>
              <c:f>ACC!$C$254:$F$255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Target Salient</c:v>
                  </c:pt>
                  <c:pt idx="3">
                    <c:v>Distractor Salient</c:v>
                  </c:pt>
                </c:lvl>
                <c:lvl>
                  <c:pt idx="0">
                    <c:v>Low AQ</c:v>
                  </c:pt>
                  <c:pt idx="2">
                    <c:v>High AQ</c:v>
                  </c:pt>
                </c:lvl>
              </c:multiLvlStrCache>
            </c:multiLvlStrRef>
          </c:cat>
          <c:val>
            <c:numRef>
              <c:f>ACC!$C$257:$F$257</c:f>
              <c:numCache>
                <c:formatCode>0.000</c:formatCode>
                <c:ptCount val="4"/>
                <c:pt idx="0">
                  <c:v>0.94832191780821851</c:v>
                </c:pt>
                <c:pt idx="1">
                  <c:v>0.93198630136986238</c:v>
                </c:pt>
                <c:pt idx="2">
                  <c:v>0.9580769230769226</c:v>
                </c:pt>
                <c:pt idx="3">
                  <c:v>0.95653846153846045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4-4CE1-A7C1-0A45D0400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74656"/>
        <c:axId val="111988736"/>
      </c:barChart>
      <c:catAx>
        <c:axId val="11197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988736"/>
        <c:crosses val="autoZero"/>
        <c:auto val="1"/>
        <c:lblAlgn val="ctr"/>
        <c:lblOffset val="100"/>
        <c:noMultiLvlLbl val="0"/>
      </c:catAx>
      <c:valAx>
        <c:axId val="111988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accuracy rate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1974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3225806451613"/>
          <c:y val="7.621962566040881E-2"/>
          <c:w val="0.66612903225807008"/>
          <c:h val="0.72561083628709588"/>
        </c:manualLayout>
      </c:layout>
      <c:lineChart>
        <c:grouping val="standard"/>
        <c:varyColors val="0"/>
        <c:ser>
          <c:idx val="0"/>
          <c:order val="0"/>
          <c:tx>
            <c:strRef>
              <c:f>RT_acc!$E$229</c:f>
              <c:strCache>
                <c:ptCount val="1"/>
                <c:pt idx="0">
                  <c:v>Congruent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2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1-1061-4A44-BC23-D13F289B87F4}"/>
              </c:ext>
            </c:extLst>
          </c:dPt>
          <c:cat>
            <c:multiLvlStrRef>
              <c:f>RT_acc!$F$227:$I$228</c:f>
              <c:multiLvlStrCache>
                <c:ptCount val="4"/>
                <c:lvl>
                  <c:pt idx="0">
                    <c:v>Global</c:v>
                  </c:pt>
                  <c:pt idx="1">
                    <c:v>Local</c:v>
                  </c:pt>
                  <c:pt idx="2">
                    <c:v>Global</c:v>
                  </c:pt>
                  <c:pt idx="3">
                    <c:v>Local</c:v>
                  </c:pt>
                </c:lvl>
                <c:lvl>
                  <c:pt idx="0">
                    <c:v>Local Salient</c:v>
                  </c:pt>
                  <c:pt idx="2">
                    <c:v>Global Salient</c:v>
                  </c:pt>
                </c:lvl>
              </c:multiLvlStrCache>
            </c:multiLvlStrRef>
          </c:cat>
          <c:val>
            <c:numRef>
              <c:f>RT_acc!$F$229:$I$229</c:f>
              <c:numCache>
                <c:formatCode>0.00</c:formatCode>
                <c:ptCount val="4"/>
                <c:pt idx="0">
                  <c:v>562.14535220062191</c:v>
                </c:pt>
                <c:pt idx="1">
                  <c:v>535.7552189944912</c:v>
                </c:pt>
                <c:pt idx="2">
                  <c:v>527.33939461884677</c:v>
                </c:pt>
                <c:pt idx="3">
                  <c:v>595.74057652547822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1-4A44-BC23-D13F289B87F4}"/>
            </c:ext>
          </c:extLst>
        </c:ser>
        <c:ser>
          <c:idx val="1"/>
          <c:order val="1"/>
          <c:tx>
            <c:strRef>
              <c:f>RT_acc!$E$230</c:f>
              <c:strCache>
                <c:ptCount val="1"/>
                <c:pt idx="0">
                  <c:v>Incongruent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Pt>
            <c:idx val="2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4-1061-4A44-BC23-D13F289B87F4}"/>
              </c:ext>
            </c:extLst>
          </c:dPt>
          <c:cat>
            <c:multiLvlStrRef>
              <c:f>RT_acc!$F$227:$I$228</c:f>
              <c:multiLvlStrCache>
                <c:ptCount val="4"/>
                <c:lvl>
                  <c:pt idx="0">
                    <c:v>Global</c:v>
                  </c:pt>
                  <c:pt idx="1">
                    <c:v>Local</c:v>
                  </c:pt>
                  <c:pt idx="2">
                    <c:v>Global</c:v>
                  </c:pt>
                  <c:pt idx="3">
                    <c:v>Local</c:v>
                  </c:pt>
                </c:lvl>
                <c:lvl>
                  <c:pt idx="0">
                    <c:v>Local Salient</c:v>
                  </c:pt>
                  <c:pt idx="2">
                    <c:v>Global Salient</c:v>
                  </c:pt>
                </c:lvl>
              </c:multiLvlStrCache>
            </c:multiLvlStrRef>
          </c:cat>
          <c:val>
            <c:numRef>
              <c:f>RT_acc!$F$230:$I$230</c:f>
              <c:numCache>
                <c:formatCode>0.00</c:formatCode>
                <c:ptCount val="4"/>
                <c:pt idx="0">
                  <c:v>733.00612898927454</c:v>
                </c:pt>
                <c:pt idx="1">
                  <c:v>633.7600873767534</c:v>
                </c:pt>
                <c:pt idx="2">
                  <c:v>647.43088321000221</c:v>
                </c:pt>
                <c:pt idx="3">
                  <c:v>672.99456317569945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1-4A44-BC23-D13F289B8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62080"/>
        <c:axId val="104863616"/>
      </c:lineChart>
      <c:catAx>
        <c:axId val="10486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6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863616"/>
        <c:scaling>
          <c:orientation val="minMax"/>
          <c:max val="800"/>
          <c:min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Mean RT/ACC</a:t>
                </a:r>
              </a:p>
            </c:rich>
          </c:tx>
          <c:layout>
            <c:manualLayout>
              <c:xMode val="edge"/>
              <c:yMode val="edge"/>
              <c:x val="2.8776902887139105E-2"/>
              <c:y val="0.320122271301453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62080"/>
        <c:crosses val="autoZero"/>
        <c:crossBetween val="between"/>
        <c:majorUnit val="5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1935483870968"/>
          <c:y val="0.38109756097560976"/>
          <c:w val="0.15322580645161288"/>
          <c:h val="0.121951219512195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2926391382415"/>
          <c:y val="4.2424367969838929E-2"/>
          <c:w val="0.62836624775583449"/>
          <c:h val="0.77879018344632966"/>
        </c:manualLayout>
      </c:layout>
      <c:lineChart>
        <c:grouping val="standard"/>
        <c:varyColors val="0"/>
        <c:ser>
          <c:idx val="0"/>
          <c:order val="0"/>
          <c:tx>
            <c:strRef>
              <c:f>RT_acc!$M$229</c:f>
              <c:strCache>
                <c:ptCount val="1"/>
                <c:pt idx="0">
                  <c:v>Congruent</c:v>
                </c:pt>
              </c:strCache>
            </c:strRef>
          </c:tx>
          <c:dPt>
            <c:idx val="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C54-4240-8CFA-B3DAF30E7E5D}"/>
              </c:ext>
            </c:extLst>
          </c:dPt>
          <c:cat>
            <c:multiLvlStrRef>
              <c:f>RT_acc!$N$227:$Q$228</c:f>
              <c:multiLvlStrCache>
                <c:ptCount val="4"/>
                <c:lvl>
                  <c:pt idx="0">
                    <c:v>TS</c:v>
                  </c:pt>
                  <c:pt idx="1">
                    <c:v>DS</c:v>
                  </c:pt>
                  <c:pt idx="2">
                    <c:v>TS</c:v>
                  </c:pt>
                  <c:pt idx="3">
                    <c:v>DS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RT_acc!$N$229:$Q$229</c:f>
              <c:numCache>
                <c:formatCode>0.00</c:formatCode>
                <c:ptCount val="4"/>
                <c:pt idx="0">
                  <c:v>527.33939461884677</c:v>
                </c:pt>
                <c:pt idx="1">
                  <c:v>562.14535220062191</c:v>
                </c:pt>
                <c:pt idx="2">
                  <c:v>535.7552189944912</c:v>
                </c:pt>
                <c:pt idx="3">
                  <c:v>595.74057652547822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4-4240-8CFA-B3DAF30E7E5D}"/>
            </c:ext>
          </c:extLst>
        </c:ser>
        <c:ser>
          <c:idx val="1"/>
          <c:order val="1"/>
          <c:tx>
            <c:strRef>
              <c:f>RT_acc!$M$230</c:f>
              <c:strCache>
                <c:ptCount val="1"/>
                <c:pt idx="0">
                  <c:v>Incongruent</c:v>
                </c:pt>
              </c:strCache>
            </c:strRef>
          </c:tx>
          <c:dPt>
            <c:idx val="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5C54-4240-8CFA-B3DAF30E7E5D}"/>
              </c:ext>
            </c:extLst>
          </c:dPt>
          <c:cat>
            <c:multiLvlStrRef>
              <c:f>RT_acc!$N$227:$Q$228</c:f>
              <c:multiLvlStrCache>
                <c:ptCount val="4"/>
                <c:lvl>
                  <c:pt idx="0">
                    <c:v>TS</c:v>
                  </c:pt>
                  <c:pt idx="1">
                    <c:v>DS</c:v>
                  </c:pt>
                  <c:pt idx="2">
                    <c:v>TS</c:v>
                  </c:pt>
                  <c:pt idx="3">
                    <c:v>DS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RT_acc!$N$230:$Q$230</c:f>
              <c:numCache>
                <c:formatCode>0.00</c:formatCode>
                <c:ptCount val="4"/>
                <c:pt idx="0">
                  <c:v>647.43088321000221</c:v>
                </c:pt>
                <c:pt idx="1">
                  <c:v>733.00612898927454</c:v>
                </c:pt>
                <c:pt idx="2">
                  <c:v>633.7600873767534</c:v>
                </c:pt>
                <c:pt idx="3">
                  <c:v>693.027664757916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54-4240-8CFA-B3DAF30E7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36256"/>
        <c:axId val="104737792"/>
      </c:lineChart>
      <c:catAx>
        <c:axId val="1047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37792"/>
        <c:crosses val="autoZero"/>
        <c:auto val="1"/>
        <c:lblAlgn val="ctr"/>
        <c:lblOffset val="100"/>
        <c:noMultiLvlLbl val="0"/>
      </c:catAx>
      <c:valAx>
        <c:axId val="104737792"/>
        <c:scaling>
          <c:orientation val="minMax"/>
          <c:min val="5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473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37881508078999"/>
          <c:y val="0.43636363636363634"/>
          <c:w val="0.19210053859964094"/>
          <c:h val="0.1454545454545454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97594050743652E-2"/>
          <c:y val="0.10185185185185185"/>
          <c:w val="0.8585579615048119"/>
          <c:h val="0.65846456692913391"/>
        </c:manualLayout>
      </c:layout>
      <c:lineChart>
        <c:grouping val="standard"/>
        <c:varyColors val="0"/>
        <c:ser>
          <c:idx val="0"/>
          <c:order val="0"/>
          <c:tx>
            <c:strRef>
              <c:f>Clean_RT_acc!$AF$218</c:f>
              <c:strCache>
                <c:ptCount val="1"/>
                <c:pt idx="0">
                  <c:v>Congruent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15-4ACA-B6E3-87A715B95248}"/>
              </c:ext>
            </c:extLst>
          </c:dPt>
          <c:cat>
            <c:multiLvlStrRef>
              <c:f>Clean_RT_acc!$AG$216:$AJ$217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Distractor Salient</c:v>
                  </c:pt>
                  <c:pt idx="3">
                    <c:v>Target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Clean_RT_acc!$AG$218:$AJ$218</c:f>
              <c:numCache>
                <c:formatCode>0.00</c:formatCode>
                <c:ptCount val="4"/>
                <c:pt idx="0">
                  <c:v>523.6</c:v>
                </c:pt>
                <c:pt idx="1">
                  <c:v>558.28</c:v>
                </c:pt>
                <c:pt idx="2">
                  <c:v>590.89</c:v>
                </c:pt>
                <c:pt idx="3">
                  <c:v>531.22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5-4ACA-B6E3-87A715B95248}"/>
            </c:ext>
          </c:extLst>
        </c:ser>
        <c:ser>
          <c:idx val="1"/>
          <c:order val="1"/>
          <c:tx>
            <c:strRef>
              <c:f>Clean_RT_acc!$AF$219</c:f>
              <c:strCache>
                <c:ptCount val="1"/>
                <c:pt idx="0">
                  <c:v>Incongruent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C15-4ACA-B6E3-87A715B95248}"/>
              </c:ext>
            </c:extLst>
          </c:dPt>
          <c:cat>
            <c:multiLvlStrRef>
              <c:f>Clean_RT_acc!$AG$216:$AJ$217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Distractor Salient</c:v>
                  </c:pt>
                  <c:pt idx="3">
                    <c:v>Target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Clean_RT_acc!$AG$219:$AJ$219</c:f>
              <c:numCache>
                <c:formatCode>0.00</c:formatCode>
                <c:ptCount val="4"/>
                <c:pt idx="0">
                  <c:v>586.33000000000004</c:v>
                </c:pt>
                <c:pt idx="1">
                  <c:v>708.89</c:v>
                </c:pt>
                <c:pt idx="2">
                  <c:v>669.6</c:v>
                </c:pt>
                <c:pt idx="3">
                  <c:v>574.97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15-4ACA-B6E3-87A715B9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07520"/>
        <c:axId val="112517504"/>
      </c:lineChart>
      <c:catAx>
        <c:axId val="1125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7504"/>
        <c:crosses val="autoZero"/>
        <c:auto val="1"/>
        <c:lblAlgn val="ctr"/>
        <c:lblOffset val="100"/>
        <c:noMultiLvlLbl val="0"/>
      </c:catAx>
      <c:valAx>
        <c:axId val="112517504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Congruency</a:t>
            </a:r>
            <a:r>
              <a:rPr lang="en-GB" baseline="0"/>
              <a:t> effect x AQ group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Clean_RT_acc!$W$220</c:f>
              <c:strCache>
                <c:ptCount val="1"/>
                <c:pt idx="0">
                  <c:v>Low AQ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Clean_RT_acc!$X$217:$AA$219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Distractor salient</c:v>
                  </c:pt>
                  <c:pt idx="3">
                    <c:v>Target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Clean_RT_acc!$X$220:$AA$220</c:f>
              <c:numCache>
                <c:formatCode>0.00</c:formatCode>
                <c:ptCount val="4"/>
                <c:pt idx="0">
                  <c:v>59.118972602739746</c:v>
                </c:pt>
                <c:pt idx="1">
                  <c:v>140.80095890410959</c:v>
                </c:pt>
                <c:pt idx="2">
                  <c:v>76.150616438356195</c:v>
                </c:pt>
                <c:pt idx="3">
                  <c:v>39.400068493150691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C-46F3-985B-693F0D0B77E7}"/>
            </c:ext>
          </c:extLst>
        </c:ser>
        <c:ser>
          <c:idx val="1"/>
          <c:order val="1"/>
          <c:tx>
            <c:strRef>
              <c:f>Clean_RT_acc!$W$221</c:f>
              <c:strCache>
                <c:ptCount val="1"/>
                <c:pt idx="0">
                  <c:v>High AQ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Clean_RT_acc!$X$217:$AA$219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Distractor salient</c:v>
                  </c:pt>
                  <c:pt idx="3">
                    <c:v>Target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Clean_RT_acc!$X$221:$AA$221</c:f>
              <c:numCache>
                <c:formatCode>0.00</c:formatCode>
                <c:ptCount val="4"/>
                <c:pt idx="0">
                  <c:v>70.843384615384608</c:v>
                </c:pt>
                <c:pt idx="1">
                  <c:v>172.62507692307699</c:v>
                </c:pt>
                <c:pt idx="2">
                  <c:v>84.477230769230772</c:v>
                </c:pt>
                <c:pt idx="3">
                  <c:v>53.518923076923073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C-46F3-985B-693F0D0B7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918528"/>
        <c:axId val="114920064"/>
      </c:barChart>
      <c:catAx>
        <c:axId val="1149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0064"/>
        <c:crosses val="autoZero"/>
        <c:auto val="1"/>
        <c:lblAlgn val="ctr"/>
        <c:lblOffset val="100"/>
        <c:noMultiLvlLbl val="0"/>
      </c:catAx>
      <c:valAx>
        <c:axId val="11492006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Congruency</a:t>
            </a:r>
            <a:r>
              <a:rPr lang="en-GB" baseline="0"/>
              <a:t> effect x AQ group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Clean_RT_acc!$W$220</c:f>
              <c:strCache>
                <c:ptCount val="1"/>
                <c:pt idx="0">
                  <c:v>Low AQ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Clean_RT_acc!$X$217:$AA$219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Distractor salient</c:v>
                  </c:pt>
                  <c:pt idx="3">
                    <c:v>Target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Clean_RT_acc!$X$220:$AA$220</c:f>
              <c:numCache>
                <c:formatCode>0.00</c:formatCode>
                <c:ptCount val="4"/>
                <c:pt idx="0">
                  <c:v>59.118972602739746</c:v>
                </c:pt>
                <c:pt idx="1">
                  <c:v>140.80095890410959</c:v>
                </c:pt>
                <c:pt idx="2">
                  <c:v>76.150616438356195</c:v>
                </c:pt>
                <c:pt idx="3">
                  <c:v>39.400068493150691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9-4D67-998B-334FFDE1D298}"/>
            </c:ext>
          </c:extLst>
        </c:ser>
        <c:ser>
          <c:idx val="1"/>
          <c:order val="1"/>
          <c:tx>
            <c:strRef>
              <c:f>Clean_RT_acc!$W$221</c:f>
              <c:strCache>
                <c:ptCount val="1"/>
                <c:pt idx="0">
                  <c:v>High AQ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Clean_RT_acc!$X$217:$AA$219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Distractor salient</c:v>
                  </c:pt>
                  <c:pt idx="3">
                    <c:v>Target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Clean_RT_acc!$X$221:$AA$221</c:f>
              <c:numCache>
                <c:formatCode>0.00</c:formatCode>
                <c:ptCount val="4"/>
                <c:pt idx="0">
                  <c:v>70.843384615384608</c:v>
                </c:pt>
                <c:pt idx="1">
                  <c:v>172.62507692307699</c:v>
                </c:pt>
                <c:pt idx="2">
                  <c:v>84.477230769230772</c:v>
                </c:pt>
                <c:pt idx="3">
                  <c:v>53.518923076923073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9-4D67-998B-334FFDE1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14963200"/>
        <c:axId val="114964736"/>
        <c:axId val="0"/>
      </c:bar3DChart>
      <c:catAx>
        <c:axId val="1149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4736"/>
        <c:crosses val="autoZero"/>
        <c:auto val="1"/>
        <c:lblAlgn val="ctr"/>
        <c:lblOffset val="100"/>
        <c:noMultiLvlLbl val="0"/>
      </c:catAx>
      <c:valAx>
        <c:axId val="114964736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Global/Local Accuracy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Global/Local Accuracy</a:t>
          </a:r>
        </a:p>
      </cx:txPr>
    </cx:title>
    <cx:plotArea>
      <cx:plotAreaRegion>
        <cx:series layoutId="clusteredColumn" uniqueId="{B0AD064A-DE1E-47FA-8423-FE105BF65A15}">
          <cx:tx>
            <cx:txData>
              <cx:f>_xlchart.v1.0</cx:f>
              <cx:v>AVG_ACC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232</xdr:row>
      <xdr:rowOff>142875</xdr:rowOff>
    </xdr:from>
    <xdr:to>
      <xdr:col>10</xdr:col>
      <xdr:colOff>180975</xdr:colOff>
      <xdr:row>251</xdr:row>
      <xdr:rowOff>57150</xdr:rowOff>
    </xdr:to>
    <xdr:graphicFrame macro="">
      <xdr:nvGraphicFramePr>
        <xdr:cNvPr id="2049" name="Chart 2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233</xdr:row>
      <xdr:rowOff>57150</xdr:rowOff>
    </xdr:from>
    <xdr:to>
      <xdr:col>20</xdr:col>
      <xdr:colOff>133350</xdr:colOff>
      <xdr:row>249</xdr:row>
      <xdr:rowOff>123825</xdr:rowOff>
    </xdr:to>
    <xdr:graphicFrame macro="">
      <xdr:nvGraphicFramePr>
        <xdr:cNvPr id="2050" name="Chart 8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228</xdr:row>
      <xdr:rowOff>19050</xdr:rowOff>
    </xdr:from>
    <xdr:to>
      <xdr:col>14</xdr:col>
      <xdr:colOff>685800</xdr:colOff>
      <xdr:row>242</xdr:row>
      <xdr:rowOff>95250</xdr:rowOff>
    </xdr:to>
    <xdr:graphicFrame macro="">
      <xdr:nvGraphicFramePr>
        <xdr:cNvPr id="5121" name="Chart 2">
          <a:extLst>
            <a:ext uri="{FF2B5EF4-FFF2-40B4-BE49-F238E27FC236}">
              <a16:creationId xmlns:a16="http://schemas.microsoft.com/office/drawing/2014/main" id="{00000000-0008-0000-0100-00000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243</xdr:row>
      <xdr:rowOff>190500</xdr:rowOff>
    </xdr:from>
    <xdr:to>
      <xdr:col>15</xdr:col>
      <xdr:colOff>180975</xdr:colOff>
      <xdr:row>257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249</xdr:row>
      <xdr:rowOff>28575</xdr:rowOff>
    </xdr:from>
    <xdr:to>
      <xdr:col>5</xdr:col>
      <xdr:colOff>561975</xdr:colOff>
      <xdr:row>264</xdr:row>
      <xdr:rowOff>0</xdr:rowOff>
    </xdr:to>
    <xdr:pic>
      <xdr:nvPicPr>
        <xdr:cNvPr id="7169" name="Picture 14">
          <a:extLst>
            <a:ext uri="{FF2B5EF4-FFF2-40B4-BE49-F238E27FC236}">
              <a16:creationId xmlns:a16="http://schemas.microsoft.com/office/drawing/2014/main" id="{00000000-0008-0000-0200-000001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7463075"/>
          <a:ext cx="3895725" cy="2828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342900</xdr:colOff>
      <xdr:row>231</xdr:row>
      <xdr:rowOff>114300</xdr:rowOff>
    </xdr:from>
    <xdr:to>
      <xdr:col>10</xdr:col>
      <xdr:colOff>161925</xdr:colOff>
      <xdr:row>248</xdr:row>
      <xdr:rowOff>0</xdr:rowOff>
    </xdr:to>
    <xdr:graphicFrame macro="">
      <xdr:nvGraphicFramePr>
        <xdr:cNvPr id="7170" name="Chart 6">
          <a:extLst>
            <a:ext uri="{FF2B5EF4-FFF2-40B4-BE49-F238E27FC236}">
              <a16:creationId xmlns:a16="http://schemas.microsoft.com/office/drawing/2014/main" id="{00000000-0008-0000-0200-000002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231</xdr:row>
      <xdr:rowOff>85725</xdr:rowOff>
    </xdr:from>
    <xdr:to>
      <xdr:col>18</xdr:col>
      <xdr:colOff>561975</xdr:colOff>
      <xdr:row>247</xdr:row>
      <xdr:rowOff>180975</xdr:rowOff>
    </xdr:to>
    <xdr:graphicFrame macro="">
      <xdr:nvGraphicFramePr>
        <xdr:cNvPr id="7171" name="Chart 1">
          <a:extLst>
            <a:ext uri="{FF2B5EF4-FFF2-40B4-BE49-F238E27FC236}">
              <a16:creationId xmlns:a16="http://schemas.microsoft.com/office/drawing/2014/main" id="{00000000-0008-0000-0200-000003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581026</xdr:colOff>
      <xdr:row>215</xdr:row>
      <xdr:rowOff>171450</xdr:rowOff>
    </xdr:from>
    <xdr:to>
      <xdr:col>10</xdr:col>
      <xdr:colOff>581026</xdr:colOff>
      <xdr:row>230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224</xdr:row>
      <xdr:rowOff>66675</xdr:rowOff>
    </xdr:from>
    <xdr:to>
      <xdr:col>20</xdr:col>
      <xdr:colOff>314325</xdr:colOff>
      <xdr:row>240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361950</xdr:colOff>
      <xdr:row>224</xdr:row>
      <xdr:rowOff>0</xdr:rowOff>
    </xdr:from>
    <xdr:to>
      <xdr:col>29</xdr:col>
      <xdr:colOff>606230</xdr:colOff>
      <xdr:row>241</xdr:row>
      <xdr:rowOff>131321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476249</xdr:colOff>
      <xdr:row>255</xdr:row>
      <xdr:rowOff>142876</xdr:rowOff>
    </xdr:from>
    <xdr:to>
      <xdr:col>26</xdr:col>
      <xdr:colOff>192410</xdr:colOff>
      <xdr:row>269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906944</xdr:colOff>
      <xdr:row>262</xdr:row>
      <xdr:rowOff>124238</xdr:rowOff>
    </xdr:from>
    <xdr:to>
      <xdr:col>18</xdr:col>
      <xdr:colOff>153576</xdr:colOff>
      <xdr:row>276</xdr:row>
      <xdr:rowOff>140804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879141</xdr:colOff>
      <xdr:row>277</xdr:row>
      <xdr:rowOff>141160</xdr:rowOff>
    </xdr:from>
    <xdr:to>
      <xdr:col>18</xdr:col>
      <xdr:colOff>130748</xdr:colOff>
      <xdr:row>292</xdr:row>
      <xdr:rowOff>5562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27</xdr:row>
      <xdr:rowOff>9525</xdr:rowOff>
    </xdr:from>
    <xdr:to>
      <xdr:col>21</xdr:col>
      <xdr:colOff>447675</xdr:colOff>
      <xdr:row>46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197</xdr:row>
      <xdr:rowOff>61912</xdr:rowOff>
    </xdr:from>
    <xdr:to>
      <xdr:col>12</xdr:col>
      <xdr:colOff>285750</xdr:colOff>
      <xdr:row>211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215</xdr:row>
      <xdr:rowOff>57150</xdr:rowOff>
    </xdr:from>
    <xdr:to>
      <xdr:col>19</xdr:col>
      <xdr:colOff>104775</xdr:colOff>
      <xdr:row>229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36204C3-4461-47AC-B094-D6FB05C380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76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61"/>
  <sheetViews>
    <sheetView zoomScale="111" zoomScaleNormal="55" workbookViewId="0">
      <pane ySplit="1" topLeftCell="A2" activePane="bottomLeft" state="frozen"/>
      <selection pane="bottomLeft" activeCell="A120" sqref="A120"/>
    </sheetView>
  </sheetViews>
  <sheetFormatPr defaultColWidth="9.109375" defaultRowHeight="14.4" x14ac:dyDescent="0.3"/>
  <cols>
    <col min="1" max="1" width="10.77734375" style="3" bestFit="1" customWidth="1"/>
    <col min="2" max="2" width="9.109375" style="3"/>
    <col min="3" max="3" width="7.6640625" style="3" customWidth="1"/>
    <col min="4" max="4" width="11.6640625" style="3" bestFit="1" customWidth="1"/>
    <col min="5" max="13" width="9.109375" style="3"/>
    <col min="14" max="14" width="11" style="3" bestFit="1" customWidth="1"/>
    <col min="15" max="15" width="9.109375" style="3"/>
    <col min="16" max="16" width="10.109375" style="3" bestFit="1" customWidth="1"/>
    <col min="17" max="17" width="8.88671875" style="3" customWidth="1"/>
    <col min="18" max="18" width="9.109375" style="3"/>
    <col min="19" max="19" width="12.33203125" style="3" bestFit="1" customWidth="1"/>
    <col min="20" max="20" width="11" style="3" bestFit="1" customWidth="1"/>
    <col min="21" max="21" width="11.6640625" style="3" bestFit="1" customWidth="1"/>
    <col min="22" max="22" width="11.44140625" style="3" bestFit="1" customWidth="1"/>
    <col min="23" max="23" width="8.6640625" style="3" bestFit="1" customWidth="1"/>
    <col min="24" max="24" width="11.44140625" style="3" bestFit="1" customWidth="1"/>
    <col min="25" max="25" width="15.44140625" style="3" bestFit="1" customWidth="1"/>
    <col min="26" max="26" width="16.109375" style="3" customWidth="1"/>
    <col min="27" max="27" width="15.5546875" style="3" customWidth="1"/>
    <col min="28" max="28" width="14.109375" style="3" bestFit="1" customWidth="1"/>
    <col min="29" max="29" width="7.5546875" style="3" customWidth="1"/>
    <col min="30" max="30" width="13.6640625" style="3" bestFit="1" customWidth="1"/>
    <col min="31" max="31" width="11.5546875" style="3" bestFit="1" customWidth="1"/>
    <col min="32" max="32" width="19.88671875" style="3" bestFit="1" customWidth="1"/>
    <col min="33" max="33" width="19.44140625" style="3" bestFit="1" customWidth="1"/>
    <col min="34" max="34" width="12" style="3" bestFit="1" customWidth="1"/>
    <col min="35" max="46" width="9.109375" style="3"/>
    <col min="47" max="47" width="17.88671875" style="3" bestFit="1" customWidth="1"/>
    <col min="48" max="55" width="9.109375" style="3"/>
    <col min="56" max="56" width="10" style="3" bestFit="1" customWidth="1"/>
    <col min="57" max="16384" width="9.109375" style="3"/>
  </cols>
  <sheetData>
    <row r="1" spans="1:63" x14ac:dyDescent="0.3">
      <c r="A1" s="3" t="s">
        <v>395</v>
      </c>
      <c r="B1" s="3" t="s">
        <v>176</v>
      </c>
      <c r="C1" s="3" t="s">
        <v>159</v>
      </c>
      <c r="D1" s="3" t="s">
        <v>30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213</v>
      </c>
      <c r="N1" s="3" t="s">
        <v>27</v>
      </c>
      <c r="O1" s="3" t="s">
        <v>28</v>
      </c>
      <c r="P1" s="3" t="s">
        <v>207</v>
      </c>
      <c r="Q1" s="3" t="s">
        <v>39</v>
      </c>
      <c r="R1" s="3" t="s">
        <v>40</v>
      </c>
      <c r="S1" s="3" t="s">
        <v>41</v>
      </c>
      <c r="T1" s="3" t="s">
        <v>36</v>
      </c>
      <c r="U1" s="3" t="s">
        <v>37</v>
      </c>
      <c r="V1" s="3" t="s">
        <v>208</v>
      </c>
      <c r="W1" s="3" t="s">
        <v>46</v>
      </c>
      <c r="X1" s="3" t="s">
        <v>140</v>
      </c>
      <c r="Y1" s="3" t="s">
        <v>254</v>
      </c>
      <c r="Z1" s="3" t="s">
        <v>142</v>
      </c>
      <c r="AA1" s="3" t="s">
        <v>143</v>
      </c>
      <c r="AB1" s="3" t="s">
        <v>12</v>
      </c>
      <c r="AC1" s="3" t="s">
        <v>81</v>
      </c>
      <c r="AD1" s="3" t="s">
        <v>77</v>
      </c>
      <c r="AE1" s="3" t="s">
        <v>78</v>
      </c>
      <c r="AF1" s="3" t="s">
        <v>79</v>
      </c>
      <c r="AG1" s="3" t="s">
        <v>80</v>
      </c>
      <c r="AH1" s="3" t="s">
        <v>233</v>
      </c>
      <c r="AQ1" s="3" t="s">
        <v>287</v>
      </c>
      <c r="AR1" s="3" t="s">
        <v>288</v>
      </c>
      <c r="AS1" s="3" t="s">
        <v>289</v>
      </c>
      <c r="AT1" s="3" t="s">
        <v>291</v>
      </c>
      <c r="AU1" s="3" t="s">
        <v>290</v>
      </c>
      <c r="BD1" s="3" t="s">
        <v>285</v>
      </c>
      <c r="BE1" s="3" t="s">
        <v>286</v>
      </c>
    </row>
    <row r="2" spans="1:63" x14ac:dyDescent="0.3">
      <c r="A2" s="3" t="str">
        <f>LOWER(B2)</f>
        <v>rd01</v>
      </c>
      <c r="B2" s="3" t="s">
        <v>25</v>
      </c>
      <c r="C2" s="3">
        <v>1</v>
      </c>
      <c r="D2" s="3">
        <v>2</v>
      </c>
      <c r="E2" s="4">
        <v>433.6</v>
      </c>
      <c r="F2" s="4">
        <v>476.5</v>
      </c>
      <c r="G2" s="4">
        <v>430.6</v>
      </c>
      <c r="H2" s="4">
        <v>481.3</v>
      </c>
      <c r="I2" s="4">
        <v>421.7</v>
      </c>
      <c r="J2" s="4">
        <v>490.8</v>
      </c>
      <c r="K2" s="4">
        <v>517.70000000000005</v>
      </c>
      <c r="L2" s="4">
        <v>477.7</v>
      </c>
      <c r="M2" s="4">
        <f>AVERAGE(E2:L2)</f>
        <v>466.23749999999995</v>
      </c>
      <c r="N2" s="4">
        <f t="shared" ref="N2:N26" si="0">AVERAGE(E2:H2)</f>
        <v>455.5</v>
      </c>
      <c r="O2" s="4">
        <f t="shared" ref="O2:O26" si="1">AVERAGE(I2:L2)</f>
        <v>476.97500000000002</v>
      </c>
      <c r="P2" s="4">
        <f>O2-N2</f>
        <v>21.475000000000023</v>
      </c>
      <c r="Q2" s="4">
        <f>AVERAGE(E2,F2,K2,L2)</f>
        <v>476.37500000000006</v>
      </c>
      <c r="R2" s="4">
        <f>AVERAGE(G2,H2,I2,J2)</f>
        <v>456.1</v>
      </c>
      <c r="S2" s="4">
        <f>R2-Q2</f>
        <v>-20.275000000000034</v>
      </c>
      <c r="T2" s="4">
        <f>AVERAGE(E2,22,I2,K2)</f>
        <v>348.75</v>
      </c>
      <c r="U2" s="4">
        <f t="shared" ref="U2:U33" si="2">AVERAGE(F2,H2,J2,L2)</f>
        <v>481.57499999999999</v>
      </c>
      <c r="V2" s="4">
        <f>U2-T2</f>
        <v>132.82499999999999</v>
      </c>
      <c r="AB2" s="5">
        <v>7</v>
      </c>
      <c r="AC2" s="3">
        <v>1</v>
      </c>
      <c r="AD2" s="3">
        <v>1</v>
      </c>
      <c r="AE2" s="3">
        <v>1</v>
      </c>
      <c r="AF2" s="3">
        <v>2</v>
      </c>
      <c r="AG2" s="3">
        <v>2</v>
      </c>
      <c r="AI2" s="4">
        <f>(E2-$M2)/_xlfn.STDEV.S($E2:$L2)</f>
        <v>-0.96337812670257028</v>
      </c>
      <c r="AJ2" s="4">
        <f t="shared" ref="AJ2:AO2" si="3">(F2-$M2)/_xlfn.STDEV.S($E2:$L2)</f>
        <v>0.30292357028832456</v>
      </c>
      <c r="AK2" s="4">
        <f t="shared" si="3"/>
        <v>-1.0519306929257097</v>
      </c>
      <c r="AL2" s="4">
        <f t="shared" si="3"/>
        <v>0.44460767624534814</v>
      </c>
      <c r="AM2" s="4">
        <f t="shared" si="3"/>
        <v>-1.3146366393876916</v>
      </c>
      <c r="AN2" s="4">
        <f t="shared" si="3"/>
        <v>0.72502413595195669</v>
      </c>
      <c r="AO2" s="4">
        <f t="shared" si="3"/>
        <v>1.5190454797527757</v>
      </c>
      <c r="AP2" s="4">
        <f>(L2-$M2)/_xlfn.STDEV.S($E2:$L2)</f>
        <v>0.33834459677758</v>
      </c>
      <c r="AQ2" s="4">
        <f>AVERAGE(AI2:AP2)</f>
        <v>1.6930901125533637E-15</v>
      </c>
      <c r="AR2" s="4">
        <f>AVERAGE(AI2:AL2)</f>
        <v>-0.31694439327365181</v>
      </c>
      <c r="AS2" s="4">
        <f>AVERAGE(AM2:AP2)</f>
        <v>0.3169443932736552</v>
      </c>
      <c r="AT2" s="4">
        <f>(AVERAGE(AK2:AL2,AO2:AP2)-(AVERAGE(AI2:AJ2,AM2:AN2)))</f>
        <v>0.62503352992499361</v>
      </c>
      <c r="AU2" s="4">
        <f>AVERAGE(AJ2,AL2,AN2,AP2)-(AVERAGE(AI2,AK2,AM2,AO2))</f>
        <v>0.90544998963160128</v>
      </c>
      <c r="AV2" s="4">
        <f>AI2/ACC!D2</f>
        <v>-0.96337812670257028</v>
      </c>
      <c r="AW2" s="4">
        <f>AJ2/ACC!E2</f>
        <v>0.32225911732800488</v>
      </c>
      <c r="AX2" s="4">
        <f>AK2/ACC!F2</f>
        <v>-1.0519306929257097</v>
      </c>
      <c r="AY2" s="4">
        <f>AL2/ACC!G2</f>
        <v>0.50523599573335021</v>
      </c>
      <c r="AZ2" s="4">
        <f>AM2/ACC!H2</f>
        <v>-1.3146366393876916</v>
      </c>
      <c r="BA2" s="4">
        <f>AN2/ACC!I2</f>
        <v>0.72502413595195669</v>
      </c>
      <c r="BB2" s="4">
        <f>AO2/ACC!J2</f>
        <v>1.5190454797527757</v>
      </c>
      <c r="BC2" s="4">
        <f>AP2/ACC!K2</f>
        <v>0.33834459677758</v>
      </c>
      <c r="BD2" s="4">
        <f>AVERAGE(AV2:AY2)</f>
        <v>-0.29695342664173119</v>
      </c>
      <c r="BE2" s="4">
        <f>AVERAGE(AZ2:BC2)</f>
        <v>0.3169443932736552</v>
      </c>
      <c r="BF2" s="4">
        <f>BE2-BD2</f>
        <v>0.61389781991538639</v>
      </c>
      <c r="BG2" s="4"/>
      <c r="BH2" s="4"/>
      <c r="BI2" s="4"/>
      <c r="BJ2" s="4"/>
      <c r="BK2" s="4"/>
    </row>
    <row r="3" spans="1:63" x14ac:dyDescent="0.3">
      <c r="A3" s="3" t="str">
        <f t="shared" ref="A3:A66" si="4">LOWER(B3)</f>
        <v>kg02</v>
      </c>
      <c r="B3" s="3" t="s">
        <v>16</v>
      </c>
      <c r="C3" s="3">
        <v>2</v>
      </c>
      <c r="D3" s="3">
        <v>2</v>
      </c>
      <c r="E3" s="4">
        <v>395.5</v>
      </c>
      <c r="F3" s="4">
        <v>460.1</v>
      </c>
      <c r="G3" s="4">
        <v>421.1</v>
      </c>
      <c r="H3" s="4">
        <v>483</v>
      </c>
      <c r="I3" s="4">
        <v>538.5</v>
      </c>
      <c r="J3" s="4">
        <v>658.8</v>
      </c>
      <c r="K3" s="4">
        <v>470.8</v>
      </c>
      <c r="L3" s="4">
        <v>422.6</v>
      </c>
      <c r="M3" s="4">
        <f t="shared" ref="M3:M66" si="5">AVERAGE(E3:L3)</f>
        <v>481.3</v>
      </c>
      <c r="N3" s="4">
        <f t="shared" si="0"/>
        <v>439.92500000000001</v>
      </c>
      <c r="O3" s="4">
        <f t="shared" si="1"/>
        <v>522.67499999999995</v>
      </c>
      <c r="P3" s="4">
        <f t="shared" ref="P3:P26" si="6">O3-N3</f>
        <v>82.749999999999943</v>
      </c>
      <c r="Q3" s="4">
        <f t="shared" ref="Q3:Q26" si="7">AVERAGE(E3,F3,K3,L3)</f>
        <v>437.25</v>
      </c>
      <c r="R3" s="4">
        <f t="shared" ref="R3:R66" si="8">AVERAGE(G3,H3,I3,J3)</f>
        <v>525.34999999999991</v>
      </c>
      <c r="S3" s="4">
        <f t="shared" ref="S3:S26" si="9">R3-Q3</f>
        <v>88.099999999999909</v>
      </c>
      <c r="T3" s="4">
        <f>AVERAGE(E3,23,I3,K3)</f>
        <v>356.95</v>
      </c>
      <c r="U3" s="4">
        <f t="shared" si="2"/>
        <v>506.125</v>
      </c>
      <c r="V3" s="4">
        <f t="shared" ref="V3:V66" si="10">U3-T3</f>
        <v>149.17500000000001</v>
      </c>
      <c r="AB3" s="5">
        <v>13</v>
      </c>
      <c r="AC3" s="3">
        <v>1</v>
      </c>
      <c r="AD3" s="3">
        <v>1</v>
      </c>
      <c r="AE3" s="3">
        <v>0</v>
      </c>
      <c r="AF3" s="3">
        <v>5</v>
      </c>
      <c r="AG3" s="3">
        <v>6</v>
      </c>
      <c r="AI3" s="4">
        <f t="shared" ref="AI3:AI66" si="11">(E3-$M3)/_xlfn.STDEV.S($E3:$L3)</f>
        <v>-1.0175214826096595</v>
      </c>
      <c r="AJ3" s="4">
        <f t="shared" ref="AJ3:AJ66" si="12">(F3-$M3)/_xlfn.STDEV.S($E3:$L3)</f>
        <v>-0.25141556446765462</v>
      </c>
      <c r="AK3" s="4">
        <f t="shared" ref="AK3:AK66" si="13">(G3-$M3)/_xlfn.STDEV.S($E3:$L3)</f>
        <v>-0.71392532929022701</v>
      </c>
      <c r="AL3" s="4">
        <f t="shared" ref="AL3:AL66" si="14">(H3-$M3)/_xlfn.STDEV.S($E3:$L3)</f>
        <v>2.0160682056368406E-2</v>
      </c>
      <c r="AM3" s="4">
        <f t="shared" ref="AM3:AM66" si="15">(I3-$M3)/_xlfn.STDEV.S($E3:$L3)</f>
        <v>0.67834765507310602</v>
      </c>
      <c r="AN3" s="4">
        <f t="shared" ref="AN3:AN66" si="16">(J3-$M3)/_xlfn.STDEV.S($E3:$L3)</f>
        <v>2.1050123911796557</v>
      </c>
      <c r="AO3" s="4">
        <f t="shared" ref="AO3:AO66" si="17">(K3-$M3)/_xlfn.STDEV.S($E3:$L3)</f>
        <v>-0.12452185975992333</v>
      </c>
      <c r="AP3" s="4">
        <f t="shared" ref="AP3:AP66" si="18">(L3-$M3)/_xlfn.STDEV.S($E3:$L3)</f>
        <v>-0.69613649218166651</v>
      </c>
      <c r="AQ3" s="4">
        <f t="shared" ref="AQ3:AQ66" si="19">AVERAGE(AI3:AP3)</f>
        <v>0</v>
      </c>
      <c r="AR3" s="4">
        <f t="shared" ref="AR3:AR66" si="20">AVERAGE(AI3:AL3)</f>
        <v>-0.49067542357779315</v>
      </c>
      <c r="AS3" s="4">
        <f t="shared" ref="AS3:AS66" si="21">AVERAGE(AM3:AP3)</f>
        <v>0.49067542357779292</v>
      </c>
      <c r="AT3" s="4">
        <f t="shared" ref="AT3:AT66" si="22">(AVERAGE(AK3:AL3,AO3:AP3)-(AVERAGE(AI3:AJ3,AM3:AN3)))</f>
        <v>-0.75721149958772394</v>
      </c>
      <c r="AU3" s="4">
        <f t="shared" ref="AU3:AU66" si="23">AVERAGE(AJ3,AL3,AN3,AP3)-(AVERAGE(AI3,AK3,AM3,AO3))</f>
        <v>0.58881050829335169</v>
      </c>
      <c r="AV3" s="4">
        <f>AI3/ACC!D3</f>
        <v>-1.0175214826096595</v>
      </c>
      <c r="AW3" s="4">
        <f>AJ3/ACC!E3</f>
        <v>-0.2681766020988316</v>
      </c>
      <c r="AX3" s="4">
        <f>AK3/ACC!F3</f>
        <v>-0.71392532929022701</v>
      </c>
      <c r="AY3" s="4">
        <f>AL3/ACC!G3</f>
        <v>2.3040779492992464E-2</v>
      </c>
      <c r="AZ3" s="4">
        <f>AM3/ACC!H3</f>
        <v>0.67834765507310602</v>
      </c>
      <c r="BA3" s="4">
        <f>AN3/ACC!I3</f>
        <v>2.2453465505916328</v>
      </c>
      <c r="BB3" s="4">
        <f>AO3/ACC!J3</f>
        <v>-0.12452185975992333</v>
      </c>
      <c r="BC3" s="4">
        <f>AP3/ACC!K3</f>
        <v>-0.69613649218166651</v>
      </c>
      <c r="BD3" s="4">
        <f t="shared" ref="BD3:BD66" si="24">AVERAGE(AV3:AY3)</f>
        <v>-0.49414565862643139</v>
      </c>
      <c r="BE3" s="4">
        <f t="shared" ref="BE3:BE66" si="25">AVERAGE(AZ3:BC3)</f>
        <v>0.52575896343078721</v>
      </c>
      <c r="BF3" s="4">
        <f t="shared" ref="BF3:BF66" si="26">BE3-BD3</f>
        <v>1.0199046220572185</v>
      </c>
      <c r="BG3" s="4"/>
      <c r="BH3" s="4"/>
      <c r="BI3" s="4"/>
      <c r="BJ3" s="4"/>
      <c r="BK3" s="4"/>
    </row>
    <row r="4" spans="1:63" x14ac:dyDescent="0.3">
      <c r="A4" s="3" t="str">
        <f t="shared" si="4"/>
        <v>ab03</v>
      </c>
      <c r="B4" s="3" t="s">
        <v>1</v>
      </c>
      <c r="C4" s="3">
        <v>3</v>
      </c>
      <c r="D4" s="3">
        <v>1</v>
      </c>
      <c r="E4" s="4">
        <v>420.4</v>
      </c>
      <c r="F4" s="4">
        <v>461.9</v>
      </c>
      <c r="G4" s="4">
        <v>459.5</v>
      </c>
      <c r="H4" s="4">
        <v>598.5</v>
      </c>
      <c r="I4" s="4">
        <v>486.4</v>
      </c>
      <c r="J4" s="4">
        <v>557.4</v>
      </c>
      <c r="K4" s="4">
        <v>447.7</v>
      </c>
      <c r="L4" s="4">
        <v>456.2</v>
      </c>
      <c r="M4" s="4">
        <f t="shared" si="5"/>
        <v>485.99999999999994</v>
      </c>
      <c r="N4" s="4">
        <f t="shared" si="0"/>
        <v>485.07499999999999</v>
      </c>
      <c r="O4" s="4">
        <f t="shared" si="1"/>
        <v>486.92500000000001</v>
      </c>
      <c r="P4" s="4">
        <f t="shared" si="6"/>
        <v>1.8500000000000227</v>
      </c>
      <c r="Q4" s="4">
        <f t="shared" si="7"/>
        <v>446.55</v>
      </c>
      <c r="R4" s="4">
        <f t="shared" si="8"/>
        <v>525.45000000000005</v>
      </c>
      <c r="S4" s="4">
        <f t="shared" si="9"/>
        <v>78.900000000000034</v>
      </c>
      <c r="T4" s="4">
        <f>AVERAGE(E4,24,I4,K4)</f>
        <v>344.625</v>
      </c>
      <c r="U4" s="4">
        <f t="shared" si="2"/>
        <v>518.5</v>
      </c>
      <c r="V4" s="4">
        <f t="shared" si="10"/>
        <v>173.875</v>
      </c>
      <c r="AB4" s="5">
        <v>19</v>
      </c>
      <c r="AC4" s="3">
        <v>3</v>
      </c>
      <c r="AD4" s="3">
        <v>4</v>
      </c>
      <c r="AE4" s="3">
        <v>1</v>
      </c>
      <c r="AF4" s="3">
        <v>5</v>
      </c>
      <c r="AG4" s="3">
        <v>6</v>
      </c>
      <c r="AI4" s="4">
        <f t="shared" si="11"/>
        <v>-1.082735717907445</v>
      </c>
      <c r="AJ4" s="4">
        <f t="shared" si="12"/>
        <v>-0.39777333538977744</v>
      </c>
      <c r="AK4" s="4">
        <f t="shared" si="13"/>
        <v>-0.4373856177522446</v>
      </c>
      <c r="AL4" s="4">
        <f t="shared" si="14"/>
        <v>1.8568257357406659</v>
      </c>
      <c r="AM4" s="4">
        <f t="shared" si="15"/>
        <v>6.602047060411816E-3</v>
      </c>
      <c r="AN4" s="4">
        <f t="shared" si="16"/>
        <v>1.1784654002834092</v>
      </c>
      <c r="AO4" s="4">
        <f t="shared" si="17"/>
        <v>-0.63214600603437676</v>
      </c>
      <c r="AP4" s="4">
        <f t="shared" si="18"/>
        <v>-0.49185250600063762</v>
      </c>
      <c r="AQ4" s="4">
        <f t="shared" si="19"/>
        <v>6.7307270867900115E-16</v>
      </c>
      <c r="AR4" s="4">
        <f t="shared" si="20"/>
        <v>-1.5267233827200299E-2</v>
      </c>
      <c r="AS4" s="4">
        <f t="shared" si="21"/>
        <v>1.5267233827201646E-2</v>
      </c>
      <c r="AT4" s="4">
        <f t="shared" si="22"/>
        <v>0.14772080297670209</v>
      </c>
      <c r="AU4" s="4">
        <f t="shared" si="23"/>
        <v>1.0728326473168286</v>
      </c>
      <c r="AV4" s="4">
        <f>AI4/ACC!D4</f>
        <v>-1.082735717907445</v>
      </c>
      <c r="AW4" s="4">
        <f>AJ4/ACC!E4</f>
        <v>-0.39777333538977744</v>
      </c>
      <c r="AX4" s="4">
        <f>AK4/ACC!F4</f>
        <v>-0.4373856177522446</v>
      </c>
      <c r="AY4" s="4">
        <f>AL4/ACC!G4</f>
        <v>1.8568257357406659</v>
      </c>
      <c r="AZ4" s="4">
        <f>AM4/ACC!H4</f>
        <v>6.602047060411816E-3</v>
      </c>
      <c r="BA4" s="4">
        <f>AN4/ACC!I4</f>
        <v>1.1784654002834092</v>
      </c>
      <c r="BB4" s="4">
        <f>AO4/ACC!J4</f>
        <v>-0.63214600603437676</v>
      </c>
      <c r="BC4" s="4">
        <f>AP4/ACC!K4</f>
        <v>-0.49185250600063762</v>
      </c>
      <c r="BD4" s="4">
        <f t="shared" si="24"/>
        <v>-1.5267233827200299E-2</v>
      </c>
      <c r="BE4" s="4">
        <f t="shared" si="25"/>
        <v>1.5267233827201646E-2</v>
      </c>
      <c r="BF4" s="4">
        <f t="shared" si="26"/>
        <v>3.0534467654401945E-2</v>
      </c>
      <c r="BG4" s="4"/>
      <c r="BH4" s="4"/>
      <c r="BI4" s="4"/>
      <c r="BJ4" s="4"/>
      <c r="BK4" s="4"/>
    </row>
    <row r="5" spans="1:63" x14ac:dyDescent="0.3">
      <c r="A5" s="3" t="str">
        <f t="shared" si="4"/>
        <v>al04</v>
      </c>
      <c r="B5" s="3" t="s">
        <v>13</v>
      </c>
      <c r="C5" s="3">
        <v>4</v>
      </c>
      <c r="D5" s="3">
        <v>1</v>
      </c>
      <c r="E5" s="4">
        <v>616.9</v>
      </c>
      <c r="F5" s="4">
        <v>688.4</v>
      </c>
      <c r="G5" s="4">
        <v>528.70000000000005</v>
      </c>
      <c r="H5" s="4">
        <v>610.1</v>
      </c>
      <c r="I5" s="4">
        <v>617.6</v>
      </c>
      <c r="J5" s="4">
        <v>668.9</v>
      </c>
      <c r="K5" s="4">
        <v>560.4</v>
      </c>
      <c r="L5" s="4">
        <v>610.1</v>
      </c>
      <c r="M5" s="4">
        <f t="shared" si="5"/>
        <v>612.63750000000005</v>
      </c>
      <c r="N5" s="4">
        <f t="shared" si="0"/>
        <v>611.02499999999998</v>
      </c>
      <c r="O5" s="4">
        <f t="shared" si="1"/>
        <v>614.25</v>
      </c>
      <c r="P5" s="4">
        <f t="shared" si="6"/>
        <v>3.2250000000000227</v>
      </c>
      <c r="Q5" s="4">
        <f t="shared" si="7"/>
        <v>618.94999999999993</v>
      </c>
      <c r="R5" s="4">
        <f t="shared" si="8"/>
        <v>606.32500000000005</v>
      </c>
      <c r="S5" s="4">
        <f t="shared" si="9"/>
        <v>-12.624999999999886</v>
      </c>
      <c r="T5" s="4">
        <f>AVERAGE(E5,25,I5,K5)</f>
        <v>454.97500000000002</v>
      </c>
      <c r="U5" s="4">
        <f t="shared" si="2"/>
        <v>644.375</v>
      </c>
      <c r="V5" s="4">
        <f t="shared" si="10"/>
        <v>189.39999999999998</v>
      </c>
      <c r="AB5" s="5">
        <v>14</v>
      </c>
      <c r="AC5" s="3">
        <v>0</v>
      </c>
      <c r="AD5" s="3">
        <v>2</v>
      </c>
      <c r="AE5" s="3">
        <v>1</v>
      </c>
      <c r="AF5" s="3">
        <v>7</v>
      </c>
      <c r="AG5" s="3">
        <v>4</v>
      </c>
      <c r="AI5" s="4">
        <f t="shared" si="11"/>
        <v>8.2391499177429314E-2</v>
      </c>
      <c r="AJ5" s="4">
        <f t="shared" si="12"/>
        <v>1.4644424531214271</v>
      </c>
      <c r="AK5" s="4">
        <f t="shared" si="13"/>
        <v>-1.6224601670863541</v>
      </c>
      <c r="AL5" s="4">
        <f t="shared" si="14"/>
        <v>-4.9048311827033925E-2</v>
      </c>
      <c r="AM5" s="4">
        <f t="shared" si="15"/>
        <v>9.5922067957301502E-2</v>
      </c>
      <c r="AN5" s="4">
        <f t="shared" si="16"/>
        <v>1.087519465682155</v>
      </c>
      <c r="AO5" s="4">
        <f t="shared" si="17"/>
        <v>-1.0097186951978976</v>
      </c>
      <c r="AP5" s="4">
        <f t="shared" si="18"/>
        <v>-4.9048311827033925E-2</v>
      </c>
      <c r="AQ5" s="4">
        <f t="shared" si="19"/>
        <v>-8.2919782151691379E-16</v>
      </c>
      <c r="AR5" s="4">
        <f t="shared" si="20"/>
        <v>-3.1168631653632921E-2</v>
      </c>
      <c r="AS5" s="4">
        <f t="shared" si="21"/>
        <v>3.1168631653631214E-2</v>
      </c>
      <c r="AT5" s="4">
        <f t="shared" si="22"/>
        <v>-1.365137742969158</v>
      </c>
      <c r="AU5" s="4">
        <f t="shared" si="23"/>
        <v>1.2269326475747588</v>
      </c>
      <c r="AV5" s="4">
        <f>AI5/ACC!D5</f>
        <v>8.2391499177429314E-2</v>
      </c>
      <c r="AW5" s="4">
        <f>AJ5/ACC!E5</f>
        <v>1.4644424531214271</v>
      </c>
      <c r="AX5" s="4">
        <f>AK5/ACC!F5</f>
        <v>-1.6224601670863541</v>
      </c>
      <c r="AY5" s="4">
        <f>AL5/ACC!G5</f>
        <v>-4.9048311827033925E-2</v>
      </c>
      <c r="AZ5" s="4">
        <f>AM5/ACC!H5</f>
        <v>9.5922067957301502E-2</v>
      </c>
      <c r="BA5" s="4">
        <f>AN5/ACC!I5</f>
        <v>1.2428793893510341</v>
      </c>
      <c r="BB5" s="4">
        <f>AO5/ACC!J5</f>
        <v>-1.0097186951978976</v>
      </c>
      <c r="BC5" s="4">
        <f>AP5/ACC!K5</f>
        <v>-4.9048311827033925E-2</v>
      </c>
      <c r="BD5" s="4">
        <f t="shared" si="24"/>
        <v>-3.1168631653632921E-2</v>
      </c>
      <c r="BE5" s="4">
        <f t="shared" si="25"/>
        <v>7.0008612570851003E-2</v>
      </c>
      <c r="BF5" s="4">
        <f t="shared" si="26"/>
        <v>0.10117724422448393</v>
      </c>
      <c r="BG5" s="4"/>
      <c r="BH5" s="4"/>
      <c r="BI5" s="4"/>
      <c r="BJ5" s="4"/>
      <c r="BK5" s="4"/>
    </row>
    <row r="6" spans="1:63" x14ac:dyDescent="0.3">
      <c r="A6" s="3" t="str">
        <f t="shared" si="4"/>
        <v>ti05</v>
      </c>
      <c r="B6" s="3" t="s">
        <v>45</v>
      </c>
      <c r="C6" s="3">
        <v>5</v>
      </c>
      <c r="D6" s="3">
        <v>1</v>
      </c>
      <c r="E6" s="4">
        <v>534.70000000000005</v>
      </c>
      <c r="F6" s="4">
        <v>553.4</v>
      </c>
      <c r="G6" s="4">
        <v>601</v>
      </c>
      <c r="H6" s="4">
        <v>722.8</v>
      </c>
      <c r="I6" s="4">
        <v>574.4</v>
      </c>
      <c r="J6" s="4">
        <v>731.8</v>
      </c>
      <c r="K6" s="4">
        <v>540.4</v>
      </c>
      <c r="L6" s="4">
        <v>515.4</v>
      </c>
      <c r="M6" s="4">
        <f t="shared" si="5"/>
        <v>596.73749999999984</v>
      </c>
      <c r="N6" s="4">
        <f>AVERAGE(E6:H6)</f>
        <v>602.97499999999991</v>
      </c>
      <c r="O6" s="4">
        <f>AVERAGE(I6:L6)</f>
        <v>590.5</v>
      </c>
      <c r="P6" s="4">
        <f>O6-N6</f>
        <v>-12.474999999999909</v>
      </c>
      <c r="Q6" s="4">
        <f>AVERAGE(E6,F6,K6,L6)</f>
        <v>535.97500000000002</v>
      </c>
      <c r="R6" s="4">
        <f t="shared" si="8"/>
        <v>657.5</v>
      </c>
      <c r="S6" s="4">
        <f>R6-Q6</f>
        <v>121.52499999999998</v>
      </c>
      <c r="T6" s="4">
        <f>AVERAGE(E6,26,I6,K6)</f>
        <v>418.875</v>
      </c>
      <c r="U6" s="4">
        <f t="shared" si="2"/>
        <v>630.84999999999991</v>
      </c>
      <c r="V6" s="4">
        <f t="shared" si="10"/>
        <v>211.97499999999991</v>
      </c>
      <c r="W6" s="3">
        <v>21</v>
      </c>
      <c r="X6" s="3">
        <v>6</v>
      </c>
      <c r="Y6" s="3">
        <v>3</v>
      </c>
      <c r="Z6" s="3">
        <v>7</v>
      </c>
      <c r="AA6" s="3">
        <v>5</v>
      </c>
      <c r="AB6" s="5">
        <v>12</v>
      </c>
      <c r="AC6" s="3">
        <v>0</v>
      </c>
      <c r="AD6" s="3">
        <v>0</v>
      </c>
      <c r="AE6" s="3">
        <v>3</v>
      </c>
      <c r="AF6" s="3">
        <v>4</v>
      </c>
      <c r="AG6" s="3">
        <v>5</v>
      </c>
      <c r="AH6" s="3">
        <v>5</v>
      </c>
      <c r="AI6" s="4">
        <f t="shared" si="11"/>
        <v>-0.73281292867285674</v>
      </c>
      <c r="AJ6" s="4">
        <f t="shared" si="12"/>
        <v>-0.51192069790626527</v>
      </c>
      <c r="AK6" s="4">
        <f t="shared" si="13"/>
        <v>5.0350434954151577E-2</v>
      </c>
      <c r="AL6" s="4">
        <f t="shared" si="14"/>
        <v>1.4891030396263936</v>
      </c>
      <c r="AM6" s="4">
        <f t="shared" si="15"/>
        <v>-0.26385990399725795</v>
      </c>
      <c r="AN6" s="4">
        <f t="shared" si="16"/>
        <v>1.5954148084445394</v>
      </c>
      <c r="AO6" s="4">
        <f t="shared" si="17"/>
        <v>-0.66548214175469833</v>
      </c>
      <c r="AP6" s="4">
        <f t="shared" si="18"/>
        <v>-0.9607926106939928</v>
      </c>
      <c r="AQ6" s="4">
        <f t="shared" si="19"/>
        <v>1.6653345369377348E-15</v>
      </c>
      <c r="AR6" s="4">
        <f t="shared" si="20"/>
        <v>7.3679962000355759E-2</v>
      </c>
      <c r="AS6" s="4">
        <f t="shared" si="21"/>
        <v>-7.3679962000352428E-2</v>
      </c>
      <c r="AT6" s="4">
        <f t="shared" si="22"/>
        <v>-4.3410638934076373E-2</v>
      </c>
      <c r="AU6" s="4">
        <f t="shared" si="23"/>
        <v>0.80590226973533419</v>
      </c>
      <c r="AV6" s="4">
        <f>AI6/ACC!D6</f>
        <v>-0.73281292867285674</v>
      </c>
      <c r="AW6" s="4">
        <f>AJ6/ACC!E6</f>
        <v>-0.51192069790626527</v>
      </c>
      <c r="AX6" s="4">
        <f>AK6/ACC!F6</f>
        <v>5.0350434954151577E-2</v>
      </c>
      <c r="AY6" s="4">
        <f>AL6/ACC!G6</f>
        <v>1.4891030396263936</v>
      </c>
      <c r="AZ6" s="4">
        <f>AM6/ACC!H6</f>
        <v>-0.26385990399725795</v>
      </c>
      <c r="BA6" s="4">
        <f>AN6/ACC!I6</f>
        <v>1.5954148084445394</v>
      </c>
      <c r="BB6" s="4">
        <f>AO6/ACC!J6</f>
        <v>-0.66548214175469833</v>
      </c>
      <c r="BC6" s="4">
        <f>AP6/ACC!K6</f>
        <v>-0.9607926106939928</v>
      </c>
      <c r="BD6" s="4">
        <f t="shared" si="24"/>
        <v>7.3679962000355759E-2</v>
      </c>
      <c r="BE6" s="4">
        <f t="shared" si="25"/>
        <v>-7.3679962000352428E-2</v>
      </c>
      <c r="BF6" s="4">
        <f t="shared" si="26"/>
        <v>-0.14735992400070819</v>
      </c>
      <c r="BG6" s="4"/>
      <c r="BH6" s="4"/>
      <c r="BI6" s="4"/>
      <c r="BJ6" s="4"/>
      <c r="BK6" s="4"/>
    </row>
    <row r="7" spans="1:63" x14ac:dyDescent="0.3">
      <c r="A7" s="3" t="str">
        <f t="shared" si="4"/>
        <v>n106</v>
      </c>
      <c r="B7" s="3" t="s">
        <v>177</v>
      </c>
      <c r="C7" s="3">
        <v>6</v>
      </c>
      <c r="D7" s="3">
        <v>2</v>
      </c>
      <c r="E7" s="4">
        <v>509.8</v>
      </c>
      <c r="F7" s="4">
        <v>469.1</v>
      </c>
      <c r="G7" s="4">
        <v>467.5</v>
      </c>
      <c r="H7" s="4">
        <v>709.9</v>
      </c>
      <c r="I7" s="4">
        <v>546.5</v>
      </c>
      <c r="J7" s="4">
        <v>594.1</v>
      </c>
      <c r="K7" s="4">
        <v>603.1</v>
      </c>
      <c r="L7" s="4">
        <v>640.5</v>
      </c>
      <c r="M7" s="4">
        <f t="shared" si="5"/>
        <v>567.5625</v>
      </c>
      <c r="N7" s="4">
        <f t="shared" si="0"/>
        <v>539.07500000000005</v>
      </c>
      <c r="O7" s="4">
        <f t="shared" si="1"/>
        <v>596.04999999999995</v>
      </c>
      <c r="P7" s="4">
        <f t="shared" si="6"/>
        <v>56.974999999999909</v>
      </c>
      <c r="Q7" s="4">
        <f t="shared" si="7"/>
        <v>555.625</v>
      </c>
      <c r="R7" s="4">
        <f t="shared" si="8"/>
        <v>579.5</v>
      </c>
      <c r="S7" s="4">
        <f t="shared" si="9"/>
        <v>23.875</v>
      </c>
      <c r="T7" s="4">
        <f>AVERAGE(E7,27,I7,K7)</f>
        <v>421.6</v>
      </c>
      <c r="U7" s="4">
        <f t="shared" si="2"/>
        <v>603.4</v>
      </c>
      <c r="V7" s="4">
        <f t="shared" si="10"/>
        <v>181.79999999999995</v>
      </c>
      <c r="AB7" s="5">
        <v>13</v>
      </c>
      <c r="AC7" s="3">
        <v>3</v>
      </c>
      <c r="AD7" s="3">
        <v>2</v>
      </c>
      <c r="AE7" s="3">
        <v>2</v>
      </c>
      <c r="AF7" s="3">
        <v>3</v>
      </c>
      <c r="AG7" s="3">
        <v>3</v>
      </c>
      <c r="AI7" s="4">
        <f t="shared" si="11"/>
        <v>-0.67649263806002746</v>
      </c>
      <c r="AJ7" s="4">
        <f t="shared" si="12"/>
        <v>-1.1531557043927367</v>
      </c>
      <c r="AK7" s="4">
        <f t="shared" si="13"/>
        <v>-1.1718943015950056</v>
      </c>
      <c r="AL7" s="4">
        <f t="shared" si="14"/>
        <v>1.667003174548698</v>
      </c>
      <c r="AM7" s="4">
        <f t="shared" si="15"/>
        <v>-0.24667606473298995</v>
      </c>
      <c r="AN7" s="4">
        <f t="shared" si="16"/>
        <v>0.31079720203450334</v>
      </c>
      <c r="AO7" s="4">
        <f t="shared" si="17"/>
        <v>0.41620181129726458</v>
      </c>
      <c r="AP7" s="4">
        <f t="shared" si="18"/>
        <v>0.85421652090029454</v>
      </c>
      <c r="AQ7" s="4">
        <f t="shared" si="19"/>
        <v>1.1102230246251565E-16</v>
      </c>
      <c r="AR7" s="4">
        <f t="shared" si="20"/>
        <v>-0.33363486737476789</v>
      </c>
      <c r="AS7" s="4">
        <f t="shared" si="21"/>
        <v>0.33363486737476811</v>
      </c>
      <c r="AT7" s="4">
        <f t="shared" si="22"/>
        <v>0.88276360257562558</v>
      </c>
      <c r="AU7" s="4">
        <f t="shared" si="23"/>
        <v>0.83943059654537944</v>
      </c>
      <c r="AV7" s="4">
        <f>AI7/ACC!D7</f>
        <v>-0.67649263806002746</v>
      </c>
      <c r="AW7" s="4">
        <f>AJ7/ACC!E7</f>
        <v>-1.1531557043927367</v>
      </c>
      <c r="AX7" s="4">
        <f>AK7/ACC!F7</f>
        <v>-1.250020588368006</v>
      </c>
      <c r="AY7" s="4">
        <f>AL7/ACC!G7</f>
        <v>1.7781367195186111</v>
      </c>
      <c r="AZ7" s="4">
        <f>AM7/ACC!H7</f>
        <v>-0.30360131044060301</v>
      </c>
      <c r="BA7" s="4">
        <f>AN7/ACC!I7</f>
        <v>0.33151701550347024</v>
      </c>
      <c r="BB7" s="4">
        <f>AO7/ACC!J7</f>
        <v>0.4439485987170822</v>
      </c>
      <c r="BC7" s="4">
        <f>AP7/ACC!K7</f>
        <v>1.0513434103388239</v>
      </c>
      <c r="BD7" s="4">
        <f t="shared" si="24"/>
        <v>-0.32538305282553975</v>
      </c>
      <c r="BE7" s="4">
        <f t="shared" si="25"/>
        <v>0.38080192852969336</v>
      </c>
      <c r="BF7" s="4">
        <f t="shared" si="26"/>
        <v>0.70618498135523311</v>
      </c>
      <c r="BG7" s="4"/>
      <c r="BH7" s="4"/>
      <c r="BI7" s="4"/>
      <c r="BJ7" s="4"/>
      <c r="BK7" s="4"/>
    </row>
    <row r="8" spans="1:63" x14ac:dyDescent="0.3">
      <c r="A8" s="3" t="str">
        <f t="shared" si="4"/>
        <v>tc07</v>
      </c>
      <c r="B8" s="3" t="s">
        <v>23</v>
      </c>
      <c r="C8" s="3">
        <v>7</v>
      </c>
      <c r="D8" s="3">
        <v>1</v>
      </c>
      <c r="E8" s="4">
        <v>374.6</v>
      </c>
      <c r="F8" s="4">
        <v>435.4</v>
      </c>
      <c r="G8" s="4">
        <v>410.9</v>
      </c>
      <c r="H8" s="4">
        <v>490</v>
      </c>
      <c r="I8" s="4">
        <v>445.8</v>
      </c>
      <c r="J8" s="4">
        <v>567.4</v>
      </c>
      <c r="K8" s="4">
        <v>384.9</v>
      </c>
      <c r="L8" s="4">
        <v>422.9</v>
      </c>
      <c r="M8" s="4">
        <f t="shared" si="5"/>
        <v>441.48750000000007</v>
      </c>
      <c r="N8" s="4">
        <f t="shared" si="0"/>
        <v>427.72500000000002</v>
      </c>
      <c r="O8" s="4">
        <f t="shared" si="1"/>
        <v>455.25</v>
      </c>
      <c r="P8" s="4">
        <f t="shared" si="6"/>
        <v>27.524999999999977</v>
      </c>
      <c r="Q8" s="4">
        <f>AVERAGE(E8,F8,K8,L8)</f>
        <v>404.45000000000005</v>
      </c>
      <c r="R8" s="4">
        <f t="shared" si="8"/>
        <v>478.52499999999998</v>
      </c>
      <c r="S8" s="4">
        <f>R8-Q8</f>
        <v>74.074999999999932</v>
      </c>
      <c r="T8" s="4">
        <f>AVERAGE(E8,28,I8,K8)</f>
        <v>308.32500000000005</v>
      </c>
      <c r="U8" s="4">
        <f t="shared" si="2"/>
        <v>478.92499999999995</v>
      </c>
      <c r="V8" s="4">
        <f t="shared" si="10"/>
        <v>170.59999999999991</v>
      </c>
      <c r="AB8" s="5">
        <v>17</v>
      </c>
      <c r="AC8" s="3">
        <v>0</v>
      </c>
      <c r="AD8" s="3">
        <v>2</v>
      </c>
      <c r="AE8" s="3">
        <v>4</v>
      </c>
      <c r="AF8" s="3">
        <v>6</v>
      </c>
      <c r="AG8" s="3">
        <v>5</v>
      </c>
      <c r="AI8" s="4">
        <f t="shared" si="11"/>
        <v>-1.0726250597318525</v>
      </c>
      <c r="AJ8" s="4">
        <f t="shared" si="12"/>
        <v>-9.7620707174251461E-2</v>
      </c>
      <c r="AK8" s="4">
        <f t="shared" si="13"/>
        <v>-0.49050897424104822</v>
      </c>
      <c r="AL8" s="4">
        <f t="shared" si="14"/>
        <v>0.77795885943175302</v>
      </c>
      <c r="AM8" s="4">
        <f t="shared" si="15"/>
        <v>6.9156353131654635E-2</v>
      </c>
      <c r="AN8" s="4">
        <f t="shared" si="16"/>
        <v>2.0191650582468577</v>
      </c>
      <c r="AO8" s="4">
        <f t="shared" si="17"/>
        <v>-0.90745162500581211</v>
      </c>
      <c r="AP8" s="4">
        <f t="shared" si="18"/>
        <v>-0.29807390465731104</v>
      </c>
      <c r="AQ8" s="4">
        <f t="shared" si="19"/>
        <v>-1.2559397966072083E-15</v>
      </c>
      <c r="AR8" s="4">
        <f t="shared" si="20"/>
        <v>-0.22069897042884978</v>
      </c>
      <c r="AS8" s="4">
        <f t="shared" si="21"/>
        <v>0.22069897042884729</v>
      </c>
      <c r="AT8" s="4">
        <f t="shared" si="22"/>
        <v>-0.45903782223620665</v>
      </c>
      <c r="AU8" s="4">
        <f t="shared" si="23"/>
        <v>1.2007146529235266</v>
      </c>
      <c r="AV8" s="4">
        <f>AI8/ACC!D8</f>
        <v>-1.3201539196699723</v>
      </c>
      <c r="AW8" s="4">
        <f>AJ8/ACC!E8</f>
        <v>-0.13016094289900196</v>
      </c>
      <c r="AX8" s="4">
        <f>AK8/ACC!F8</f>
        <v>-0.49050897424104822</v>
      </c>
      <c r="AY8" s="4">
        <f>AL8/ACC!G8</f>
        <v>1.0372784792423373</v>
      </c>
      <c r="AZ8" s="4">
        <f>AM8/ACC!H8</f>
        <v>7.3766776673764939E-2</v>
      </c>
      <c r="BA8" s="4">
        <f>AN8/ACC!I8</f>
        <v>2.3076172094249801</v>
      </c>
      <c r="BB8" s="4">
        <f>AO8/ACC!J8</f>
        <v>-0.90745162500581211</v>
      </c>
      <c r="BC8" s="4">
        <f>AP8/ACC!K8</f>
        <v>-0.29807390465731104</v>
      </c>
      <c r="BD8" s="4">
        <f t="shared" si="24"/>
        <v>-0.22588633939192132</v>
      </c>
      <c r="BE8" s="4">
        <f t="shared" si="25"/>
        <v>0.29396461410890545</v>
      </c>
      <c r="BF8" s="4">
        <f t="shared" si="26"/>
        <v>0.51985095350082677</v>
      </c>
      <c r="BG8" s="4"/>
      <c r="BH8" s="4"/>
      <c r="BI8" s="4"/>
      <c r="BJ8" s="4"/>
      <c r="BK8" s="4"/>
    </row>
    <row r="9" spans="1:63" ht="13.5" customHeight="1" x14ac:dyDescent="0.3">
      <c r="A9" s="3" t="str">
        <f t="shared" si="4"/>
        <v>j108</v>
      </c>
      <c r="B9" s="3" t="s">
        <v>178</v>
      </c>
      <c r="C9" s="3">
        <v>8</v>
      </c>
      <c r="D9" s="3">
        <v>2</v>
      </c>
      <c r="E9" s="4">
        <v>442.3</v>
      </c>
      <c r="F9" s="4">
        <v>473.8</v>
      </c>
      <c r="G9" s="4">
        <v>452</v>
      </c>
      <c r="H9" s="4">
        <v>583.4</v>
      </c>
      <c r="I9" s="4">
        <v>500.5</v>
      </c>
      <c r="J9" s="4">
        <v>530.6</v>
      </c>
      <c r="K9" s="4">
        <v>426.1</v>
      </c>
      <c r="L9" s="4">
        <v>461.2</v>
      </c>
      <c r="M9" s="4">
        <f t="shared" si="5"/>
        <v>483.73749999999995</v>
      </c>
      <c r="N9" s="4">
        <f t="shared" si="0"/>
        <v>487.875</v>
      </c>
      <c r="O9" s="4">
        <f t="shared" si="1"/>
        <v>479.59999999999997</v>
      </c>
      <c r="P9" s="4">
        <f t="shared" si="6"/>
        <v>-8.2750000000000341</v>
      </c>
      <c r="Q9" s="4">
        <f t="shared" si="7"/>
        <v>450.85</v>
      </c>
      <c r="R9" s="4">
        <f t="shared" si="8"/>
        <v>516.625</v>
      </c>
      <c r="S9" s="4">
        <f t="shared" si="9"/>
        <v>65.774999999999977</v>
      </c>
      <c r="T9" s="4">
        <f>AVERAGE(E9,29,I9,K9)</f>
        <v>349.47500000000002</v>
      </c>
      <c r="U9" s="4">
        <f t="shared" si="2"/>
        <v>512.25</v>
      </c>
      <c r="V9" s="4">
        <f t="shared" si="10"/>
        <v>162.77499999999998</v>
      </c>
      <c r="AB9" s="5">
        <v>9</v>
      </c>
      <c r="AC9" s="3">
        <v>1</v>
      </c>
      <c r="AD9" s="3">
        <v>1</v>
      </c>
      <c r="AE9" s="3">
        <v>0</v>
      </c>
      <c r="AF9" s="3">
        <v>5</v>
      </c>
      <c r="AG9" s="3">
        <v>2</v>
      </c>
      <c r="AI9" s="4">
        <f t="shared" si="11"/>
        <v>-0.79405253081619775</v>
      </c>
      <c r="AJ9" s="4">
        <f t="shared" si="12"/>
        <v>-0.19042888748080677</v>
      </c>
      <c r="AK9" s="4">
        <f t="shared" si="13"/>
        <v>-0.60817477397958553</v>
      </c>
      <c r="AL9" s="4">
        <f t="shared" si="14"/>
        <v>1.9097981382194735</v>
      </c>
      <c r="AM9" s="4">
        <f t="shared" si="15"/>
        <v>0.32121401020347679</v>
      </c>
      <c r="AN9" s="4">
        <f t="shared" si="16"/>
        <v>0.89800993605729529</v>
      </c>
      <c r="AO9" s="4">
        <f t="shared" si="17"/>
        <v>-1.1044875473886844</v>
      </c>
      <c r="AP9" s="4">
        <f t="shared" si="18"/>
        <v>-0.43187834481496362</v>
      </c>
      <c r="AQ9" s="4">
        <f t="shared" si="19"/>
        <v>9.5062846483529029E-16</v>
      </c>
      <c r="AR9" s="4">
        <f t="shared" si="20"/>
        <v>7.9285486485720869E-2</v>
      </c>
      <c r="AS9" s="4">
        <f t="shared" si="21"/>
        <v>-7.9285486485718967E-2</v>
      </c>
      <c r="AT9" s="4">
        <f t="shared" si="22"/>
        <v>-0.1173712639818819</v>
      </c>
      <c r="AU9" s="4">
        <f t="shared" si="23"/>
        <v>1.0927504209904972</v>
      </c>
      <c r="AV9" s="4">
        <f>AI9/ACC!D9</f>
        <v>-0.79405253081619775</v>
      </c>
      <c r="AW9" s="4">
        <f>AJ9/ACC!E9</f>
        <v>-0.20312414664619388</v>
      </c>
      <c r="AX9" s="4">
        <f>AK9/ACC!F9</f>
        <v>-0.60817477397958553</v>
      </c>
      <c r="AY9" s="4">
        <f>AL9/ACC!G9</f>
        <v>2.3505207855008905</v>
      </c>
      <c r="AZ9" s="4">
        <f>AM9/ACC!H9</f>
        <v>0.32121401020347679</v>
      </c>
      <c r="BA9" s="4">
        <f>AN9/ACC!I9</f>
        <v>0.89800993605729529</v>
      </c>
      <c r="BB9" s="4">
        <f>AO9/ACC!J9</f>
        <v>-1.1044875473886844</v>
      </c>
      <c r="BC9" s="4">
        <f>AP9/ACC!K9</f>
        <v>-0.4606702344692945</v>
      </c>
      <c r="BD9" s="4">
        <f t="shared" si="24"/>
        <v>0.18629233351472835</v>
      </c>
      <c r="BE9" s="4">
        <f t="shared" si="25"/>
        <v>-8.6483458899301688E-2</v>
      </c>
      <c r="BF9" s="4">
        <f t="shared" si="26"/>
        <v>-0.27277579241403005</v>
      </c>
      <c r="BG9" s="4"/>
      <c r="BH9" s="4"/>
      <c r="BI9" s="4"/>
      <c r="BJ9" s="4"/>
      <c r="BK9" s="4"/>
    </row>
    <row r="10" spans="1:63" x14ac:dyDescent="0.3">
      <c r="A10" s="3" t="str">
        <f t="shared" si="4"/>
        <v>aw09</v>
      </c>
      <c r="B10" s="3" t="s">
        <v>0</v>
      </c>
      <c r="C10" s="3">
        <v>9</v>
      </c>
      <c r="D10" s="3">
        <v>2</v>
      </c>
      <c r="E10" s="4">
        <v>617.6</v>
      </c>
      <c r="F10" s="4">
        <v>701.9</v>
      </c>
      <c r="G10" s="4">
        <v>510.8</v>
      </c>
      <c r="H10" s="4">
        <v>710.5</v>
      </c>
      <c r="I10" s="4">
        <v>671</v>
      </c>
      <c r="J10" s="4">
        <v>806.7</v>
      </c>
      <c r="K10" s="4">
        <v>491.9</v>
      </c>
      <c r="L10" s="4">
        <v>494.4</v>
      </c>
      <c r="M10" s="4">
        <f t="shared" si="5"/>
        <v>625.59999999999991</v>
      </c>
      <c r="N10" s="4">
        <f t="shared" si="0"/>
        <v>635.20000000000005</v>
      </c>
      <c r="O10" s="4">
        <f t="shared" si="1"/>
        <v>616</v>
      </c>
      <c r="P10" s="4">
        <f t="shared" si="6"/>
        <v>-19.200000000000045</v>
      </c>
      <c r="Q10" s="4">
        <f t="shared" si="7"/>
        <v>576.45000000000005</v>
      </c>
      <c r="R10" s="4">
        <f t="shared" si="8"/>
        <v>674.75</v>
      </c>
      <c r="S10" s="4">
        <f t="shared" si="9"/>
        <v>98.299999999999955</v>
      </c>
      <c r="T10" s="4">
        <f>AVERAGE(E10,210,I10,K10)</f>
        <v>497.625</v>
      </c>
      <c r="U10" s="4">
        <f t="shared" si="2"/>
        <v>678.37500000000011</v>
      </c>
      <c r="V10" s="4">
        <f t="shared" si="10"/>
        <v>180.75000000000011</v>
      </c>
      <c r="AB10" s="5">
        <v>7</v>
      </c>
      <c r="AC10" s="3">
        <v>0</v>
      </c>
      <c r="AD10" s="3">
        <v>1</v>
      </c>
      <c r="AE10" s="3">
        <v>1</v>
      </c>
      <c r="AF10" s="3">
        <v>4</v>
      </c>
      <c r="AG10" s="3">
        <v>1</v>
      </c>
      <c r="AI10" s="4">
        <f t="shared" si="11"/>
        <v>-6.8234778968933235E-2</v>
      </c>
      <c r="AJ10" s="4">
        <f t="shared" si="12"/>
        <v>0.65078920441621058</v>
      </c>
      <c r="AK10" s="4">
        <f t="shared" si="13"/>
        <v>-0.97916907820420496</v>
      </c>
      <c r="AL10" s="4">
        <f t="shared" si="14"/>
        <v>0.72414159180781501</v>
      </c>
      <c r="AM10" s="4">
        <f t="shared" si="15"/>
        <v>0.38723237064870242</v>
      </c>
      <c r="AN10" s="4">
        <f t="shared" si="16"/>
        <v>1.5446648089092494</v>
      </c>
      <c r="AO10" s="4">
        <f t="shared" si="17"/>
        <v>-1.1403737435183123</v>
      </c>
      <c r="AP10" s="4">
        <f t="shared" si="18"/>
        <v>-1.1190503750905205</v>
      </c>
      <c r="AQ10" s="4">
        <f t="shared" si="19"/>
        <v>8.0491169285323849E-16</v>
      </c>
      <c r="AR10" s="4">
        <f t="shared" si="20"/>
        <v>8.1881734762721842E-2</v>
      </c>
      <c r="AS10" s="4">
        <f t="shared" si="21"/>
        <v>-8.188173476272026E-2</v>
      </c>
      <c r="AT10" s="4">
        <f t="shared" si="22"/>
        <v>-1.2572258025026131</v>
      </c>
      <c r="AU10" s="4">
        <f t="shared" si="23"/>
        <v>0.90027261502137568</v>
      </c>
      <c r="AV10" s="4">
        <f>AI10/ACC!D10</f>
        <v>-6.8234778968933235E-2</v>
      </c>
      <c r="AW10" s="4">
        <f>AJ10/ACC!E10</f>
        <v>0.65078920441621058</v>
      </c>
      <c r="AX10" s="4">
        <f>AK10/ACC!F10</f>
        <v>-1.1190503750905199</v>
      </c>
      <c r="AY10" s="4">
        <f>AL10/ACC!G10</f>
        <v>0.72414159180781501</v>
      </c>
      <c r="AZ10" s="4">
        <f>AM10/ACC!H10</f>
        <v>0.38723237064870242</v>
      </c>
      <c r="BA10" s="4">
        <f>AN10/ACC!I10</f>
        <v>1.5446648089092494</v>
      </c>
      <c r="BB10" s="4">
        <f>AO10/ACC!J10</f>
        <v>-1.1403737435183123</v>
      </c>
      <c r="BC10" s="4">
        <f>AP10/ACC!K10</f>
        <v>-1.1190503750905205</v>
      </c>
      <c r="BD10" s="4">
        <f t="shared" si="24"/>
        <v>4.6911410541143117E-2</v>
      </c>
      <c r="BE10" s="4">
        <f t="shared" si="25"/>
        <v>-8.188173476272026E-2</v>
      </c>
      <c r="BF10" s="4">
        <f t="shared" si="26"/>
        <v>-0.12879314530386338</v>
      </c>
      <c r="BG10" s="4"/>
      <c r="BH10" s="4"/>
      <c r="BI10" s="4"/>
      <c r="BJ10" s="4"/>
      <c r="BK10" s="4"/>
    </row>
    <row r="11" spans="1:63" x14ac:dyDescent="0.3">
      <c r="A11" s="3" t="str">
        <f t="shared" si="4"/>
        <v>ij10</v>
      </c>
      <c r="B11" s="3" t="s">
        <v>31</v>
      </c>
      <c r="C11" s="3">
        <v>10</v>
      </c>
      <c r="D11" s="3">
        <v>1</v>
      </c>
      <c r="E11" s="4">
        <v>345.3</v>
      </c>
      <c r="F11" s="4">
        <v>376.1</v>
      </c>
      <c r="G11" s="4">
        <v>324.10000000000002</v>
      </c>
      <c r="H11" s="4">
        <v>385.5</v>
      </c>
      <c r="I11" s="4">
        <v>349.9</v>
      </c>
      <c r="J11" s="4">
        <v>466.8</v>
      </c>
      <c r="K11" s="4">
        <v>333.2</v>
      </c>
      <c r="L11" s="4">
        <v>370.2</v>
      </c>
      <c r="M11" s="4">
        <f t="shared" si="5"/>
        <v>368.88749999999999</v>
      </c>
      <c r="N11" s="4">
        <f t="shared" si="0"/>
        <v>357.75</v>
      </c>
      <c r="O11" s="4">
        <f t="shared" si="1"/>
        <v>380.02500000000003</v>
      </c>
      <c r="P11" s="4">
        <f t="shared" si="6"/>
        <v>22.275000000000034</v>
      </c>
      <c r="Q11" s="4">
        <f>AVERAGE(E11,F11,K11,L11)</f>
        <v>356.20000000000005</v>
      </c>
      <c r="R11" s="4">
        <f t="shared" si="8"/>
        <v>381.57499999999999</v>
      </c>
      <c r="S11" s="4">
        <f t="shared" si="9"/>
        <v>25.374999999999943</v>
      </c>
      <c r="T11" s="4">
        <f>AVERAGE(E11,211,I11,K11)</f>
        <v>309.84999999999997</v>
      </c>
      <c r="U11" s="4">
        <f t="shared" si="2"/>
        <v>399.65000000000003</v>
      </c>
      <c r="V11" s="4">
        <f t="shared" si="10"/>
        <v>89.800000000000068</v>
      </c>
      <c r="AB11" s="5">
        <v>10</v>
      </c>
      <c r="AC11" s="3">
        <v>0</v>
      </c>
      <c r="AD11" s="3">
        <v>0</v>
      </c>
      <c r="AE11" s="3">
        <v>0</v>
      </c>
      <c r="AF11" s="3">
        <v>5</v>
      </c>
      <c r="AG11" s="3">
        <v>5</v>
      </c>
      <c r="AI11" s="4">
        <f t="shared" si="11"/>
        <v>-0.52531697592498616</v>
      </c>
      <c r="AJ11" s="4">
        <f t="shared" si="12"/>
        <v>0.16062951516095322</v>
      </c>
      <c r="AK11" s="4">
        <f t="shared" si="13"/>
        <v>-0.99746196329582704</v>
      </c>
      <c r="AL11" s="4">
        <f t="shared" si="14"/>
        <v>0.36997682088198608</v>
      </c>
      <c r="AM11" s="4">
        <f t="shared" si="15"/>
        <v>-0.42287042206150249</v>
      </c>
      <c r="AN11" s="4">
        <f t="shared" si="16"/>
        <v>2.1806083054692218</v>
      </c>
      <c r="AO11" s="4">
        <f t="shared" si="17"/>
        <v>-0.79479595456589125</v>
      </c>
      <c r="AP11" s="4">
        <f t="shared" si="18"/>
        <v>2.9230674336048541E-2</v>
      </c>
      <c r="AQ11" s="4">
        <f t="shared" si="19"/>
        <v>3.3393426912553537E-16</v>
      </c>
      <c r="AR11" s="4">
        <f t="shared" si="20"/>
        <v>-0.24804315079446848</v>
      </c>
      <c r="AS11" s="4">
        <f t="shared" si="21"/>
        <v>0.24804315079446915</v>
      </c>
      <c r="AT11" s="4">
        <f t="shared" si="22"/>
        <v>-0.69652521132184253</v>
      </c>
      <c r="AU11" s="4">
        <f t="shared" si="23"/>
        <v>1.3702226579241041</v>
      </c>
      <c r="AV11" s="4">
        <f>AI11/ACC!D11</f>
        <v>-0.5603381076533186</v>
      </c>
      <c r="AW11" s="4">
        <f>AJ11/ACC!E11</f>
        <v>0.19769786481348089</v>
      </c>
      <c r="AX11" s="4">
        <f>AK11/ACC!F11</f>
        <v>-0.99746196329582704</v>
      </c>
      <c r="AY11" s="4">
        <f>AL11/ACC!G11</f>
        <v>0.53814810310107064</v>
      </c>
      <c r="AZ11" s="4">
        <f>AM11/ACC!H11</f>
        <v>-0.42287042206150249</v>
      </c>
      <c r="BA11" s="4">
        <f>AN11/ACC!I11</f>
        <v>2.6838256067313497</v>
      </c>
      <c r="BB11" s="4">
        <f>AO11/ACC!J11</f>
        <v>-0.79479595456589125</v>
      </c>
      <c r="BC11" s="4">
        <f>AP11/ACC!K11</f>
        <v>3.3406484955484046E-2</v>
      </c>
      <c r="BD11" s="4">
        <f t="shared" si="24"/>
        <v>-0.20548852575864851</v>
      </c>
      <c r="BE11" s="4">
        <f t="shared" si="25"/>
        <v>0.37489142876486004</v>
      </c>
      <c r="BF11" s="4">
        <f t="shared" si="26"/>
        <v>0.58037995452350855</v>
      </c>
      <c r="BG11" s="4"/>
      <c r="BH11" s="4"/>
      <c r="BI11" s="4"/>
      <c r="BJ11" s="4"/>
      <c r="BK11" s="4"/>
    </row>
    <row r="12" spans="1:63" x14ac:dyDescent="0.3">
      <c r="A12" s="3" t="str">
        <f t="shared" si="4"/>
        <v>rg11</v>
      </c>
      <c r="B12" s="3" t="s">
        <v>20</v>
      </c>
      <c r="C12" s="3">
        <v>11</v>
      </c>
      <c r="D12" s="3">
        <v>2</v>
      </c>
      <c r="E12" s="4">
        <v>414.1</v>
      </c>
      <c r="F12" s="4">
        <v>601.1</v>
      </c>
      <c r="G12" s="4">
        <v>445.9</v>
      </c>
      <c r="H12" s="4">
        <v>526.79999999999995</v>
      </c>
      <c r="I12" s="4">
        <v>469.5</v>
      </c>
      <c r="J12" s="4">
        <v>528.29999999999995</v>
      </c>
      <c r="K12" s="4">
        <v>429.9</v>
      </c>
      <c r="L12" s="4">
        <v>460.5</v>
      </c>
      <c r="M12" s="4">
        <f t="shared" si="5"/>
        <v>484.51249999999999</v>
      </c>
      <c r="N12" s="4">
        <f t="shared" si="0"/>
        <v>496.97499999999997</v>
      </c>
      <c r="O12" s="4">
        <f t="shared" si="1"/>
        <v>472.04999999999995</v>
      </c>
      <c r="P12" s="4">
        <f t="shared" si="6"/>
        <v>-24.925000000000011</v>
      </c>
      <c r="Q12" s="4">
        <f>AVERAGE(E12,F12,K12,L12)</f>
        <v>476.4</v>
      </c>
      <c r="R12" s="4">
        <f t="shared" si="8"/>
        <v>492.62499999999994</v>
      </c>
      <c r="S12" s="4">
        <f t="shared" si="9"/>
        <v>16.224999999999966</v>
      </c>
      <c r="T12" s="4">
        <f>AVERAGE(E12,212,I12,K12)</f>
        <v>381.375</v>
      </c>
      <c r="U12" s="4">
        <f t="shared" si="2"/>
        <v>529.17499999999995</v>
      </c>
      <c r="V12" s="4">
        <f t="shared" si="10"/>
        <v>147.79999999999995</v>
      </c>
      <c r="AB12" s="5">
        <v>12</v>
      </c>
      <c r="AC12" s="3">
        <v>3</v>
      </c>
      <c r="AD12" s="3">
        <v>1</v>
      </c>
      <c r="AE12" s="3">
        <v>0</v>
      </c>
      <c r="AF12" s="3">
        <v>3</v>
      </c>
      <c r="AG12" s="3">
        <v>5</v>
      </c>
      <c r="AI12" s="4">
        <f t="shared" si="11"/>
        <v>-1.1227506240927962</v>
      </c>
      <c r="AJ12" s="4">
        <f t="shared" si="12"/>
        <v>1.8590262863329521</v>
      </c>
      <c r="AK12" s="4">
        <f t="shared" si="13"/>
        <v>-0.6156890960097019</v>
      </c>
      <c r="AL12" s="4">
        <f t="shared" si="14"/>
        <v>0.67428818769854937</v>
      </c>
      <c r="AM12" s="4">
        <f t="shared" si="15"/>
        <v>-0.23937928271532896</v>
      </c>
      <c r="AN12" s="4">
        <f t="shared" si="16"/>
        <v>0.69820618430624259</v>
      </c>
      <c r="AO12" s="4">
        <f t="shared" si="17"/>
        <v>-0.87081439315842901</v>
      </c>
      <c r="AP12" s="4">
        <f t="shared" si="18"/>
        <v>-0.38288726236148796</v>
      </c>
      <c r="AQ12" s="4">
        <f t="shared" si="19"/>
        <v>0</v>
      </c>
      <c r="AR12" s="4">
        <f t="shared" si="20"/>
        <v>0.19871868848225083</v>
      </c>
      <c r="AS12" s="4">
        <f t="shared" si="21"/>
        <v>-0.19871868848225083</v>
      </c>
      <c r="AT12" s="4">
        <f t="shared" si="22"/>
        <v>-0.59755128191553475</v>
      </c>
      <c r="AU12" s="4">
        <f t="shared" si="23"/>
        <v>1.4243166979881281</v>
      </c>
      <c r="AV12" s="4">
        <f>AI12/ACC!D12</f>
        <v>-1.1227506240927962</v>
      </c>
      <c r="AW12" s="4">
        <f>AJ12/ACC!E12</f>
        <v>2.1246014700948024</v>
      </c>
      <c r="AX12" s="4">
        <f>AK12/ACC!F12</f>
        <v>-0.65673503574368197</v>
      </c>
      <c r="AY12" s="4">
        <f>AL12/ACC!G12</f>
        <v>0.67428818769854937</v>
      </c>
      <c r="AZ12" s="4">
        <f>AM12/ACC!H12</f>
        <v>-0.23937928271532896</v>
      </c>
      <c r="BA12" s="4">
        <f>AN12/ACC!I12</f>
        <v>0.69820618430624259</v>
      </c>
      <c r="BB12" s="4">
        <f>AO12/ACC!J12</f>
        <v>-0.92886868603565764</v>
      </c>
      <c r="BC12" s="4">
        <f>AP12/ACC!K12</f>
        <v>-0.40841307985225384</v>
      </c>
      <c r="BD12" s="4">
        <f t="shared" si="24"/>
        <v>0.25485099948921841</v>
      </c>
      <c r="BE12" s="4">
        <f t="shared" si="25"/>
        <v>-0.21961371607424945</v>
      </c>
      <c r="BF12" s="4">
        <f t="shared" si="26"/>
        <v>-0.47446471556346786</v>
      </c>
      <c r="BG12" s="4"/>
      <c r="BH12" s="4"/>
      <c r="BI12" s="4"/>
      <c r="BJ12" s="4"/>
      <c r="BK12" s="4"/>
    </row>
    <row r="13" spans="1:63" x14ac:dyDescent="0.3">
      <c r="A13" s="3" t="str">
        <f t="shared" si="4"/>
        <v>les12</v>
      </c>
      <c r="B13" s="3" t="s">
        <v>17</v>
      </c>
      <c r="C13" s="3">
        <v>12</v>
      </c>
      <c r="D13" s="3">
        <v>2</v>
      </c>
      <c r="E13" s="4">
        <v>437.3</v>
      </c>
      <c r="F13" s="4">
        <v>436.9</v>
      </c>
      <c r="G13" s="4">
        <v>480.3</v>
      </c>
      <c r="H13" s="4">
        <v>625.9</v>
      </c>
      <c r="I13" s="4">
        <v>474.7</v>
      </c>
      <c r="J13" s="4">
        <v>568.1</v>
      </c>
      <c r="K13" s="4">
        <v>403.3</v>
      </c>
      <c r="L13" s="4">
        <v>740.8</v>
      </c>
      <c r="M13" s="4">
        <f t="shared" si="5"/>
        <v>520.91250000000002</v>
      </c>
      <c r="N13" s="4">
        <f t="shared" si="0"/>
        <v>495.1</v>
      </c>
      <c r="O13" s="4">
        <f t="shared" si="1"/>
        <v>546.72499999999991</v>
      </c>
      <c r="P13" s="4">
        <f t="shared" si="6"/>
        <v>51.624999999999886</v>
      </c>
      <c r="Q13" s="4">
        <f t="shared" si="7"/>
        <v>504.57499999999999</v>
      </c>
      <c r="R13" s="4">
        <f t="shared" si="8"/>
        <v>537.25</v>
      </c>
      <c r="S13" s="4">
        <f t="shared" si="9"/>
        <v>32.675000000000011</v>
      </c>
      <c r="T13" s="4">
        <f>AVERAGE(E13,213,I13,K13)</f>
        <v>382.07499999999999</v>
      </c>
      <c r="U13" s="4">
        <f t="shared" si="2"/>
        <v>592.92499999999995</v>
      </c>
      <c r="V13" s="4">
        <f t="shared" si="10"/>
        <v>210.84999999999997</v>
      </c>
      <c r="AB13" s="5">
        <v>17</v>
      </c>
      <c r="AC13" s="3">
        <v>2</v>
      </c>
      <c r="AD13" s="3">
        <v>2</v>
      </c>
      <c r="AE13" s="3">
        <v>2</v>
      </c>
      <c r="AF13" s="3">
        <v>8</v>
      </c>
      <c r="AG13" s="3">
        <v>3</v>
      </c>
      <c r="AI13" s="4">
        <f t="shared" si="11"/>
        <v>-0.7243653953677246</v>
      </c>
      <c r="AJ13" s="4">
        <f t="shared" si="12"/>
        <v>-0.72783074035976658</v>
      </c>
      <c r="AK13" s="4">
        <f t="shared" si="13"/>
        <v>-0.35184080872323775</v>
      </c>
      <c r="AL13" s="4">
        <f t="shared" si="14"/>
        <v>0.90954476837995446</v>
      </c>
      <c r="AM13" s="4">
        <f t="shared" si="15"/>
        <v>-0.40035563861182227</v>
      </c>
      <c r="AN13" s="4">
        <f t="shared" si="16"/>
        <v>0.4088024170299237</v>
      </c>
      <c r="AO13" s="4">
        <f t="shared" si="17"/>
        <v>-1.0189197196912723</v>
      </c>
      <c r="AP13" s="4">
        <f t="shared" si="18"/>
        <v>1.9049651173439432</v>
      </c>
      <c r="AQ13" s="4">
        <f t="shared" si="19"/>
        <v>-2.7755575615628914E-16</v>
      </c>
      <c r="AR13" s="4">
        <f t="shared" si="20"/>
        <v>-0.22362304401769367</v>
      </c>
      <c r="AS13" s="4">
        <f t="shared" si="21"/>
        <v>0.22362304401769312</v>
      </c>
      <c r="AT13" s="4">
        <f t="shared" si="22"/>
        <v>0.72187467865469446</v>
      </c>
      <c r="AU13" s="4">
        <f t="shared" si="23"/>
        <v>1.2477407811970278</v>
      </c>
      <c r="AV13" s="4">
        <f>AI13/ACC!D13</f>
        <v>-0.7243653953677246</v>
      </c>
      <c r="AW13" s="4">
        <f>AJ13/ACC!E13</f>
        <v>-0.72783074035976658</v>
      </c>
      <c r="AX13" s="4">
        <f>AK13/ACC!F13</f>
        <v>-0.37429873268429548</v>
      </c>
      <c r="AY13" s="4">
        <f>AL13/ACC!G13</f>
        <v>0.90954476837995446</v>
      </c>
      <c r="AZ13" s="4">
        <f>AM13/ACC!H13</f>
        <v>-0.42591025384236414</v>
      </c>
      <c r="BA13" s="4">
        <f>AN13/ACC!I13</f>
        <v>0.5046943420122515</v>
      </c>
      <c r="BB13" s="4">
        <f>AO13/ACC!J13</f>
        <v>-1.1578633178309912</v>
      </c>
      <c r="BC13" s="4">
        <f>AP13/ACC!K13</f>
        <v>1.9049651173439432</v>
      </c>
      <c r="BD13" s="4">
        <f t="shared" si="24"/>
        <v>-0.22923752500795808</v>
      </c>
      <c r="BE13" s="4">
        <f t="shared" si="25"/>
        <v>0.20647147192070986</v>
      </c>
      <c r="BF13" s="4">
        <f t="shared" si="26"/>
        <v>0.43570899692866794</v>
      </c>
      <c r="BG13" s="4"/>
      <c r="BH13" s="4"/>
      <c r="BI13" s="4"/>
      <c r="BJ13" s="4"/>
      <c r="BK13" s="4"/>
    </row>
    <row r="14" spans="1:63" x14ac:dyDescent="0.3">
      <c r="A14" s="3" t="str">
        <f t="shared" si="4"/>
        <v>ac13</v>
      </c>
      <c r="B14" s="3" t="s">
        <v>2</v>
      </c>
      <c r="C14" s="3">
        <v>13</v>
      </c>
      <c r="D14" s="3">
        <v>1</v>
      </c>
      <c r="E14" s="4">
        <v>469.9</v>
      </c>
      <c r="F14" s="4">
        <v>424.4</v>
      </c>
      <c r="G14" s="4">
        <v>388.8</v>
      </c>
      <c r="H14" s="4">
        <v>594.9</v>
      </c>
      <c r="I14" s="4">
        <v>423.9</v>
      </c>
      <c r="J14" s="4">
        <v>573.4</v>
      </c>
      <c r="K14" s="4">
        <v>376.1</v>
      </c>
      <c r="L14" s="4">
        <v>411.2</v>
      </c>
      <c r="M14" s="4">
        <f t="shared" si="5"/>
        <v>457.82499999999999</v>
      </c>
      <c r="N14" s="4">
        <f t="shared" si="0"/>
        <v>469.5</v>
      </c>
      <c r="O14" s="4">
        <f t="shared" si="1"/>
        <v>446.15000000000003</v>
      </c>
      <c r="P14" s="4">
        <f t="shared" si="6"/>
        <v>-23.349999999999966</v>
      </c>
      <c r="Q14" s="4">
        <f t="shared" si="7"/>
        <v>420.40000000000003</v>
      </c>
      <c r="R14" s="4">
        <f t="shared" si="8"/>
        <v>495.25</v>
      </c>
      <c r="S14" s="4">
        <f t="shared" si="9"/>
        <v>74.849999999999966</v>
      </c>
      <c r="T14" s="4">
        <f>AVERAGE(E14,214,I14,K14)</f>
        <v>370.97500000000002</v>
      </c>
      <c r="U14" s="4">
        <f t="shared" si="2"/>
        <v>500.97499999999997</v>
      </c>
      <c r="V14" s="4">
        <f t="shared" si="10"/>
        <v>129.99999999999994</v>
      </c>
      <c r="AB14" s="5">
        <v>26</v>
      </c>
      <c r="AC14" s="3">
        <v>4</v>
      </c>
      <c r="AD14" s="3">
        <v>6</v>
      </c>
      <c r="AE14" s="3">
        <v>3</v>
      </c>
      <c r="AF14" s="3">
        <v>6</v>
      </c>
      <c r="AG14" s="3">
        <v>7</v>
      </c>
      <c r="AI14" s="4">
        <f t="shared" si="11"/>
        <v>0.14554925789174261</v>
      </c>
      <c r="AJ14" s="4">
        <f t="shared" si="12"/>
        <v>-0.40289722112062132</v>
      </c>
      <c r="AK14" s="4">
        <f t="shared" si="13"/>
        <v>-0.83201138931491003</v>
      </c>
      <c r="AL14" s="4">
        <f t="shared" si="14"/>
        <v>1.6522703540795556</v>
      </c>
      <c r="AM14" s="4">
        <f t="shared" si="15"/>
        <v>-0.40892410550537261</v>
      </c>
      <c r="AN14" s="4">
        <f t="shared" si="16"/>
        <v>1.3931143255352518</v>
      </c>
      <c r="AO14" s="4">
        <f t="shared" si="17"/>
        <v>-0.98509425268759176</v>
      </c>
      <c r="AP14" s="4">
        <f t="shared" si="18"/>
        <v>-0.56200696887805424</v>
      </c>
      <c r="AQ14" s="4">
        <f t="shared" si="19"/>
        <v>0</v>
      </c>
      <c r="AR14" s="4">
        <f t="shared" si="20"/>
        <v>0.1407277503839417</v>
      </c>
      <c r="AS14" s="4">
        <f t="shared" si="21"/>
        <v>-0.1407277503839417</v>
      </c>
      <c r="AT14" s="4">
        <f t="shared" si="22"/>
        <v>-0.36342112840050023</v>
      </c>
      <c r="AU14" s="4">
        <f t="shared" si="23"/>
        <v>1.0402402448080661</v>
      </c>
      <c r="AV14" s="4">
        <f>AI14/ACC!D14</f>
        <v>0.14554925789174261</v>
      </c>
      <c r="AW14" s="4">
        <f>AJ14/ACC!E14</f>
        <v>-0.42861406502193761</v>
      </c>
      <c r="AX14" s="4">
        <f>AK14/ACC!F14</f>
        <v>-0.83201138931491003</v>
      </c>
      <c r="AY14" s="4">
        <f>AL14/ACC!G14</f>
        <v>1.7577344192335698</v>
      </c>
      <c r="AZ14" s="4">
        <f>AM14/ACC!H14</f>
        <v>-0.40892410550537261</v>
      </c>
      <c r="BA14" s="4">
        <f>AN14/ACC!I14</f>
        <v>1.7198942290558663</v>
      </c>
      <c r="BB14" s="4">
        <f>AO14/ACC!J14</f>
        <v>-1.1194252871449906</v>
      </c>
      <c r="BC14" s="4">
        <f>AP14/ACC!K14</f>
        <v>-0.59787975412558969</v>
      </c>
      <c r="BD14" s="4">
        <f t="shared" si="24"/>
        <v>0.16066455569711618</v>
      </c>
      <c r="BE14" s="4">
        <f t="shared" si="25"/>
        <v>-0.10158372943002167</v>
      </c>
      <c r="BF14" s="4">
        <f t="shared" si="26"/>
        <v>-0.26224828512713783</v>
      </c>
      <c r="BG14" s="4"/>
      <c r="BH14" s="4"/>
      <c r="BI14" s="4"/>
      <c r="BJ14" s="4"/>
      <c r="BK14" s="4"/>
    </row>
    <row r="15" spans="1:63" x14ac:dyDescent="0.3">
      <c r="A15" s="3" t="str">
        <f t="shared" si="4"/>
        <v>sb14</v>
      </c>
      <c r="B15" s="3" t="s">
        <v>22</v>
      </c>
      <c r="C15" s="3">
        <v>14</v>
      </c>
      <c r="D15" s="3">
        <v>2</v>
      </c>
      <c r="E15" s="4">
        <v>431.3</v>
      </c>
      <c r="F15" s="4">
        <v>540.5</v>
      </c>
      <c r="G15" s="4">
        <v>514.79999999999995</v>
      </c>
      <c r="H15" s="4">
        <v>588.4</v>
      </c>
      <c r="I15" s="4">
        <v>553.1</v>
      </c>
      <c r="J15" s="4">
        <v>610.20000000000005</v>
      </c>
      <c r="K15" s="4">
        <v>509.7</v>
      </c>
      <c r="L15" s="4">
        <v>511.1</v>
      </c>
      <c r="M15" s="4">
        <f t="shared" si="5"/>
        <v>532.38750000000005</v>
      </c>
      <c r="N15" s="4">
        <f t="shared" si="0"/>
        <v>518.75</v>
      </c>
      <c r="O15" s="4">
        <f t="shared" si="1"/>
        <v>546.02500000000009</v>
      </c>
      <c r="P15" s="4">
        <f t="shared" si="6"/>
        <v>27.275000000000091</v>
      </c>
      <c r="Q15" s="4">
        <f t="shared" si="7"/>
        <v>498.15</v>
      </c>
      <c r="R15" s="4">
        <f t="shared" si="8"/>
        <v>566.625</v>
      </c>
      <c r="S15" s="4">
        <f t="shared" si="9"/>
        <v>68.475000000000023</v>
      </c>
      <c r="T15" s="4">
        <f>AVERAGE(E15,215,I15,K15)</f>
        <v>427.27500000000003</v>
      </c>
      <c r="U15" s="4">
        <f t="shared" si="2"/>
        <v>562.55000000000007</v>
      </c>
      <c r="V15" s="4">
        <f t="shared" si="10"/>
        <v>135.27500000000003</v>
      </c>
      <c r="AB15" s="5">
        <v>4</v>
      </c>
      <c r="AC15" s="3">
        <v>0</v>
      </c>
      <c r="AD15" s="3">
        <v>2</v>
      </c>
      <c r="AE15" s="3">
        <v>1</v>
      </c>
      <c r="AF15" s="3">
        <v>1</v>
      </c>
      <c r="AG15" s="3">
        <v>0</v>
      </c>
      <c r="AI15" s="4">
        <f t="shared" si="11"/>
        <v>-1.837612275940302</v>
      </c>
      <c r="AJ15" s="4">
        <f t="shared" si="12"/>
        <v>0.14747253209907862</v>
      </c>
      <c r="AK15" s="4">
        <f t="shared" si="13"/>
        <v>-0.3197131782178827</v>
      </c>
      <c r="AL15" s="4">
        <f t="shared" si="14"/>
        <v>1.0182194396548139</v>
      </c>
      <c r="AM15" s="4">
        <f t="shared" si="15"/>
        <v>0.37652077918054605</v>
      </c>
      <c r="AN15" s="4">
        <f t="shared" si="16"/>
        <v>1.4145092639703691</v>
      </c>
      <c r="AO15" s="4">
        <f t="shared" si="17"/>
        <v>-0.41242318298895203</v>
      </c>
      <c r="AP15" s="4">
        <f t="shared" si="18"/>
        <v>-0.38697337775767732</v>
      </c>
      <c r="AQ15" s="4">
        <f t="shared" si="19"/>
        <v>-7.7715611723760958E-16</v>
      </c>
      <c r="AR15" s="4">
        <f t="shared" si="20"/>
        <v>-0.24790837060107301</v>
      </c>
      <c r="AS15" s="4">
        <f t="shared" si="21"/>
        <v>0.24790837060107146</v>
      </c>
      <c r="AT15" s="4">
        <f t="shared" si="22"/>
        <v>-5.0445149654847504E-2</v>
      </c>
      <c r="AU15" s="4">
        <f t="shared" si="23"/>
        <v>1.0966139289832937</v>
      </c>
      <c r="AV15" s="4">
        <f>AI15/ACC!D15</f>
        <v>-2.1001283153603452</v>
      </c>
      <c r="AW15" s="4">
        <f>AJ15/ACC!E15</f>
        <v>0.1573040342390172</v>
      </c>
      <c r="AX15" s="4">
        <f>AK15/ACC!F15</f>
        <v>-0.3197131782178827</v>
      </c>
      <c r="AY15" s="4">
        <f>AL15/ACC!G15</f>
        <v>1.2531931564982324</v>
      </c>
      <c r="AZ15" s="4">
        <f>AM15/ACC!H15</f>
        <v>0.40162216445924914</v>
      </c>
      <c r="BA15" s="4">
        <f>AN15/ACC!I15</f>
        <v>1.5088098815683937</v>
      </c>
      <c r="BB15" s="4">
        <f>AO15/ACC!J15</f>
        <v>-0.41242318298895203</v>
      </c>
      <c r="BC15" s="4">
        <f>AP15/ACC!K15</f>
        <v>-0.41277160294152249</v>
      </c>
      <c r="BD15" s="4">
        <f t="shared" si="24"/>
        <v>-0.25233607571024458</v>
      </c>
      <c r="BE15" s="4">
        <f t="shared" si="25"/>
        <v>0.27130931502429206</v>
      </c>
      <c r="BF15" s="4">
        <f t="shared" si="26"/>
        <v>0.52364539073453664</v>
      </c>
      <c r="BG15" s="4"/>
      <c r="BH15" s="4"/>
      <c r="BI15" s="4"/>
      <c r="BJ15" s="4"/>
      <c r="BK15" s="4"/>
    </row>
    <row r="16" spans="1:63" x14ac:dyDescent="0.3">
      <c r="A16" s="3" t="str">
        <f t="shared" si="4"/>
        <v>zd15</v>
      </c>
      <c r="B16" s="3" t="s">
        <v>24</v>
      </c>
      <c r="C16" s="3">
        <v>15</v>
      </c>
      <c r="D16" s="3">
        <v>2</v>
      </c>
      <c r="E16" s="4">
        <v>534.1</v>
      </c>
      <c r="F16" s="4">
        <v>514.6</v>
      </c>
      <c r="G16" s="4">
        <v>600.70000000000005</v>
      </c>
      <c r="H16" s="4">
        <v>781.4</v>
      </c>
      <c r="I16" s="4">
        <v>548.79999999999995</v>
      </c>
      <c r="J16" s="4">
        <v>617.9</v>
      </c>
      <c r="K16" s="4">
        <v>556</v>
      </c>
      <c r="L16" s="4">
        <v>471.1</v>
      </c>
      <c r="M16" s="4">
        <f t="shared" si="5"/>
        <v>578.07500000000005</v>
      </c>
      <c r="N16" s="4">
        <f t="shared" si="0"/>
        <v>607.70000000000005</v>
      </c>
      <c r="O16" s="4">
        <f t="shared" si="1"/>
        <v>548.44999999999993</v>
      </c>
      <c r="P16" s="4">
        <f t="shared" si="6"/>
        <v>-59.250000000000114</v>
      </c>
      <c r="Q16" s="4">
        <f t="shared" si="7"/>
        <v>518.95000000000005</v>
      </c>
      <c r="R16" s="4">
        <f t="shared" si="8"/>
        <v>637.19999999999993</v>
      </c>
      <c r="S16" s="4">
        <f t="shared" si="9"/>
        <v>118.24999999999989</v>
      </c>
      <c r="T16" s="4">
        <f>AVERAGE(E16,216,I16,K16)</f>
        <v>463.72500000000002</v>
      </c>
      <c r="U16" s="4">
        <f t="shared" si="2"/>
        <v>596.25</v>
      </c>
      <c r="V16" s="4">
        <f t="shared" si="10"/>
        <v>132.52499999999998</v>
      </c>
      <c r="AB16" s="5">
        <v>20</v>
      </c>
      <c r="AC16" s="3">
        <v>4</v>
      </c>
      <c r="AD16" s="3">
        <v>4</v>
      </c>
      <c r="AE16" s="3">
        <v>6</v>
      </c>
      <c r="AF16" s="3">
        <v>3</v>
      </c>
      <c r="AG16" s="3">
        <v>4</v>
      </c>
      <c r="AI16" s="4">
        <f t="shared" si="11"/>
        <v>-0.46654674721821571</v>
      </c>
      <c r="AJ16" s="4">
        <f t="shared" si="12"/>
        <v>-0.67342932983914128</v>
      </c>
      <c r="AK16" s="4">
        <f t="shared" si="13"/>
        <v>0.2400368426563303</v>
      </c>
      <c r="AL16" s="4">
        <f t="shared" si="14"/>
        <v>2.1571487749435732</v>
      </c>
      <c r="AM16" s="4">
        <f t="shared" si="15"/>
        <v>-0.31058910801167255</v>
      </c>
      <c r="AN16" s="4">
        <f t="shared" si="16"/>
        <v>0.42251788989119721</v>
      </c>
      <c r="AO16" s="4">
        <f t="shared" si="17"/>
        <v>-0.23420169289009954</v>
      </c>
      <c r="AP16" s="4">
        <f t="shared" si="18"/>
        <v>-1.1349366295319752</v>
      </c>
      <c r="AQ16" s="4">
        <f t="shared" si="19"/>
        <v>-4.7184478546569153E-16</v>
      </c>
      <c r="AR16" s="4">
        <f t="shared" si="20"/>
        <v>0.31430238513563657</v>
      </c>
      <c r="AS16" s="4">
        <f t="shared" si="21"/>
        <v>-0.31430238513563752</v>
      </c>
      <c r="AT16" s="4">
        <f t="shared" si="22"/>
        <v>0.51402364758891528</v>
      </c>
      <c r="AU16" s="4">
        <f t="shared" si="23"/>
        <v>0.38565035273182779</v>
      </c>
      <c r="AV16" s="4">
        <f>AI16/ACC!D16</f>
        <v>-0.46654674721821571</v>
      </c>
      <c r="AW16" s="4">
        <f>AJ16/ACC!E16</f>
        <v>-0.718324618495084</v>
      </c>
      <c r="AX16" s="4">
        <f>AK16/ACC!F16</f>
        <v>0.25603929883341897</v>
      </c>
      <c r="AY16" s="4">
        <f>AL16/ACC!G16</f>
        <v>2.4653128856497979</v>
      </c>
      <c r="AZ16" s="4">
        <f>AM16/ACC!H16</f>
        <v>-0.31058910801167255</v>
      </c>
      <c r="BA16" s="4">
        <f>AN16/ACC!I16</f>
        <v>0.450685749217277</v>
      </c>
      <c r="BB16" s="4">
        <f>AO16/ACC!J16</f>
        <v>-0.24981513908277284</v>
      </c>
      <c r="BC16" s="4">
        <f>AP16/ACC!K16</f>
        <v>-1.2105990715007735</v>
      </c>
      <c r="BD16" s="4">
        <f t="shared" si="24"/>
        <v>0.38412020469247932</v>
      </c>
      <c r="BE16" s="4">
        <f t="shared" si="25"/>
        <v>-0.33007939234448547</v>
      </c>
      <c r="BF16" s="4">
        <f t="shared" si="26"/>
        <v>-0.71419959703696478</v>
      </c>
      <c r="BG16" s="4"/>
      <c r="BH16" s="4"/>
      <c r="BI16" s="4"/>
      <c r="BJ16" s="4"/>
      <c r="BK16" s="4"/>
    </row>
    <row r="17" spans="1:63" x14ac:dyDescent="0.3">
      <c r="A17" s="3" t="str">
        <f t="shared" si="4"/>
        <v>ri16</v>
      </c>
      <c r="B17" s="3" t="s">
        <v>21</v>
      </c>
      <c r="C17" s="3">
        <v>16</v>
      </c>
      <c r="D17" s="3">
        <v>1</v>
      </c>
      <c r="E17" s="4">
        <v>391.7</v>
      </c>
      <c r="F17" s="4">
        <v>450.1</v>
      </c>
      <c r="G17" s="4">
        <v>538.1</v>
      </c>
      <c r="H17" s="4">
        <v>686.1</v>
      </c>
      <c r="I17" s="4">
        <v>400.9</v>
      </c>
      <c r="J17" s="4">
        <v>584.79999999999995</v>
      </c>
      <c r="K17" s="4">
        <v>373.1</v>
      </c>
      <c r="L17" s="4">
        <v>435.8</v>
      </c>
      <c r="M17" s="4">
        <f t="shared" si="5"/>
        <v>482.57499999999999</v>
      </c>
      <c r="N17" s="4">
        <f t="shared" si="0"/>
        <v>516.5</v>
      </c>
      <c r="O17" s="4">
        <f t="shared" si="1"/>
        <v>448.65</v>
      </c>
      <c r="P17" s="4">
        <f t="shared" si="6"/>
        <v>-67.850000000000023</v>
      </c>
      <c r="Q17" s="4">
        <f t="shared" si="7"/>
        <v>412.67500000000001</v>
      </c>
      <c r="R17" s="4">
        <f t="shared" si="8"/>
        <v>552.47499999999991</v>
      </c>
      <c r="S17" s="4">
        <f t="shared" si="9"/>
        <v>139.7999999999999</v>
      </c>
      <c r="T17" s="4">
        <f>AVERAGE(E17,217,I17,K17)</f>
        <v>345.67500000000001</v>
      </c>
      <c r="U17" s="4">
        <f t="shared" si="2"/>
        <v>539.20000000000005</v>
      </c>
      <c r="V17" s="4">
        <f t="shared" si="10"/>
        <v>193.52500000000003</v>
      </c>
      <c r="AB17" s="5">
        <v>10</v>
      </c>
      <c r="AC17" s="3">
        <v>1</v>
      </c>
      <c r="AD17" s="3">
        <v>1</v>
      </c>
      <c r="AE17" s="3">
        <v>1</v>
      </c>
      <c r="AF17" s="3">
        <v>7</v>
      </c>
      <c r="AG17" s="3">
        <v>0</v>
      </c>
      <c r="AI17" s="4">
        <f t="shared" si="11"/>
        <v>-0.82413549622290738</v>
      </c>
      <c r="AJ17" s="4">
        <f t="shared" si="12"/>
        <v>-0.29451224473000154</v>
      </c>
      <c r="AK17" s="4">
        <f t="shared" si="13"/>
        <v>0.50355018902643156</v>
      </c>
      <c r="AL17" s="4">
        <f t="shared" si="14"/>
        <v>1.8457461003440689</v>
      </c>
      <c r="AM17" s="4">
        <f t="shared" si="15"/>
        <v>-0.74070169633018956</v>
      </c>
      <c r="AN17" s="4">
        <f t="shared" si="16"/>
        <v>0.92706741239490165</v>
      </c>
      <c r="AO17" s="4">
        <f t="shared" si="17"/>
        <v>-0.99281687426688048</v>
      </c>
      <c r="AP17" s="4">
        <f t="shared" si="18"/>
        <v>-0.42419739021542202</v>
      </c>
      <c r="AQ17" s="4">
        <f t="shared" si="19"/>
        <v>1.3877787807814457E-16</v>
      </c>
      <c r="AR17" s="4">
        <f t="shared" si="20"/>
        <v>0.30766213710439788</v>
      </c>
      <c r="AS17" s="4">
        <f t="shared" si="21"/>
        <v>-0.3076621371043976</v>
      </c>
      <c r="AT17" s="4">
        <f t="shared" si="22"/>
        <v>0.46614101244409878</v>
      </c>
      <c r="AU17" s="4">
        <f t="shared" si="23"/>
        <v>1.0270519388967732</v>
      </c>
      <c r="AV17" s="4">
        <f>AI17/ACC!D17</f>
        <v>-0.82413549622290738</v>
      </c>
      <c r="AW17" s="4">
        <f>AJ17/ACC!E17</f>
        <v>-0.31414639437866831</v>
      </c>
      <c r="AX17" s="4">
        <f>AK17/ACC!F17</f>
        <v>0.53712020162819363</v>
      </c>
      <c r="AY17" s="4">
        <f>AL17/ACC!G17</f>
        <v>2.1094241146789359</v>
      </c>
      <c r="AZ17" s="4">
        <f>AM17/ACC!H17</f>
        <v>-0.74070169633018956</v>
      </c>
      <c r="BA17" s="4">
        <f>AN17/ACC!I17</f>
        <v>1.0595056141656019</v>
      </c>
      <c r="BB17" s="4">
        <f>AO17/ACC!J17</f>
        <v>-0.99281687426688048</v>
      </c>
      <c r="BC17" s="4">
        <f>AP17/ACC!K17</f>
        <v>-0.52208909564975015</v>
      </c>
      <c r="BD17" s="4">
        <f t="shared" si="24"/>
        <v>0.37706560642638842</v>
      </c>
      <c r="BE17" s="4">
        <f t="shared" si="25"/>
        <v>-0.29902551302030456</v>
      </c>
      <c r="BF17" s="4">
        <f t="shared" si="26"/>
        <v>-0.67609111944669298</v>
      </c>
      <c r="BG17" s="4"/>
      <c r="BH17" s="4"/>
      <c r="BI17" s="4"/>
      <c r="BJ17" s="4"/>
      <c r="BK17" s="4"/>
    </row>
    <row r="18" spans="1:63" x14ac:dyDescent="0.3">
      <c r="A18" s="3" t="str">
        <f t="shared" si="4"/>
        <v>lh17</v>
      </c>
      <c r="B18" s="4" t="s">
        <v>18</v>
      </c>
      <c r="C18" s="3">
        <v>17</v>
      </c>
      <c r="D18" s="11">
        <v>1</v>
      </c>
      <c r="E18" s="4">
        <v>542.79999999999995</v>
      </c>
      <c r="F18" s="4">
        <v>703</v>
      </c>
      <c r="G18" s="4">
        <v>599.9</v>
      </c>
      <c r="H18" s="4">
        <v>642.79999999999995</v>
      </c>
      <c r="I18" s="4">
        <v>576.20000000000005</v>
      </c>
      <c r="J18" s="4">
        <v>625.29999999999995</v>
      </c>
      <c r="K18" s="4">
        <v>641.1</v>
      </c>
      <c r="L18" s="4">
        <v>737.9</v>
      </c>
      <c r="M18" s="4">
        <f t="shared" si="5"/>
        <v>633.625</v>
      </c>
      <c r="N18" s="4">
        <f>AVERAGE(E18:H18)</f>
        <v>622.125</v>
      </c>
      <c r="O18" s="4">
        <f>AVERAGE(I18:L18)</f>
        <v>645.125</v>
      </c>
      <c r="P18" s="4">
        <f>O18-N18</f>
        <v>23</v>
      </c>
      <c r="Q18" s="4">
        <f>AVERAGE(E18,F18,K18,L18)</f>
        <v>656.2</v>
      </c>
      <c r="R18" s="4">
        <f t="shared" si="8"/>
        <v>611.04999999999995</v>
      </c>
      <c r="S18" s="4">
        <f>R18-Q18</f>
        <v>-45.150000000000091</v>
      </c>
      <c r="T18" s="4">
        <f>AVERAGE(E18,218,I18,K18)</f>
        <v>494.52499999999998</v>
      </c>
      <c r="U18" s="4">
        <f t="shared" si="2"/>
        <v>677.25</v>
      </c>
      <c r="V18" s="4">
        <f t="shared" si="10"/>
        <v>182.72500000000002</v>
      </c>
      <c r="W18" s="4"/>
      <c r="AB18" s="5">
        <v>8</v>
      </c>
      <c r="AC18" s="3">
        <v>0</v>
      </c>
      <c r="AD18" s="3">
        <v>1</v>
      </c>
      <c r="AE18" s="3">
        <v>2</v>
      </c>
      <c r="AF18" s="3">
        <v>3</v>
      </c>
      <c r="AG18" s="3">
        <v>2</v>
      </c>
      <c r="AI18" s="4">
        <f t="shared" si="11"/>
        <v>-1.4214300082190552</v>
      </c>
      <c r="AJ18" s="4">
        <f t="shared" si="12"/>
        <v>1.0857330781194263</v>
      </c>
      <c r="AK18" s="4">
        <f t="shared" si="13"/>
        <v>-0.52780321527319174</v>
      </c>
      <c r="AL18" s="4">
        <f t="shared" si="14"/>
        <v>0.14359064492606397</v>
      </c>
      <c r="AM18" s="4">
        <f t="shared" si="15"/>
        <v>-0.89871311006858401</v>
      </c>
      <c r="AN18" s="4">
        <f t="shared" si="16"/>
        <v>-0.13028796937433187</v>
      </c>
      <c r="AO18" s="4">
        <f t="shared" si="17"/>
        <v>0.11698529382259801</v>
      </c>
      <c r="AP18" s="4">
        <f t="shared" si="18"/>
        <v>1.6319252860670725</v>
      </c>
      <c r="AQ18" s="4">
        <f t="shared" si="19"/>
        <v>-2.7755575615628914E-16</v>
      </c>
      <c r="AR18" s="4">
        <f t="shared" si="20"/>
        <v>-0.17997737511168915</v>
      </c>
      <c r="AS18" s="4">
        <f t="shared" si="21"/>
        <v>0.17997737511168868</v>
      </c>
      <c r="AT18" s="4">
        <f t="shared" si="22"/>
        <v>0.68234900477127192</v>
      </c>
      <c r="AU18" s="4">
        <f t="shared" si="23"/>
        <v>1.365480519869116</v>
      </c>
      <c r="AV18" s="4">
        <f>AI18/ACC!D18</f>
        <v>-1.6244914379646345</v>
      </c>
      <c r="AW18" s="4">
        <f>AJ18/ACC!E18</f>
        <v>1.4476441041592352</v>
      </c>
      <c r="AX18" s="4">
        <f>AK18/ACC!F18</f>
        <v>-0.52780321527319174</v>
      </c>
      <c r="AY18" s="4">
        <f>AL18/ACC!G18</f>
        <v>0.17727240114328882</v>
      </c>
      <c r="AZ18" s="4">
        <f>AM18/ACC!H18</f>
        <v>-0.95607777666870641</v>
      </c>
      <c r="BA18" s="4">
        <f>AN18/ACC!I18</f>
        <v>-0.26057593874866375</v>
      </c>
      <c r="BB18" s="4">
        <f>AO18/ACC!J18</f>
        <v>0.11698529382259801</v>
      </c>
      <c r="BC18" s="4">
        <f>AP18/ACC!K18</f>
        <v>1.8544605523489461</v>
      </c>
      <c r="BD18" s="4">
        <f t="shared" si="24"/>
        <v>-0.13184453698382556</v>
      </c>
      <c r="BE18" s="4">
        <f t="shared" si="25"/>
        <v>0.18869803268854346</v>
      </c>
      <c r="BF18" s="4">
        <f t="shared" si="26"/>
        <v>0.32054256967236905</v>
      </c>
      <c r="BG18" s="4"/>
      <c r="BH18" s="4"/>
      <c r="BI18" s="4"/>
      <c r="BJ18" s="4"/>
      <c r="BK18" s="4"/>
    </row>
    <row r="19" spans="1:63" x14ac:dyDescent="0.3">
      <c r="A19" s="3" t="str">
        <f t="shared" si="4"/>
        <v>as18</v>
      </c>
      <c r="B19" s="3" t="s">
        <v>14</v>
      </c>
      <c r="C19" s="3">
        <v>18</v>
      </c>
      <c r="D19" s="3">
        <v>1</v>
      </c>
      <c r="E19" s="4">
        <v>484.9</v>
      </c>
      <c r="F19" s="4">
        <v>505.6</v>
      </c>
      <c r="G19" s="4">
        <v>591</v>
      </c>
      <c r="H19" s="4">
        <v>706.6</v>
      </c>
      <c r="I19" s="4">
        <v>587.5</v>
      </c>
      <c r="J19" s="4">
        <v>637.70000000000005</v>
      </c>
      <c r="K19" s="4">
        <v>414.2</v>
      </c>
      <c r="L19" s="4">
        <v>445.6</v>
      </c>
      <c r="M19" s="4">
        <f t="shared" si="5"/>
        <v>546.63750000000005</v>
      </c>
      <c r="N19" s="4">
        <f t="shared" si="0"/>
        <v>572.02499999999998</v>
      </c>
      <c r="O19" s="4">
        <f t="shared" si="1"/>
        <v>521.25</v>
      </c>
      <c r="P19" s="4">
        <f t="shared" si="6"/>
        <v>-50.774999999999977</v>
      </c>
      <c r="Q19" s="4">
        <f t="shared" si="7"/>
        <v>462.57500000000005</v>
      </c>
      <c r="R19" s="4">
        <f t="shared" si="8"/>
        <v>630.70000000000005</v>
      </c>
      <c r="S19" s="4">
        <f t="shared" si="9"/>
        <v>168.125</v>
      </c>
      <c r="T19" s="4">
        <f>AVERAGE(E19,219,I19,K19)</f>
        <v>426.40000000000003</v>
      </c>
      <c r="U19" s="4">
        <f t="shared" si="2"/>
        <v>573.875</v>
      </c>
      <c r="V19" s="4">
        <f t="shared" si="10"/>
        <v>147.47499999999997</v>
      </c>
      <c r="AB19" s="5">
        <v>27</v>
      </c>
      <c r="AC19" s="3">
        <v>7</v>
      </c>
      <c r="AD19" s="3">
        <v>3</v>
      </c>
      <c r="AE19" s="3">
        <v>5</v>
      </c>
      <c r="AF19" s="3">
        <v>7</v>
      </c>
      <c r="AG19" s="3">
        <v>5</v>
      </c>
      <c r="AI19" s="4">
        <f t="shared" si="11"/>
        <v>-0.61404182251636263</v>
      </c>
      <c r="AJ19" s="4">
        <f t="shared" si="12"/>
        <v>-0.40815940541024853</v>
      </c>
      <c r="AK19" s="4">
        <f t="shared" si="13"/>
        <v>0.44122989028357285</v>
      </c>
      <c r="AL19" s="4">
        <f t="shared" si="14"/>
        <v>1.5909887027215799</v>
      </c>
      <c r="AM19" s="4">
        <f t="shared" si="15"/>
        <v>0.40641885357480967</v>
      </c>
      <c r="AN19" s="4">
        <f t="shared" si="16"/>
        <v>0.90570858008335631</v>
      </c>
      <c r="AO19" s="4">
        <f t="shared" si="17"/>
        <v>-1.3172247640333787</v>
      </c>
      <c r="AP19" s="4">
        <f t="shared" si="18"/>
        <v>-1.0049200347033316</v>
      </c>
      <c r="AQ19" s="4">
        <f t="shared" si="19"/>
        <v>-3.3306690738754696E-16</v>
      </c>
      <c r="AR19" s="4">
        <f t="shared" si="20"/>
        <v>0.25250434126963539</v>
      </c>
      <c r="AS19" s="4">
        <f t="shared" si="21"/>
        <v>-0.25250434126963606</v>
      </c>
      <c r="AT19" s="4">
        <f t="shared" si="22"/>
        <v>-0.14496310286577804</v>
      </c>
      <c r="AU19" s="4">
        <f t="shared" si="23"/>
        <v>0.54180892134567871</v>
      </c>
      <c r="AV19" s="4">
        <f>AI19/ACC!D19</f>
        <v>-0.61404182251636263</v>
      </c>
      <c r="AW19" s="4">
        <f>AJ19/ACC!E19</f>
        <v>-0.40815940541024853</v>
      </c>
      <c r="AX19" s="4">
        <f>AK19/ACC!F19</f>
        <v>0.44122989028357285</v>
      </c>
      <c r="AY19" s="4">
        <f>AL19/ACC!G19</f>
        <v>1.6925411731080637</v>
      </c>
      <c r="AZ19" s="4">
        <f>AM19/ACC!H19</f>
        <v>0.40641885357480967</v>
      </c>
      <c r="BA19" s="4">
        <f>AN19/ACC!I19</f>
        <v>0.96608915208891344</v>
      </c>
      <c r="BB19" s="4">
        <f>AO19/ACC!J19</f>
        <v>-1.3172247640333787</v>
      </c>
      <c r="BC19" s="4">
        <f>AP19/ACC!K19</f>
        <v>-1.0719147036835537</v>
      </c>
      <c r="BD19" s="4">
        <f t="shared" si="24"/>
        <v>0.27789245886625635</v>
      </c>
      <c r="BE19" s="4">
        <f t="shared" si="25"/>
        <v>-0.25415786551330233</v>
      </c>
      <c r="BF19" s="4">
        <f t="shared" si="26"/>
        <v>-0.53205032437955868</v>
      </c>
      <c r="BG19" s="4"/>
      <c r="BH19" s="4"/>
      <c r="BI19" s="4"/>
      <c r="BJ19" s="4"/>
      <c r="BK19" s="4"/>
    </row>
    <row r="20" spans="1:63" x14ac:dyDescent="0.3">
      <c r="A20" s="3" t="str">
        <f t="shared" si="4"/>
        <v>pa19</v>
      </c>
      <c r="B20" s="3" t="s">
        <v>42</v>
      </c>
      <c r="C20" s="3">
        <v>19</v>
      </c>
      <c r="D20" s="3">
        <v>2</v>
      </c>
      <c r="E20" s="4">
        <v>345.6</v>
      </c>
      <c r="F20" s="4">
        <v>422.2</v>
      </c>
      <c r="G20" s="4">
        <v>347.9</v>
      </c>
      <c r="H20" s="4">
        <v>523.5</v>
      </c>
      <c r="I20" s="4">
        <v>409.7</v>
      </c>
      <c r="J20" s="4">
        <v>499.4</v>
      </c>
      <c r="K20" s="4">
        <v>333.4</v>
      </c>
      <c r="L20" s="4">
        <v>329.3</v>
      </c>
      <c r="M20" s="4">
        <f t="shared" si="5"/>
        <v>401.375</v>
      </c>
      <c r="N20" s="4">
        <f t="shared" si="0"/>
        <v>409.79999999999995</v>
      </c>
      <c r="O20" s="4">
        <f t="shared" si="1"/>
        <v>392.95</v>
      </c>
      <c r="P20" s="4">
        <f t="shared" si="6"/>
        <v>-16.849999999999966</v>
      </c>
      <c r="Q20" s="4">
        <f t="shared" si="7"/>
        <v>357.62499999999994</v>
      </c>
      <c r="R20" s="4">
        <f t="shared" si="8"/>
        <v>445.125</v>
      </c>
      <c r="S20" s="4">
        <f t="shared" si="9"/>
        <v>87.500000000000057</v>
      </c>
      <c r="T20" s="4">
        <f>AVERAGE(E20,220,I20,K20)</f>
        <v>327.17499999999995</v>
      </c>
      <c r="U20" s="4">
        <f t="shared" si="2"/>
        <v>443.59999999999997</v>
      </c>
      <c r="V20" s="4">
        <f t="shared" si="10"/>
        <v>116.42500000000001</v>
      </c>
      <c r="W20" s="3">
        <v>30</v>
      </c>
      <c r="X20" s="3">
        <v>9</v>
      </c>
      <c r="Y20" s="3">
        <v>3</v>
      </c>
      <c r="Z20" s="3">
        <v>11</v>
      </c>
      <c r="AA20" s="3">
        <v>7</v>
      </c>
      <c r="AB20" s="3">
        <v>13</v>
      </c>
      <c r="AC20" s="3">
        <v>0</v>
      </c>
      <c r="AD20" s="3">
        <v>0</v>
      </c>
      <c r="AE20" s="3">
        <v>0</v>
      </c>
      <c r="AF20" s="3">
        <v>7</v>
      </c>
      <c r="AG20" s="3">
        <v>6</v>
      </c>
      <c r="AH20" s="3">
        <v>22</v>
      </c>
      <c r="AI20" s="4">
        <f t="shared" si="11"/>
        <v>-0.73045490484605469</v>
      </c>
      <c r="AJ20" s="4">
        <f t="shared" si="12"/>
        <v>0.27273372287618264</v>
      </c>
      <c r="AK20" s="4">
        <f t="shared" si="13"/>
        <v>-0.70033305309982619</v>
      </c>
      <c r="AL20" s="4">
        <f t="shared" si="14"/>
        <v>1.5994048454383589</v>
      </c>
      <c r="AM20" s="4">
        <f t="shared" si="15"/>
        <v>0.10902800686406812</v>
      </c>
      <c r="AN20" s="4">
        <f t="shared" si="16"/>
        <v>1.2837802249670018</v>
      </c>
      <c r="AO20" s="4">
        <f t="shared" si="17"/>
        <v>-0.89023168367387906</v>
      </c>
      <c r="AP20" s="4">
        <f t="shared" si="18"/>
        <v>-0.94392715852585218</v>
      </c>
      <c r="AQ20" s="4">
        <f t="shared" si="19"/>
        <v>0</v>
      </c>
      <c r="AR20" s="4">
        <f t="shared" si="20"/>
        <v>0.11033765259216516</v>
      </c>
      <c r="AS20" s="4">
        <f t="shared" si="21"/>
        <v>-0.11033765259216533</v>
      </c>
      <c r="AT20" s="4">
        <f t="shared" si="22"/>
        <v>-0.46754352493059909</v>
      </c>
      <c r="AU20" s="4">
        <f t="shared" si="23"/>
        <v>1.1059958173778457</v>
      </c>
      <c r="AV20" s="4">
        <f>AI20/ACC!D20</f>
        <v>-0.73045490484605469</v>
      </c>
      <c r="AW20" s="4">
        <f>AJ20/ACC!E20</f>
        <v>0.36364496383491018</v>
      </c>
      <c r="AX20" s="4">
        <f>AK20/ACC!F20</f>
        <v>-0.70033305309982619</v>
      </c>
      <c r="AY20" s="4">
        <f>AL20/ACC!G20</f>
        <v>1.9684982713087495</v>
      </c>
      <c r="AZ20" s="4">
        <f>AM20/ACC!H20</f>
        <v>0.116296540655006</v>
      </c>
      <c r="BA20" s="4">
        <f>AN20/ACC!I20</f>
        <v>1.580037199959387</v>
      </c>
      <c r="BB20" s="4">
        <f>AO20/ACC!J20</f>
        <v>-0.89023168367387906</v>
      </c>
      <c r="BC20" s="4">
        <f>AP20/ACC!K20</f>
        <v>-0.94392715852585218</v>
      </c>
      <c r="BD20" s="4">
        <f t="shared" si="24"/>
        <v>0.22533881929944471</v>
      </c>
      <c r="BE20" s="4">
        <f t="shared" si="25"/>
        <v>-3.4456275396334557E-2</v>
      </c>
      <c r="BF20" s="4">
        <f t="shared" si="26"/>
        <v>-0.25979509469577927</v>
      </c>
      <c r="BG20" s="4"/>
      <c r="BH20" s="4"/>
      <c r="BI20" s="4"/>
      <c r="BJ20" s="4"/>
      <c r="BK20" s="4"/>
    </row>
    <row r="21" spans="1:63" x14ac:dyDescent="0.3">
      <c r="A21" s="3" t="str">
        <f t="shared" si="4"/>
        <v>1w20</v>
      </c>
      <c r="B21" s="3" t="s">
        <v>179</v>
      </c>
      <c r="C21" s="3">
        <v>20</v>
      </c>
      <c r="D21" s="3">
        <v>2</v>
      </c>
      <c r="E21" s="4">
        <v>552.1</v>
      </c>
      <c r="F21" s="4">
        <v>561.20000000000005</v>
      </c>
      <c r="G21" s="4">
        <v>589.70000000000005</v>
      </c>
      <c r="H21" s="4">
        <v>720.8</v>
      </c>
      <c r="I21" s="4">
        <v>580.29999999999995</v>
      </c>
      <c r="J21" s="4">
        <v>707.7</v>
      </c>
      <c r="K21" s="4">
        <v>528.29999999999995</v>
      </c>
      <c r="L21" s="4">
        <v>488.7</v>
      </c>
      <c r="M21" s="4">
        <f t="shared" si="5"/>
        <v>591.1</v>
      </c>
      <c r="N21" s="4">
        <f t="shared" si="0"/>
        <v>605.95000000000005</v>
      </c>
      <c r="O21" s="4">
        <f t="shared" si="1"/>
        <v>576.25</v>
      </c>
      <c r="P21" s="4">
        <f t="shared" si="6"/>
        <v>-29.700000000000045</v>
      </c>
      <c r="Q21" s="4">
        <f t="shared" si="7"/>
        <v>532.57500000000005</v>
      </c>
      <c r="R21" s="4">
        <f t="shared" si="8"/>
        <v>649.625</v>
      </c>
      <c r="S21" s="4">
        <f t="shared" si="9"/>
        <v>117.04999999999995</v>
      </c>
      <c r="T21" s="4">
        <f>AVERAGE(E21,221,I21,K21)</f>
        <v>470.42500000000001</v>
      </c>
      <c r="U21" s="4">
        <f t="shared" si="2"/>
        <v>619.6</v>
      </c>
      <c r="V21" s="4">
        <f t="shared" si="10"/>
        <v>149.17500000000001</v>
      </c>
      <c r="W21" s="3">
        <v>22</v>
      </c>
      <c r="X21" s="3">
        <v>6</v>
      </c>
      <c r="Y21" s="3">
        <v>3</v>
      </c>
      <c r="Z21" s="3">
        <v>8</v>
      </c>
      <c r="AA21" s="3">
        <v>5</v>
      </c>
      <c r="AB21" s="3">
        <v>7</v>
      </c>
      <c r="AC21" s="3">
        <v>0</v>
      </c>
      <c r="AD21" s="3">
        <v>2</v>
      </c>
      <c r="AE21" s="3">
        <v>3</v>
      </c>
      <c r="AF21" s="3">
        <v>2</v>
      </c>
      <c r="AG21" s="3">
        <v>0</v>
      </c>
      <c r="AH21" s="3">
        <v>0</v>
      </c>
      <c r="AI21" s="4">
        <f t="shared" si="11"/>
        <v>-0.47403690878853716</v>
      </c>
      <c r="AJ21" s="4">
        <f t="shared" si="12"/>
        <v>-0.36342829673787824</v>
      </c>
      <c r="AK21" s="4">
        <f t="shared" si="13"/>
        <v>-1.7016709546254904E-2</v>
      </c>
      <c r="AL21" s="4">
        <f t="shared" si="14"/>
        <v>1.5764765915352112</v>
      </c>
      <c r="AM21" s="4">
        <f t="shared" si="15"/>
        <v>-0.1312717593568265</v>
      </c>
      <c r="AN21" s="4">
        <f t="shared" si="16"/>
        <v>1.4172488093523961</v>
      </c>
      <c r="AO21" s="4">
        <f t="shared" si="17"/>
        <v>-0.76332097107487606</v>
      </c>
      <c r="AP21" s="4">
        <f t="shared" si="18"/>
        <v>-1.2446507553832364</v>
      </c>
      <c r="AQ21" s="4">
        <f t="shared" si="19"/>
        <v>-2.4980018054066022E-16</v>
      </c>
      <c r="AR21" s="4">
        <f t="shared" si="20"/>
        <v>0.18049866911563525</v>
      </c>
      <c r="AS21" s="4">
        <f t="shared" si="21"/>
        <v>-0.18049866911563572</v>
      </c>
      <c r="AT21" s="4">
        <f t="shared" si="22"/>
        <v>-0.22425592223457763</v>
      </c>
      <c r="AU21" s="4">
        <f t="shared" si="23"/>
        <v>0.69282317438324681</v>
      </c>
      <c r="AV21" s="4">
        <f>AI21/ACC!D21</f>
        <v>-0.47403690878853716</v>
      </c>
      <c r="AW21" s="4">
        <f>AJ21/ACC!E21</f>
        <v>-0.3866258475934875</v>
      </c>
      <c r="AX21" s="4">
        <f>AK21/ACC!F21</f>
        <v>-1.7016709546254904E-2</v>
      </c>
      <c r="AY21" s="4">
        <f>AL21/ACC!G21</f>
        <v>1.6771027569523524</v>
      </c>
      <c r="AZ21" s="4">
        <f>AM21/ACC!H21</f>
        <v>-0.1312717593568265</v>
      </c>
      <c r="BA21" s="4">
        <f>AN21/ACC!I21</f>
        <v>1.4172488093523961</v>
      </c>
      <c r="BB21" s="4">
        <f>AO21/ACC!J21</f>
        <v>-0.76332097107487606</v>
      </c>
      <c r="BC21" s="4">
        <f>AP21/ACC!K21</f>
        <v>-1.2446507553832364</v>
      </c>
      <c r="BD21" s="4">
        <f t="shared" si="24"/>
        <v>0.19985582275601824</v>
      </c>
      <c r="BE21" s="4">
        <f t="shared" si="25"/>
        <v>-0.18049866911563572</v>
      </c>
      <c r="BF21" s="4">
        <f t="shared" si="26"/>
        <v>-0.38035449187165393</v>
      </c>
      <c r="BG21" s="4"/>
      <c r="BH21" s="4"/>
      <c r="BI21" s="4"/>
      <c r="BJ21" s="4"/>
      <c r="BK21" s="4"/>
    </row>
    <row r="22" spans="1:63" x14ac:dyDescent="0.3">
      <c r="A22" s="3" t="str">
        <f t="shared" si="4"/>
        <v>ak21</v>
      </c>
      <c r="B22" s="3" t="s">
        <v>44</v>
      </c>
      <c r="C22" s="3">
        <v>21</v>
      </c>
      <c r="D22" s="3">
        <v>2</v>
      </c>
      <c r="E22" s="4">
        <v>481.7</v>
      </c>
      <c r="F22" s="4">
        <v>517.1</v>
      </c>
      <c r="G22" s="4">
        <v>500.1</v>
      </c>
      <c r="H22" s="4">
        <v>557.6</v>
      </c>
      <c r="I22" s="4">
        <v>554.20000000000005</v>
      </c>
      <c r="J22" s="4">
        <v>632.6</v>
      </c>
      <c r="K22" s="4">
        <v>493.8</v>
      </c>
      <c r="L22" s="4">
        <v>545.29999999999995</v>
      </c>
      <c r="M22" s="4">
        <f t="shared" si="5"/>
        <v>535.29999999999995</v>
      </c>
      <c r="N22" s="4">
        <f t="shared" si="0"/>
        <v>514.125</v>
      </c>
      <c r="O22" s="4">
        <f t="shared" si="1"/>
        <v>556.47500000000002</v>
      </c>
      <c r="P22" s="4">
        <f t="shared" si="6"/>
        <v>42.350000000000023</v>
      </c>
      <c r="Q22" s="4">
        <f t="shared" si="7"/>
        <v>509.47499999999997</v>
      </c>
      <c r="R22" s="4">
        <f t="shared" si="8"/>
        <v>561.125</v>
      </c>
      <c r="S22" s="4">
        <f t="shared" si="9"/>
        <v>51.650000000000034</v>
      </c>
      <c r="T22" s="4">
        <f>AVERAGE(E22,222,I22,K22)</f>
        <v>437.92500000000001</v>
      </c>
      <c r="U22" s="4">
        <f t="shared" si="2"/>
        <v>563.15000000000009</v>
      </c>
      <c r="V22" s="4">
        <f t="shared" si="10"/>
        <v>125.22500000000008</v>
      </c>
      <c r="W22" s="3">
        <v>28</v>
      </c>
      <c r="X22" s="3">
        <v>8</v>
      </c>
      <c r="Y22" s="3">
        <v>3</v>
      </c>
      <c r="Z22" s="3">
        <v>10</v>
      </c>
      <c r="AA22" s="3">
        <v>7</v>
      </c>
      <c r="AB22" s="3">
        <v>13</v>
      </c>
      <c r="AC22" s="3">
        <v>0</v>
      </c>
      <c r="AD22" s="3">
        <v>2</v>
      </c>
      <c r="AE22" s="3">
        <v>1</v>
      </c>
      <c r="AF22" s="3">
        <v>6</v>
      </c>
      <c r="AG22" s="3">
        <v>4</v>
      </c>
      <c r="AH22" s="3">
        <v>13</v>
      </c>
      <c r="AI22" s="4">
        <f t="shared" si="11"/>
        <v>-1.101098628790423</v>
      </c>
      <c r="AJ22" s="4">
        <f t="shared" si="12"/>
        <v>-0.37388050455197086</v>
      </c>
      <c r="AK22" s="4">
        <f t="shared" si="13"/>
        <v>-0.72310954726535148</v>
      </c>
      <c r="AL22" s="4">
        <f t="shared" si="14"/>
        <v>0.45810633250049487</v>
      </c>
      <c r="AM22" s="4">
        <f t="shared" si="15"/>
        <v>0.38826052395781918</v>
      </c>
      <c r="AN22" s="4">
        <f t="shared" si="16"/>
        <v>1.9988226974124685</v>
      </c>
      <c r="AO22" s="4">
        <f t="shared" si="17"/>
        <v>-0.85252972191795751</v>
      </c>
      <c r="AP22" s="4">
        <f t="shared" si="18"/>
        <v>0.2054288486549298</v>
      </c>
      <c r="AQ22" s="4">
        <f t="shared" si="19"/>
        <v>1.1622647289044608E-15</v>
      </c>
      <c r="AR22" s="4">
        <f t="shared" si="20"/>
        <v>-0.43499558702681268</v>
      </c>
      <c r="AS22" s="4">
        <f t="shared" si="21"/>
        <v>0.43499558702681507</v>
      </c>
      <c r="AT22" s="4">
        <f t="shared" si="22"/>
        <v>-0.45605204401394456</v>
      </c>
      <c r="AU22" s="4">
        <f t="shared" si="23"/>
        <v>1.1442386870079588</v>
      </c>
      <c r="AV22" s="4">
        <f>AI22/ACC!D22</f>
        <v>-1.1713815199898117</v>
      </c>
      <c r="AW22" s="4">
        <f>AJ22/ACC!E22</f>
        <v>-0.39774521760847964</v>
      </c>
      <c r="AX22" s="4">
        <f>AK22/ACC!F22</f>
        <v>-0.72310954726535148</v>
      </c>
      <c r="AY22" s="4">
        <f>AL22/ACC!G22</f>
        <v>0.52057537784147145</v>
      </c>
      <c r="AZ22" s="4">
        <f>AM22/ACC!H22</f>
        <v>0.38826052395781918</v>
      </c>
      <c r="BA22" s="4">
        <f>AN22/ACC!I22</f>
        <v>2.2713894288778049</v>
      </c>
      <c r="BB22" s="4">
        <f>AO22/ACC!J22</f>
        <v>-0.85252972191795751</v>
      </c>
      <c r="BC22" s="4">
        <f>AP22/ACC!K22</f>
        <v>0.21854132835630832</v>
      </c>
      <c r="BD22" s="4">
        <f t="shared" si="24"/>
        <v>-0.44291522675554285</v>
      </c>
      <c r="BE22" s="4">
        <f t="shared" si="25"/>
        <v>0.50641538981849377</v>
      </c>
      <c r="BF22" s="4">
        <f t="shared" si="26"/>
        <v>0.94933061657403661</v>
      </c>
      <c r="BG22" s="4"/>
      <c r="BH22" s="4"/>
      <c r="BI22" s="4"/>
      <c r="BJ22" s="4"/>
      <c r="BK22" s="4"/>
    </row>
    <row r="23" spans="1:63" x14ac:dyDescent="0.3">
      <c r="A23" s="3" t="str">
        <f t="shared" si="4"/>
        <v>bt22</v>
      </c>
      <c r="B23" s="3" t="s">
        <v>47</v>
      </c>
      <c r="C23" s="3">
        <v>22</v>
      </c>
      <c r="D23" s="3">
        <v>2</v>
      </c>
      <c r="E23" s="4">
        <v>519.4</v>
      </c>
      <c r="F23" s="4">
        <v>524.70000000000005</v>
      </c>
      <c r="G23" s="4">
        <v>479.9</v>
      </c>
      <c r="H23" s="4">
        <v>580.79999999999995</v>
      </c>
      <c r="I23" s="4">
        <v>583.79999999999995</v>
      </c>
      <c r="J23" s="4">
        <v>655.9</v>
      </c>
      <c r="K23" s="4">
        <v>523.79999999999995</v>
      </c>
      <c r="L23" s="4">
        <v>608.20000000000005</v>
      </c>
      <c r="M23" s="4">
        <f t="shared" si="5"/>
        <v>559.5625</v>
      </c>
      <c r="N23" s="4">
        <f t="shared" si="0"/>
        <v>526.20000000000005</v>
      </c>
      <c r="O23" s="4">
        <f t="shared" si="1"/>
        <v>592.92499999999995</v>
      </c>
      <c r="P23" s="4">
        <f t="shared" si="6"/>
        <v>66.724999999999909</v>
      </c>
      <c r="Q23" s="4">
        <f t="shared" si="7"/>
        <v>544.02499999999998</v>
      </c>
      <c r="R23" s="4">
        <f t="shared" si="8"/>
        <v>575.09999999999991</v>
      </c>
      <c r="S23" s="4">
        <f t="shared" si="9"/>
        <v>31.074999999999932</v>
      </c>
      <c r="T23" s="4">
        <f>AVERAGE(E23,223,I23,K23)</f>
        <v>462.49999999999994</v>
      </c>
      <c r="U23" s="4">
        <f t="shared" si="2"/>
        <v>592.40000000000009</v>
      </c>
      <c r="V23" s="4">
        <f t="shared" si="10"/>
        <v>129.90000000000015</v>
      </c>
      <c r="W23" s="3">
        <v>28</v>
      </c>
      <c r="X23" s="3">
        <v>9</v>
      </c>
      <c r="Y23" s="3">
        <v>3</v>
      </c>
      <c r="Z23" s="3">
        <v>11</v>
      </c>
      <c r="AA23" s="3">
        <v>5</v>
      </c>
      <c r="AB23" s="3">
        <v>33</v>
      </c>
      <c r="AC23" s="3">
        <v>5</v>
      </c>
      <c r="AD23" s="3">
        <v>6</v>
      </c>
      <c r="AE23" s="3">
        <v>6</v>
      </c>
      <c r="AF23" s="3">
        <v>7</v>
      </c>
      <c r="AG23" s="3">
        <v>9</v>
      </c>
      <c r="AH23" s="3">
        <v>10</v>
      </c>
      <c r="AI23" s="4">
        <f t="shared" si="11"/>
        <v>-0.6985575157063928</v>
      </c>
      <c r="AJ23" s="4">
        <f t="shared" si="12"/>
        <v>-0.60637314388581565</v>
      </c>
      <c r="AK23" s="4">
        <f t="shared" si="13"/>
        <v>-1.3855919849352132</v>
      </c>
      <c r="AL23" s="4">
        <f t="shared" si="14"/>
        <v>0.36938973519612761</v>
      </c>
      <c r="AM23" s="4">
        <f t="shared" si="15"/>
        <v>0.42156956830211401</v>
      </c>
      <c r="AN23" s="4">
        <f t="shared" si="16"/>
        <v>1.6756248906159865</v>
      </c>
      <c r="AO23" s="4">
        <f t="shared" si="17"/>
        <v>-0.62202709381761312</v>
      </c>
      <c r="AP23" s="4">
        <f t="shared" si="18"/>
        <v>0.84596554423080461</v>
      </c>
      <c r="AQ23" s="4">
        <f t="shared" si="19"/>
        <v>-2.6367796834847468E-16</v>
      </c>
      <c r="AR23" s="4">
        <f t="shared" si="20"/>
        <v>-0.58028322733282356</v>
      </c>
      <c r="AS23" s="4">
        <f t="shared" si="21"/>
        <v>0.580283227332823</v>
      </c>
      <c r="AT23" s="4">
        <f t="shared" si="22"/>
        <v>-0.39613189966294654</v>
      </c>
      <c r="AU23" s="4">
        <f t="shared" si="23"/>
        <v>1.1423035130785522</v>
      </c>
      <c r="AV23" s="4">
        <f>AI23/ACC!D23</f>
        <v>-0.6985575157063928</v>
      </c>
      <c r="AW23" s="4">
        <f>AJ23/ACC!E23</f>
        <v>-0.60637314388581565</v>
      </c>
      <c r="AX23" s="4">
        <f>AK23/ACC!F23</f>
        <v>-1.3855919849352132</v>
      </c>
      <c r="AY23" s="4">
        <f>AL23/ACC!G23</f>
        <v>0.45603671011867603</v>
      </c>
      <c r="AZ23" s="4">
        <f>AM23/ACC!H23</f>
        <v>0.42156956830211401</v>
      </c>
      <c r="BA23" s="4">
        <f>AN23/ACC!I23</f>
        <v>1.6756248906159865</v>
      </c>
      <c r="BB23" s="4">
        <f>AO23/ACC!J23</f>
        <v>-0.66173095086980127</v>
      </c>
      <c r="BC23" s="4">
        <f>AP23/ACC!K23</f>
        <v>0.89996334492638796</v>
      </c>
      <c r="BD23" s="4">
        <f t="shared" si="24"/>
        <v>-0.55862148360218644</v>
      </c>
      <c r="BE23" s="4">
        <f t="shared" si="25"/>
        <v>0.58385671324367183</v>
      </c>
      <c r="BF23" s="4">
        <f t="shared" si="26"/>
        <v>1.1424781968458584</v>
      </c>
      <c r="BG23" s="4"/>
      <c r="BH23" s="4"/>
      <c r="BI23" s="4"/>
      <c r="BJ23" s="4"/>
      <c r="BK23" s="4"/>
    </row>
    <row r="24" spans="1:63" x14ac:dyDescent="0.3">
      <c r="A24" s="3" t="str">
        <f t="shared" si="4"/>
        <v>sa23</v>
      </c>
      <c r="B24" s="3" t="s">
        <v>48</v>
      </c>
      <c r="C24" s="3">
        <v>23</v>
      </c>
      <c r="D24" s="3">
        <v>2</v>
      </c>
      <c r="E24" s="4">
        <v>605.79999999999995</v>
      </c>
      <c r="F24" s="4">
        <v>621.4</v>
      </c>
      <c r="G24" s="4">
        <v>589.1</v>
      </c>
      <c r="H24" s="4">
        <v>662.4</v>
      </c>
      <c r="I24" s="4">
        <v>675.1</v>
      </c>
      <c r="J24" s="4">
        <v>643.6</v>
      </c>
      <c r="K24" s="4">
        <v>562.70000000000005</v>
      </c>
      <c r="L24" s="4">
        <v>537.5</v>
      </c>
      <c r="M24" s="4">
        <f t="shared" si="5"/>
        <v>612.19999999999993</v>
      </c>
      <c r="N24" s="4">
        <f t="shared" si="0"/>
        <v>619.67499999999995</v>
      </c>
      <c r="O24" s="4">
        <f t="shared" si="1"/>
        <v>604.72500000000002</v>
      </c>
      <c r="P24" s="4">
        <f t="shared" si="6"/>
        <v>-14.949999999999932</v>
      </c>
      <c r="Q24" s="4">
        <f t="shared" si="7"/>
        <v>581.84999999999991</v>
      </c>
      <c r="R24" s="4">
        <f t="shared" si="8"/>
        <v>642.54999999999995</v>
      </c>
      <c r="S24" s="4">
        <f t="shared" si="9"/>
        <v>60.700000000000045</v>
      </c>
      <c r="T24" s="4">
        <f>AVERAGE(E24,224,I24,K24)</f>
        <v>516.90000000000009</v>
      </c>
      <c r="U24" s="4">
        <f t="shared" si="2"/>
        <v>616.22500000000002</v>
      </c>
      <c r="V24" s="4">
        <f t="shared" si="10"/>
        <v>99.324999999999932</v>
      </c>
      <c r="W24" s="3">
        <v>26</v>
      </c>
      <c r="X24" s="3">
        <v>7</v>
      </c>
      <c r="Y24" s="3">
        <v>3</v>
      </c>
      <c r="Z24" s="3">
        <v>11</v>
      </c>
      <c r="AA24" s="3">
        <v>5</v>
      </c>
      <c r="AB24" s="3">
        <v>19</v>
      </c>
      <c r="AC24" s="3">
        <v>1</v>
      </c>
      <c r="AD24" s="3">
        <v>6</v>
      </c>
      <c r="AE24" s="3">
        <v>0</v>
      </c>
      <c r="AF24" s="3">
        <v>5</v>
      </c>
      <c r="AG24" s="3">
        <v>7</v>
      </c>
      <c r="AH24" s="3">
        <v>17</v>
      </c>
      <c r="AI24" s="4">
        <f t="shared" si="11"/>
        <v>-0.13323440254420951</v>
      </c>
      <c r="AJ24" s="4">
        <f t="shared" si="12"/>
        <v>0.19152445365730281</v>
      </c>
      <c r="AK24" s="4">
        <f t="shared" si="13"/>
        <v>-0.48089292168300601</v>
      </c>
      <c r="AL24" s="4">
        <f t="shared" si="14"/>
        <v>1.045057344956148</v>
      </c>
      <c r="AM24" s="4">
        <f t="shared" si="15"/>
        <v>1.3094443625048156</v>
      </c>
      <c r="AN24" s="4">
        <f t="shared" si="16"/>
        <v>0.65368128748253218</v>
      </c>
      <c r="AO24" s="4">
        <f t="shared" si="17"/>
        <v>-1.0304848321778717</v>
      </c>
      <c r="AP24" s="4">
        <f t="shared" si="18"/>
        <v>-1.5550952921956995</v>
      </c>
      <c r="AQ24" s="4">
        <f t="shared" si="19"/>
        <v>1.4432899320127035E-15</v>
      </c>
      <c r="AR24" s="4">
        <f t="shared" si="20"/>
        <v>0.15561361859655881</v>
      </c>
      <c r="AS24" s="4">
        <f t="shared" si="21"/>
        <v>-0.15561361859655587</v>
      </c>
      <c r="AT24" s="4">
        <f t="shared" si="22"/>
        <v>-1.0107078505502176</v>
      </c>
      <c r="AU24" s="4">
        <f t="shared" si="23"/>
        <v>0.16758389695013878</v>
      </c>
      <c r="AV24" s="4">
        <f>AI24/ACC!D24</f>
        <v>-0.13323440254420951</v>
      </c>
      <c r="AW24" s="4">
        <f>AJ24/ACC!E24</f>
        <v>0.19152445365730281</v>
      </c>
      <c r="AX24" s="4">
        <f>AK24/ACC!F24</f>
        <v>-0.48089292168300601</v>
      </c>
      <c r="AY24" s="4">
        <f>AL24/ACC!G24</f>
        <v>1.045057344956148</v>
      </c>
      <c r="AZ24" s="4">
        <f>AM24/ACC!H24</f>
        <v>1.3094443625048156</v>
      </c>
      <c r="BA24" s="4">
        <f>AN24/ACC!I24</f>
        <v>0.65368128748253218</v>
      </c>
      <c r="BB24" s="4">
        <f>AO24/ACC!J24</f>
        <v>-1.0962604597636934</v>
      </c>
      <c r="BC24" s="4">
        <f>AP24/ACC!K24</f>
        <v>-1.5550952921956995</v>
      </c>
      <c r="BD24" s="4">
        <f t="shared" si="24"/>
        <v>0.15561361859655881</v>
      </c>
      <c r="BE24" s="4">
        <f t="shared" si="25"/>
        <v>-0.17205752549301129</v>
      </c>
      <c r="BF24" s="4">
        <f t="shared" si="26"/>
        <v>-0.3276711440895701</v>
      </c>
      <c r="BG24" s="4"/>
      <c r="BH24" s="4"/>
      <c r="BI24" s="4"/>
      <c r="BJ24" s="4"/>
      <c r="BK24" s="4"/>
    </row>
    <row r="25" spans="1:63" x14ac:dyDescent="0.3">
      <c r="A25" s="3" t="str">
        <f t="shared" si="4"/>
        <v>eg124</v>
      </c>
      <c r="B25" s="3" t="s">
        <v>180</v>
      </c>
      <c r="C25" s="3">
        <v>24</v>
      </c>
      <c r="D25" s="3">
        <v>2</v>
      </c>
      <c r="E25" s="4">
        <v>516.9</v>
      </c>
      <c r="F25" s="4">
        <v>549</v>
      </c>
      <c r="G25" s="4">
        <v>585.79999999999995</v>
      </c>
      <c r="H25" s="4">
        <v>651.20000000000005</v>
      </c>
      <c r="I25" s="4">
        <v>625.1</v>
      </c>
      <c r="J25" s="4">
        <v>671.1</v>
      </c>
      <c r="K25" s="4">
        <v>575.6</v>
      </c>
      <c r="L25" s="4">
        <v>659.6</v>
      </c>
      <c r="M25" s="4">
        <f t="shared" si="5"/>
        <v>604.28750000000002</v>
      </c>
      <c r="N25" s="4">
        <f t="shared" si="0"/>
        <v>575.72500000000002</v>
      </c>
      <c r="O25" s="4">
        <f t="shared" si="1"/>
        <v>632.85</v>
      </c>
      <c r="P25" s="4">
        <f t="shared" si="6"/>
        <v>57.125</v>
      </c>
      <c r="Q25" s="4">
        <f t="shared" si="7"/>
        <v>575.27499999999998</v>
      </c>
      <c r="R25" s="4">
        <f t="shared" si="8"/>
        <v>633.29999999999995</v>
      </c>
      <c r="S25" s="4">
        <f t="shared" si="9"/>
        <v>58.024999999999977</v>
      </c>
      <c r="T25" s="4">
        <f>AVERAGE(E25,225,I25,K25)</f>
        <v>485.65</v>
      </c>
      <c r="U25" s="4">
        <f t="shared" si="2"/>
        <v>632.72500000000002</v>
      </c>
      <c r="V25" s="4">
        <f t="shared" si="10"/>
        <v>147.07500000000005</v>
      </c>
      <c r="W25" s="3">
        <v>24</v>
      </c>
      <c r="X25" s="3">
        <v>6</v>
      </c>
      <c r="Y25" s="3">
        <v>3</v>
      </c>
      <c r="Z25" s="3">
        <v>9</v>
      </c>
      <c r="AA25" s="3">
        <v>6</v>
      </c>
      <c r="AB25" s="3">
        <v>6</v>
      </c>
      <c r="AC25" s="3">
        <v>0</v>
      </c>
      <c r="AD25" s="3">
        <v>0</v>
      </c>
      <c r="AE25" s="3">
        <v>2</v>
      </c>
      <c r="AF25" s="3">
        <v>3</v>
      </c>
      <c r="AG25" s="3">
        <v>1</v>
      </c>
      <c r="AH25" s="3">
        <v>4</v>
      </c>
      <c r="AI25" s="4">
        <f t="shared" si="11"/>
        <v>-1.5582436044292769</v>
      </c>
      <c r="AJ25" s="4">
        <f t="shared" si="12"/>
        <v>-0.98585487947227735</v>
      </c>
      <c r="AK25" s="4">
        <f t="shared" si="13"/>
        <v>-0.3296584595838804</v>
      </c>
      <c r="AL25" s="4">
        <f t="shared" si="14"/>
        <v>0.83651669967430642</v>
      </c>
      <c r="AM25" s="4">
        <f t="shared" si="15"/>
        <v>0.37111652143824125</v>
      </c>
      <c r="AN25" s="4">
        <f t="shared" si="16"/>
        <v>1.1913620462987384</v>
      </c>
      <c r="AO25" s="4">
        <f t="shared" si="17"/>
        <v>-0.5115389890094677</v>
      </c>
      <c r="AP25" s="4">
        <f t="shared" si="18"/>
        <v>0.98630066508361414</v>
      </c>
      <c r="AQ25" s="4">
        <f t="shared" si="19"/>
        <v>-2.7755575615628914E-16</v>
      </c>
      <c r="AR25" s="4">
        <f t="shared" si="20"/>
        <v>-0.50931006095278208</v>
      </c>
      <c r="AS25" s="4">
        <f t="shared" si="21"/>
        <v>0.50931006095278153</v>
      </c>
      <c r="AT25" s="4">
        <f t="shared" si="22"/>
        <v>0.49080995808228678</v>
      </c>
      <c r="AU25" s="4">
        <f t="shared" si="23"/>
        <v>1.0141622657921914</v>
      </c>
      <c r="AV25" s="4">
        <f>AI25/ACC!D25</f>
        <v>-1.5582436044292769</v>
      </c>
      <c r="AW25" s="4">
        <f>AJ25/ACC!E25</f>
        <v>-0.98585487947227735</v>
      </c>
      <c r="AX25" s="4">
        <f>AK25/ACC!F25</f>
        <v>-0.3296584595838804</v>
      </c>
      <c r="AY25" s="4">
        <f>AL25/ACC!G25</f>
        <v>0.83651669967430642</v>
      </c>
      <c r="AZ25" s="4">
        <f>AM25/ACC!H25</f>
        <v>0.37111652143824125</v>
      </c>
      <c r="BA25" s="4">
        <f>AN25/ACC!I25</f>
        <v>1.1913620462987384</v>
      </c>
      <c r="BB25" s="4">
        <f>AO25/ACC!J25</f>
        <v>-0.5115389890094677</v>
      </c>
      <c r="BC25" s="4">
        <f>AP25/ACC!K25</f>
        <v>0.98630066508361414</v>
      </c>
      <c r="BD25" s="4">
        <f t="shared" si="24"/>
        <v>-0.50931006095278208</v>
      </c>
      <c r="BE25" s="4">
        <f t="shared" si="25"/>
        <v>0.50931006095278153</v>
      </c>
      <c r="BF25" s="4">
        <f t="shared" si="26"/>
        <v>1.0186201219055637</v>
      </c>
      <c r="BG25" s="4"/>
      <c r="BH25" s="4"/>
      <c r="BI25" s="4"/>
      <c r="BJ25" s="4"/>
      <c r="BK25" s="4"/>
    </row>
    <row r="26" spans="1:63" x14ac:dyDescent="0.3">
      <c r="A26" s="3" t="str">
        <f t="shared" si="4"/>
        <v>agl25</v>
      </c>
      <c r="B26" s="3" t="s">
        <v>50</v>
      </c>
      <c r="C26" s="3">
        <v>25</v>
      </c>
      <c r="D26" s="3">
        <v>1</v>
      </c>
      <c r="E26" s="4">
        <v>540.9</v>
      </c>
      <c r="F26" s="4">
        <v>676.9</v>
      </c>
      <c r="G26" s="4">
        <v>577.4</v>
      </c>
      <c r="H26" s="4">
        <v>656</v>
      </c>
      <c r="I26" s="4">
        <v>602.5</v>
      </c>
      <c r="J26" s="4">
        <v>583.1</v>
      </c>
      <c r="K26" s="4">
        <v>473.3</v>
      </c>
      <c r="L26" s="4">
        <v>472.3</v>
      </c>
      <c r="M26" s="4">
        <f t="shared" si="5"/>
        <v>572.79999999999995</v>
      </c>
      <c r="N26" s="4">
        <f t="shared" si="0"/>
        <v>612.79999999999995</v>
      </c>
      <c r="O26" s="4">
        <f t="shared" si="1"/>
        <v>532.79999999999995</v>
      </c>
      <c r="P26" s="4">
        <f t="shared" si="6"/>
        <v>-80</v>
      </c>
      <c r="Q26" s="4">
        <f t="shared" si="7"/>
        <v>540.85</v>
      </c>
      <c r="R26" s="4">
        <f t="shared" si="8"/>
        <v>604.75</v>
      </c>
      <c r="S26" s="4">
        <f t="shared" si="9"/>
        <v>63.899999999999977</v>
      </c>
      <c r="T26" s="4">
        <f>AVERAGE(E26,226,I26,K26)</f>
        <v>460.67500000000001</v>
      </c>
      <c r="U26" s="4">
        <f t="shared" si="2"/>
        <v>597.07500000000005</v>
      </c>
      <c r="V26" s="4">
        <f t="shared" si="10"/>
        <v>136.40000000000003</v>
      </c>
      <c r="W26" s="3">
        <v>37</v>
      </c>
      <c r="X26" s="3">
        <v>11</v>
      </c>
      <c r="Y26" s="3">
        <v>3</v>
      </c>
      <c r="Z26" s="3">
        <v>14</v>
      </c>
      <c r="AA26" s="3">
        <v>9</v>
      </c>
      <c r="AB26" s="3">
        <v>20</v>
      </c>
      <c r="AC26" s="3">
        <v>3</v>
      </c>
      <c r="AD26" s="3">
        <v>4</v>
      </c>
      <c r="AE26" s="3">
        <v>2</v>
      </c>
      <c r="AF26" s="3">
        <v>7</v>
      </c>
      <c r="AG26" s="3">
        <v>4</v>
      </c>
      <c r="AH26" s="3">
        <v>5</v>
      </c>
      <c r="AI26" s="4">
        <f t="shared" si="11"/>
        <v>-0.42312806798798114</v>
      </c>
      <c r="AJ26" s="4">
        <f t="shared" si="12"/>
        <v>1.3808035071331937</v>
      </c>
      <c r="AK26" s="4">
        <f t="shared" si="13"/>
        <v>6.1015332687922391E-2</v>
      </c>
      <c r="AL26" s="4">
        <f t="shared" si="14"/>
        <v>1.1035816694858958</v>
      </c>
      <c r="AM26" s="4">
        <f t="shared" si="15"/>
        <v>0.39394682191984542</v>
      </c>
      <c r="AN26" s="4">
        <f t="shared" si="16"/>
        <v>0.13662128840991342</v>
      </c>
      <c r="AO26" s="4">
        <f t="shared" si="17"/>
        <v>-1.3197881744452706</v>
      </c>
      <c r="AP26" s="4">
        <f t="shared" si="18"/>
        <v>-1.3330523772035145</v>
      </c>
      <c r="AQ26" s="4">
        <f t="shared" si="19"/>
        <v>6.106226635438361E-16</v>
      </c>
      <c r="AR26" s="4">
        <f t="shared" si="20"/>
        <v>0.5305681103297577</v>
      </c>
      <c r="AS26" s="4">
        <f t="shared" si="21"/>
        <v>-0.53056811032975659</v>
      </c>
      <c r="AT26" s="4">
        <f t="shared" si="22"/>
        <v>-0.74412177473748464</v>
      </c>
      <c r="AU26" s="4">
        <f t="shared" si="23"/>
        <v>0.64397704391274313</v>
      </c>
      <c r="AV26" s="4">
        <f>AI26/ACC!D26</f>
        <v>-0.42312806798798114</v>
      </c>
      <c r="AW26" s="4">
        <f>AJ26/ACC!E26</f>
        <v>1.3808035071331937</v>
      </c>
      <c r="AX26" s="4">
        <f>AK26/ACC!F26</f>
        <v>6.1015332687922391E-2</v>
      </c>
      <c r="AY26" s="4">
        <f>AL26/ACC!G26</f>
        <v>1.1740230526445701</v>
      </c>
      <c r="AZ26" s="4">
        <f>AM26/ACC!H26</f>
        <v>0.39394682191984542</v>
      </c>
      <c r="BA26" s="4">
        <f>AN26/ACC!I26</f>
        <v>0.13662128840991342</v>
      </c>
      <c r="BB26" s="4">
        <f>AO26/ACC!J26</f>
        <v>-1.4040299728141177</v>
      </c>
      <c r="BC26" s="4">
        <f>AP26/ACC!K26</f>
        <v>-1.3330523772035145</v>
      </c>
      <c r="BD26" s="4">
        <f t="shared" si="24"/>
        <v>0.54817845611942628</v>
      </c>
      <c r="BE26" s="4">
        <f t="shared" si="25"/>
        <v>-0.55162855992196835</v>
      </c>
      <c r="BF26" s="4">
        <f t="shared" si="26"/>
        <v>-1.0998070160413946</v>
      </c>
      <c r="BG26" s="4"/>
      <c r="BH26" s="4"/>
      <c r="BI26" s="4"/>
      <c r="BJ26" s="4"/>
      <c r="BK26" s="4"/>
    </row>
    <row r="27" spans="1:63" x14ac:dyDescent="0.3">
      <c r="A27" s="3" t="str">
        <f t="shared" si="4"/>
        <v>sg26</v>
      </c>
      <c r="B27" s="3" t="s">
        <v>51</v>
      </c>
      <c r="C27" s="3">
        <v>26</v>
      </c>
      <c r="D27" s="3">
        <v>2</v>
      </c>
      <c r="E27" s="4">
        <v>460.9</v>
      </c>
      <c r="F27" s="4">
        <v>539</v>
      </c>
      <c r="G27" s="4">
        <v>582.79999999999995</v>
      </c>
      <c r="H27" s="4">
        <v>675.4</v>
      </c>
      <c r="I27" s="4">
        <v>620.9</v>
      </c>
      <c r="J27" s="4">
        <v>651.9</v>
      </c>
      <c r="K27" s="4">
        <v>601.9</v>
      </c>
      <c r="L27" s="4">
        <v>672.5</v>
      </c>
      <c r="M27" s="4">
        <f t="shared" si="5"/>
        <v>600.66250000000002</v>
      </c>
      <c r="N27" s="4">
        <f t="shared" ref="N27:N36" si="27">AVERAGE(E27:H27)</f>
        <v>564.52499999999998</v>
      </c>
      <c r="O27" s="4">
        <f t="shared" ref="O27:O36" si="28">AVERAGE(I27:L27)</f>
        <v>636.79999999999995</v>
      </c>
      <c r="P27" s="4">
        <f t="shared" ref="P27:P36" si="29">O27-N27</f>
        <v>72.274999999999977</v>
      </c>
      <c r="Q27" s="4">
        <f t="shared" ref="Q27:Q36" si="30">AVERAGE(E27,F27,K27,L27)</f>
        <v>568.57500000000005</v>
      </c>
      <c r="R27" s="4">
        <f t="shared" si="8"/>
        <v>632.75</v>
      </c>
      <c r="S27" s="4">
        <f t="shared" ref="S27:S36" si="31">R27-Q27</f>
        <v>64.174999999999955</v>
      </c>
      <c r="T27" s="4">
        <f>AVERAGE(E27,227,I27,K27)</f>
        <v>477.67499999999995</v>
      </c>
      <c r="U27" s="4">
        <f t="shared" si="2"/>
        <v>634.70000000000005</v>
      </c>
      <c r="V27" s="4">
        <f t="shared" si="10"/>
        <v>157.02500000000009</v>
      </c>
      <c r="W27" s="3">
        <v>24</v>
      </c>
      <c r="X27" s="3">
        <v>7</v>
      </c>
      <c r="Y27" s="3">
        <v>3</v>
      </c>
      <c r="Z27" s="3">
        <v>10</v>
      </c>
      <c r="AA27" s="3">
        <v>4</v>
      </c>
      <c r="AB27" s="3">
        <v>14</v>
      </c>
      <c r="AC27" s="3">
        <v>1</v>
      </c>
      <c r="AD27" s="3">
        <v>2</v>
      </c>
      <c r="AE27" s="3">
        <v>1</v>
      </c>
      <c r="AF27" s="3">
        <v>3</v>
      </c>
      <c r="AG27" s="3">
        <v>7</v>
      </c>
      <c r="AH27" s="3">
        <v>18</v>
      </c>
      <c r="AI27" s="4">
        <f t="shared" si="11"/>
        <v>-1.9111105231334933</v>
      </c>
      <c r="AJ27" s="4">
        <f t="shared" si="12"/>
        <v>-0.84317218590622689</v>
      </c>
      <c r="AK27" s="4">
        <f t="shared" si="13"/>
        <v>-0.2442515819298606</v>
      </c>
      <c r="AL27" s="4">
        <f t="shared" si="14"/>
        <v>1.021959557983646</v>
      </c>
      <c r="AM27" s="4">
        <f t="shared" si="15"/>
        <v>0.27672729961122594</v>
      </c>
      <c r="AN27" s="4">
        <f t="shared" si="16"/>
        <v>0.70062087776801529</v>
      </c>
      <c r="AO27" s="4">
        <f t="shared" si="17"/>
        <v>1.6921558160290565E-2</v>
      </c>
      <c r="AP27" s="4">
        <f t="shared" si="18"/>
        <v>0.98230499744639821</v>
      </c>
      <c r="AQ27" s="4">
        <f t="shared" si="19"/>
        <v>-5.6898930012039273E-16</v>
      </c>
      <c r="AR27" s="4">
        <f t="shared" si="20"/>
        <v>-0.49414368324648367</v>
      </c>
      <c r="AS27" s="4">
        <f t="shared" si="21"/>
        <v>0.4941436832464825</v>
      </c>
      <c r="AT27" s="4">
        <f t="shared" si="22"/>
        <v>0.88846726583023827</v>
      </c>
      <c r="AU27" s="4">
        <f t="shared" si="23"/>
        <v>0.93085662364591748</v>
      </c>
      <c r="AV27" s="4">
        <f>AI27/ACC!D27</f>
        <v>-2.0385178913423929</v>
      </c>
      <c r="AW27" s="4">
        <f>AJ27/ACC!E27</f>
        <v>-0.84317218590622689</v>
      </c>
      <c r="AX27" s="4">
        <f>AK27/ACC!F27</f>
        <v>-0.2442515819298606</v>
      </c>
      <c r="AY27" s="4">
        <f>AL27/ACC!G27</f>
        <v>1.0900901951825557</v>
      </c>
      <c r="AZ27" s="4">
        <f>AM27/ACC!H27</f>
        <v>0.31625977098425823</v>
      </c>
      <c r="BA27" s="4">
        <f>AN27/ACC!I27</f>
        <v>0.74732893628588293</v>
      </c>
      <c r="BB27" s="4">
        <f>AO27/ACC!J27</f>
        <v>1.6921558160290565E-2</v>
      </c>
      <c r="BC27" s="4">
        <f>AP27/ACC!K27</f>
        <v>1.047791997276158</v>
      </c>
      <c r="BD27" s="4">
        <f t="shared" si="24"/>
        <v>-0.50896286599898111</v>
      </c>
      <c r="BE27" s="4">
        <f t="shared" si="25"/>
        <v>0.53207556567664738</v>
      </c>
      <c r="BF27" s="4">
        <f t="shared" si="26"/>
        <v>1.0410384316756285</v>
      </c>
      <c r="BG27" s="4"/>
      <c r="BH27" s="4"/>
      <c r="BI27" s="4"/>
      <c r="BJ27" s="4"/>
      <c r="BK27" s="4"/>
    </row>
    <row r="28" spans="1:63" x14ac:dyDescent="0.3">
      <c r="A28" s="3" t="str">
        <f t="shared" si="4"/>
        <v>rb27</v>
      </c>
      <c r="B28" s="3" t="s">
        <v>52</v>
      </c>
      <c r="C28" s="3">
        <v>27</v>
      </c>
      <c r="D28" s="3">
        <v>2</v>
      </c>
      <c r="E28" s="4">
        <v>720.2</v>
      </c>
      <c r="F28" s="4">
        <v>736.9</v>
      </c>
      <c r="G28" s="4">
        <v>656.5</v>
      </c>
      <c r="H28" s="4">
        <v>713.4</v>
      </c>
      <c r="I28" s="4">
        <v>621</v>
      </c>
      <c r="J28" s="4">
        <v>826.4</v>
      </c>
      <c r="K28" s="4">
        <v>609.5</v>
      </c>
      <c r="L28" s="4">
        <v>632.9</v>
      </c>
      <c r="M28" s="4">
        <f t="shared" si="5"/>
        <v>689.59999999999991</v>
      </c>
      <c r="N28" s="4">
        <f t="shared" si="27"/>
        <v>706.75</v>
      </c>
      <c r="O28" s="4">
        <f t="shared" si="28"/>
        <v>672.45</v>
      </c>
      <c r="P28" s="4">
        <f t="shared" si="29"/>
        <v>-34.299999999999955</v>
      </c>
      <c r="Q28" s="4">
        <f t="shared" si="30"/>
        <v>674.875</v>
      </c>
      <c r="R28" s="4">
        <f t="shared" si="8"/>
        <v>704.32500000000005</v>
      </c>
      <c r="S28" s="4">
        <f t="shared" si="31"/>
        <v>29.450000000000045</v>
      </c>
      <c r="T28" s="4">
        <f>AVERAGE(E28,228,I28,K28)</f>
        <v>544.67499999999995</v>
      </c>
      <c r="U28" s="4">
        <f t="shared" si="2"/>
        <v>727.4</v>
      </c>
      <c r="V28" s="4">
        <f t="shared" si="10"/>
        <v>182.72500000000002</v>
      </c>
      <c r="W28" s="3">
        <v>26</v>
      </c>
      <c r="X28" s="3">
        <v>6</v>
      </c>
      <c r="Y28" s="3">
        <v>3</v>
      </c>
      <c r="Z28" s="3">
        <v>11</v>
      </c>
      <c r="AA28" s="3">
        <v>6</v>
      </c>
      <c r="AB28" s="3">
        <v>22</v>
      </c>
      <c r="AC28" s="3">
        <v>4</v>
      </c>
      <c r="AD28" s="3">
        <v>6</v>
      </c>
      <c r="AE28" s="3">
        <v>0</v>
      </c>
      <c r="AF28" s="3">
        <v>8</v>
      </c>
      <c r="AG28" s="3">
        <v>4</v>
      </c>
      <c r="AH28" s="3">
        <v>26</v>
      </c>
      <c r="AI28" s="4">
        <f t="shared" si="11"/>
        <v>0.41593597399312343</v>
      </c>
      <c r="AJ28" s="4">
        <f t="shared" si="12"/>
        <v>0.64293371143381306</v>
      </c>
      <c r="AK28" s="4">
        <f t="shared" si="13"/>
        <v>-0.4499176712147806</v>
      </c>
      <c r="AL28" s="4">
        <f t="shared" si="14"/>
        <v>0.32350575755020661</v>
      </c>
      <c r="AM28" s="4">
        <f t="shared" si="15"/>
        <v>-0.93245777176235622</v>
      </c>
      <c r="AN28" s="4">
        <f t="shared" si="16"/>
        <v>1.8594784719692503</v>
      </c>
      <c r="AO28" s="4">
        <f t="shared" si="17"/>
        <v>-1.0887735789819935</v>
      </c>
      <c r="AP28" s="4">
        <f t="shared" si="18"/>
        <v>-0.77070489298725375</v>
      </c>
      <c r="AQ28" s="4">
        <f t="shared" si="19"/>
        <v>1.1934897514720433E-15</v>
      </c>
      <c r="AR28" s="4">
        <f t="shared" si="20"/>
        <v>0.23311444294059067</v>
      </c>
      <c r="AS28" s="4">
        <f t="shared" si="21"/>
        <v>-0.23311444294058828</v>
      </c>
      <c r="AT28" s="4">
        <f t="shared" si="22"/>
        <v>-0.99294519281691296</v>
      </c>
      <c r="AU28" s="4">
        <f t="shared" si="23"/>
        <v>1.0276065239830059</v>
      </c>
      <c r="AV28" s="4">
        <f>AI28/ACC!D28</f>
        <v>0.41593597399312343</v>
      </c>
      <c r="AW28" s="4">
        <f>AJ28/ACC!E28</f>
        <v>0.64293371143381306</v>
      </c>
      <c r="AX28" s="4">
        <f>AK28/ACC!F28</f>
        <v>-0.4499176712147806</v>
      </c>
      <c r="AY28" s="4">
        <f>AL28/ACC!G28</f>
        <v>0.34415506122362405</v>
      </c>
      <c r="AZ28" s="4">
        <f>AM28/ACC!H28</f>
        <v>-0.93245777176235622</v>
      </c>
      <c r="BA28" s="4">
        <f>AN28/ACC!I28</f>
        <v>1.8594784719692503</v>
      </c>
      <c r="BB28" s="4">
        <f>AO28/ACC!J28</f>
        <v>-1.0887735789819935</v>
      </c>
      <c r="BC28" s="4">
        <f>AP28/ACC!K28</f>
        <v>-0.77070489298725375</v>
      </c>
      <c r="BD28" s="4">
        <f t="shared" si="24"/>
        <v>0.23827676885894503</v>
      </c>
      <c r="BE28" s="4">
        <f t="shared" si="25"/>
        <v>-0.23311444294058828</v>
      </c>
      <c r="BF28" s="4">
        <f t="shared" si="26"/>
        <v>-0.47139121179953331</v>
      </c>
      <c r="BG28" s="4"/>
      <c r="BH28" s="4"/>
      <c r="BI28" s="4"/>
      <c r="BJ28" s="4"/>
      <c r="BK28" s="4"/>
    </row>
    <row r="29" spans="1:63" x14ac:dyDescent="0.3">
      <c r="A29" s="3" t="str">
        <f t="shared" si="4"/>
        <v>bh28</v>
      </c>
      <c r="B29" s="3" t="s">
        <v>53</v>
      </c>
      <c r="C29" s="3">
        <v>28</v>
      </c>
      <c r="D29" s="3">
        <v>2</v>
      </c>
      <c r="E29" s="4">
        <v>970.2</v>
      </c>
      <c r="F29" s="4">
        <v>980.5</v>
      </c>
      <c r="G29" s="4">
        <v>945.8</v>
      </c>
      <c r="H29" s="4">
        <v>1010</v>
      </c>
      <c r="I29" s="4">
        <v>899.3</v>
      </c>
      <c r="J29" s="4">
        <v>795.7</v>
      </c>
      <c r="K29" s="4">
        <v>776.9</v>
      </c>
      <c r="L29" s="4">
        <v>946.8</v>
      </c>
      <c r="M29" s="4">
        <f t="shared" si="5"/>
        <v>915.65</v>
      </c>
      <c r="N29" s="4">
        <f t="shared" si="27"/>
        <v>976.625</v>
      </c>
      <c r="O29" s="4">
        <f t="shared" si="28"/>
        <v>854.67499999999995</v>
      </c>
      <c r="P29" s="4">
        <f t="shared" si="29"/>
        <v>-121.95000000000005</v>
      </c>
      <c r="Q29" s="4">
        <f t="shared" si="30"/>
        <v>918.59999999999991</v>
      </c>
      <c r="R29" s="4">
        <f t="shared" si="8"/>
        <v>912.7</v>
      </c>
      <c r="S29" s="4">
        <f t="shared" si="31"/>
        <v>-5.8999999999998636</v>
      </c>
      <c r="T29" s="4">
        <f>AVERAGE(E29,229,I29,K29)</f>
        <v>718.85</v>
      </c>
      <c r="U29" s="4">
        <f t="shared" si="2"/>
        <v>933.25</v>
      </c>
      <c r="V29" s="4">
        <f t="shared" si="10"/>
        <v>214.39999999999998</v>
      </c>
      <c r="W29" s="3">
        <v>22</v>
      </c>
      <c r="X29" s="3">
        <v>6</v>
      </c>
      <c r="Y29" s="3">
        <v>3</v>
      </c>
      <c r="Z29" s="3">
        <v>9</v>
      </c>
      <c r="AA29" s="3">
        <v>4</v>
      </c>
      <c r="AB29" s="3">
        <v>10</v>
      </c>
      <c r="AC29" s="3">
        <v>0</v>
      </c>
      <c r="AD29" s="3">
        <v>0</v>
      </c>
      <c r="AE29" s="3">
        <v>1</v>
      </c>
      <c r="AF29" s="3">
        <v>5</v>
      </c>
      <c r="AG29" s="3">
        <v>4</v>
      </c>
      <c r="AH29" s="3">
        <v>20</v>
      </c>
      <c r="AI29" s="4">
        <f t="shared" si="11"/>
        <v>0.63370662365843144</v>
      </c>
      <c r="AJ29" s="4">
        <f t="shared" si="12"/>
        <v>0.75336158651236007</v>
      </c>
      <c r="AK29" s="4">
        <f t="shared" si="13"/>
        <v>0.35025214854815162</v>
      </c>
      <c r="AL29" s="4">
        <f t="shared" si="14"/>
        <v>1.096062693715361</v>
      </c>
      <c r="AM29" s="4">
        <f t="shared" si="15"/>
        <v>-0.18993773229725675</v>
      </c>
      <c r="AN29" s="4">
        <f t="shared" si="16"/>
        <v>-1.3934575528474558</v>
      </c>
      <c r="AO29" s="4">
        <f t="shared" si="17"/>
        <v>-1.6118569025225895</v>
      </c>
      <c r="AP29" s="4">
        <f t="shared" si="18"/>
        <v>0.36186913523299907</v>
      </c>
      <c r="AQ29" s="4">
        <f t="shared" si="19"/>
        <v>2.0122792321330962E-16</v>
      </c>
      <c r="AR29" s="4">
        <f t="shared" si="20"/>
        <v>0.70834576310857611</v>
      </c>
      <c r="AS29" s="4">
        <f t="shared" si="21"/>
        <v>-0.70834576310857578</v>
      </c>
      <c r="AT29" s="4">
        <f t="shared" si="22"/>
        <v>9.8163537486960731E-2</v>
      </c>
      <c r="AU29" s="4">
        <f t="shared" si="23"/>
        <v>0.4089179313066319</v>
      </c>
      <c r="AV29" s="4">
        <f>AI29/ACC!D29</f>
        <v>0.63370662365843144</v>
      </c>
      <c r="AW29" s="4">
        <f>AJ29/ACC!E29</f>
        <v>0.80358569227985077</v>
      </c>
      <c r="AX29" s="4">
        <f>AK29/ACC!F29</f>
        <v>0.43107956744387893</v>
      </c>
      <c r="AY29" s="4">
        <f>AL29/ACC!G29</f>
        <v>1.1691335399630518</v>
      </c>
      <c r="AZ29" s="4">
        <f>AM29/ACC!H29</f>
        <v>-0.20260024778374053</v>
      </c>
      <c r="BA29" s="4">
        <f>AN29/ACC!I29</f>
        <v>-1.4863547230372862</v>
      </c>
      <c r="BB29" s="4">
        <f>AO29/ACC!J29</f>
        <v>-1.7193140293574287</v>
      </c>
      <c r="BC29" s="4">
        <f>AP29/ACC!K29</f>
        <v>0.38599374424853233</v>
      </c>
      <c r="BD29" s="4">
        <f t="shared" si="24"/>
        <v>0.75937635583630325</v>
      </c>
      <c r="BE29" s="4">
        <f t="shared" si="25"/>
        <v>-0.75556881398248077</v>
      </c>
      <c r="BF29" s="4">
        <f t="shared" si="26"/>
        <v>-1.5149451698187839</v>
      </c>
      <c r="BG29" s="4"/>
      <c r="BH29" s="4"/>
      <c r="BI29" s="4"/>
      <c r="BJ29" s="4"/>
      <c r="BK29" s="4"/>
    </row>
    <row r="30" spans="1:63" x14ac:dyDescent="0.3">
      <c r="A30" s="3" t="str">
        <f t="shared" si="4"/>
        <v>ct29</v>
      </c>
      <c r="B30" s="3" t="s">
        <v>54</v>
      </c>
      <c r="C30" s="3">
        <v>29</v>
      </c>
      <c r="D30" s="3">
        <v>2</v>
      </c>
      <c r="E30" s="4">
        <v>458.4</v>
      </c>
      <c r="F30" s="4">
        <v>473.1</v>
      </c>
      <c r="G30" s="4">
        <v>462.4</v>
      </c>
      <c r="H30" s="4">
        <v>600.6</v>
      </c>
      <c r="I30" s="4">
        <v>480.8</v>
      </c>
      <c r="J30" s="4">
        <v>457.3</v>
      </c>
      <c r="K30" s="4">
        <v>454.6</v>
      </c>
      <c r="L30" s="4">
        <v>460.6</v>
      </c>
      <c r="M30" s="4">
        <f t="shared" si="5"/>
        <v>480.97500000000002</v>
      </c>
      <c r="N30" s="4">
        <f t="shared" si="27"/>
        <v>498.625</v>
      </c>
      <c r="O30" s="4">
        <f t="shared" si="28"/>
        <v>463.32500000000005</v>
      </c>
      <c r="P30" s="4">
        <f t="shared" si="29"/>
        <v>-35.299999999999955</v>
      </c>
      <c r="Q30" s="4">
        <f t="shared" si="30"/>
        <v>461.67499999999995</v>
      </c>
      <c r="R30" s="4">
        <f t="shared" si="8"/>
        <v>500.27499999999998</v>
      </c>
      <c r="S30" s="4">
        <f t="shared" si="31"/>
        <v>38.600000000000023</v>
      </c>
      <c r="T30" s="4">
        <f>AVERAGE(E30,230,I30,K30)</f>
        <v>405.95000000000005</v>
      </c>
      <c r="U30" s="4">
        <f t="shared" si="2"/>
        <v>497.9</v>
      </c>
      <c r="V30" s="4">
        <f t="shared" si="10"/>
        <v>91.949999999999932</v>
      </c>
      <c r="W30" s="3">
        <v>24</v>
      </c>
      <c r="X30" s="3">
        <v>6</v>
      </c>
      <c r="Y30" s="3">
        <v>3</v>
      </c>
      <c r="Z30" s="3">
        <v>10</v>
      </c>
      <c r="AA30" s="3">
        <v>5</v>
      </c>
      <c r="AB30" s="3">
        <v>12</v>
      </c>
      <c r="AC30" s="3">
        <v>3</v>
      </c>
      <c r="AD30" s="3">
        <v>2</v>
      </c>
      <c r="AE30" s="3">
        <v>4</v>
      </c>
      <c r="AF30" s="3">
        <v>2</v>
      </c>
      <c r="AG30" s="3">
        <v>1</v>
      </c>
      <c r="AH30" s="3">
        <v>20</v>
      </c>
      <c r="AI30" s="4">
        <f t="shared" si="11"/>
        <v>-0.45947024425862809</v>
      </c>
      <c r="AJ30" s="4">
        <f t="shared" si="12"/>
        <v>-0.16028031776463739</v>
      </c>
      <c r="AK30" s="4">
        <f t="shared" si="13"/>
        <v>-0.37805801936230432</v>
      </c>
      <c r="AL30" s="4">
        <f t="shared" si="14"/>
        <v>2.434734350805682</v>
      </c>
      <c r="AM30" s="4">
        <f t="shared" si="15"/>
        <v>-3.5617848392143952E-3</v>
      </c>
      <c r="AN30" s="4">
        <f t="shared" si="16"/>
        <v>-0.48185860610511638</v>
      </c>
      <c r="AO30" s="4">
        <f t="shared" si="17"/>
        <v>-0.53681185791013475</v>
      </c>
      <c r="AP30" s="4">
        <f t="shared" si="18"/>
        <v>-0.41469352056564907</v>
      </c>
      <c r="AQ30" s="4">
        <f t="shared" si="19"/>
        <v>-3.2612801348363973E-16</v>
      </c>
      <c r="AR30" s="4">
        <f t="shared" si="20"/>
        <v>0.35923144235502802</v>
      </c>
      <c r="AS30" s="4">
        <f t="shared" si="21"/>
        <v>-0.35923144235502863</v>
      </c>
      <c r="AT30" s="4">
        <f t="shared" si="22"/>
        <v>0.55258547648379763</v>
      </c>
      <c r="AU30" s="4">
        <f t="shared" si="23"/>
        <v>0.6889509531851401</v>
      </c>
      <c r="AV30" s="4">
        <f>AI30/ACC!D30</f>
        <v>-0.45947024425862809</v>
      </c>
      <c r="AW30" s="4">
        <f>AJ30/ACC!E30</f>
        <v>-0.17096567228227988</v>
      </c>
      <c r="AX30" s="4">
        <f>AK30/ACC!F30</f>
        <v>-0.37805801936230432</v>
      </c>
      <c r="AY30" s="4">
        <f>AL30/ACC!G30</f>
        <v>2.434734350805682</v>
      </c>
      <c r="AZ30" s="4">
        <f>AM30/ACC!H30</f>
        <v>-3.5617848392143952E-3</v>
      </c>
      <c r="BA30" s="4">
        <f>AN30/ACC!I30</f>
        <v>-0.48185860610511638</v>
      </c>
      <c r="BB30" s="4">
        <f>AO30/ACC!J30</f>
        <v>-0.53681185791013475</v>
      </c>
      <c r="BC30" s="4">
        <f>AP30/ACC!K30</f>
        <v>-0.41469352056564907</v>
      </c>
      <c r="BD30" s="4">
        <f t="shared" si="24"/>
        <v>0.35656010372561742</v>
      </c>
      <c r="BE30" s="4">
        <f t="shared" si="25"/>
        <v>-0.35923144235502863</v>
      </c>
      <c r="BF30" s="4">
        <f t="shared" si="26"/>
        <v>-0.7157915460806461</v>
      </c>
      <c r="BG30" s="4"/>
      <c r="BH30" s="4"/>
      <c r="BI30" s="4"/>
      <c r="BJ30" s="4"/>
      <c r="BK30" s="4"/>
    </row>
    <row r="31" spans="1:63" x14ac:dyDescent="0.3">
      <c r="A31" s="3" t="str">
        <f t="shared" si="4"/>
        <v>2c30</v>
      </c>
      <c r="B31" s="3" t="s">
        <v>174</v>
      </c>
      <c r="C31" s="3">
        <v>30</v>
      </c>
      <c r="D31" s="3">
        <v>2</v>
      </c>
      <c r="E31" s="4">
        <v>588.6</v>
      </c>
      <c r="F31" s="4">
        <v>724.3</v>
      </c>
      <c r="G31" s="4">
        <v>657</v>
      </c>
      <c r="H31" s="4">
        <v>701.7</v>
      </c>
      <c r="I31" s="4">
        <v>686.6</v>
      </c>
      <c r="J31" s="4">
        <v>677.9</v>
      </c>
      <c r="K31" s="4">
        <v>678</v>
      </c>
      <c r="L31" s="4">
        <v>670.7</v>
      </c>
      <c r="M31" s="4">
        <f t="shared" si="5"/>
        <v>673.1</v>
      </c>
      <c r="N31" s="4">
        <f t="shared" si="27"/>
        <v>667.90000000000009</v>
      </c>
      <c r="O31" s="4">
        <f t="shared" si="28"/>
        <v>678.3</v>
      </c>
      <c r="P31" s="4">
        <f t="shared" si="29"/>
        <v>10.399999999999864</v>
      </c>
      <c r="Q31" s="4">
        <f t="shared" si="30"/>
        <v>665.40000000000009</v>
      </c>
      <c r="R31" s="4">
        <f t="shared" si="8"/>
        <v>680.80000000000007</v>
      </c>
      <c r="S31" s="4">
        <f t="shared" si="31"/>
        <v>15.399999999999977</v>
      </c>
      <c r="T31" s="4">
        <f>AVERAGE(E31,231,I31,K31)</f>
        <v>546.04999999999995</v>
      </c>
      <c r="U31" s="4">
        <f t="shared" si="2"/>
        <v>693.65000000000009</v>
      </c>
      <c r="V31" s="4">
        <f t="shared" si="10"/>
        <v>147.60000000000014</v>
      </c>
      <c r="W31" s="3">
        <v>23</v>
      </c>
      <c r="X31" s="3">
        <v>6</v>
      </c>
      <c r="Y31" s="3">
        <v>3</v>
      </c>
      <c r="Z31" s="3">
        <v>9</v>
      </c>
      <c r="AA31" s="3">
        <v>5</v>
      </c>
      <c r="AB31" s="3">
        <v>8</v>
      </c>
      <c r="AC31" s="3">
        <v>0</v>
      </c>
      <c r="AD31" s="3">
        <v>1</v>
      </c>
      <c r="AE31" s="3">
        <v>1</v>
      </c>
      <c r="AF31" s="3">
        <v>2</v>
      </c>
      <c r="AG31" s="3">
        <v>4</v>
      </c>
      <c r="AH31" s="3">
        <v>8</v>
      </c>
      <c r="AI31" s="4">
        <f t="shared" si="11"/>
        <v>-2.1244916968412491</v>
      </c>
      <c r="AJ31" s="4">
        <f t="shared" si="12"/>
        <v>1.2872659748907906</v>
      </c>
      <c r="AK31" s="4">
        <f t="shared" si="13"/>
        <v>-0.40478480851058174</v>
      </c>
      <c r="AL31" s="4">
        <f t="shared" si="14"/>
        <v>0.71905872816165406</v>
      </c>
      <c r="AM31" s="4">
        <f t="shared" si="15"/>
        <v>0.33941583322315816</v>
      </c>
      <c r="AN31" s="4">
        <f t="shared" si="16"/>
        <v>0.12068118514601063</v>
      </c>
      <c r="AO31" s="4">
        <f t="shared" si="17"/>
        <v>0.12319537650321978</v>
      </c>
      <c r="AP31" s="4">
        <f t="shared" si="18"/>
        <v>-6.0340592573005315E-2</v>
      </c>
      <c r="AQ31" s="4">
        <f t="shared" si="19"/>
        <v>-3.4087316302944259E-16</v>
      </c>
      <c r="AR31" s="4">
        <f t="shared" si="20"/>
        <v>-0.1307379505748465</v>
      </c>
      <c r="AS31" s="4">
        <f t="shared" si="21"/>
        <v>0.13073795057484583</v>
      </c>
      <c r="AT31" s="4">
        <f t="shared" si="22"/>
        <v>0.1885643517906441</v>
      </c>
      <c r="AU31" s="4">
        <f t="shared" si="23"/>
        <v>1.0333326478127258</v>
      </c>
      <c r="AV31" s="4">
        <f>AI31/ACC!D31</f>
        <v>-2.1244916968412491</v>
      </c>
      <c r="AW31" s="4">
        <f>AJ31/ACC!E31</f>
        <v>1.2872659748907906</v>
      </c>
      <c r="AX31" s="4">
        <f>AK31/ACC!F31</f>
        <v>-0.40478480851058174</v>
      </c>
      <c r="AY31" s="4">
        <f>AL31/ACC!G31</f>
        <v>0.71905872816165406</v>
      </c>
      <c r="AZ31" s="4">
        <f>AM31/ACC!H31</f>
        <v>0.33941583322315816</v>
      </c>
      <c r="BA31" s="4">
        <f>AN31/ACC!I31</f>
        <v>0.12068118514601063</v>
      </c>
      <c r="BB31" s="4">
        <f>AO31/ACC!J31</f>
        <v>0.12319537650321978</v>
      </c>
      <c r="BC31" s="4">
        <f>AP31/ACC!K31</f>
        <v>-6.0340592573005315E-2</v>
      </c>
      <c r="BD31" s="4">
        <f t="shared" si="24"/>
        <v>-0.1307379505748465</v>
      </c>
      <c r="BE31" s="4">
        <f t="shared" si="25"/>
        <v>0.13073795057484583</v>
      </c>
      <c r="BF31" s="4">
        <f t="shared" si="26"/>
        <v>0.26147590114969232</v>
      </c>
      <c r="BG31" s="4"/>
      <c r="BH31" s="4"/>
      <c r="BI31" s="4"/>
      <c r="BJ31" s="4"/>
      <c r="BK31" s="4"/>
    </row>
    <row r="32" spans="1:63" x14ac:dyDescent="0.3">
      <c r="A32" s="3" t="str">
        <f t="shared" si="4"/>
        <v>cn31</v>
      </c>
      <c r="B32" s="3" t="s">
        <v>56</v>
      </c>
      <c r="C32" s="3">
        <v>31</v>
      </c>
      <c r="D32" s="3">
        <v>2</v>
      </c>
      <c r="E32" s="4">
        <v>773.9</v>
      </c>
      <c r="F32" s="4">
        <v>683.8</v>
      </c>
      <c r="G32" s="4">
        <v>704.6</v>
      </c>
      <c r="H32" s="4">
        <v>665.6</v>
      </c>
      <c r="I32" s="4">
        <v>773.9</v>
      </c>
      <c r="J32" s="4">
        <v>782.6</v>
      </c>
      <c r="K32" s="4">
        <v>697.1</v>
      </c>
      <c r="L32" s="4">
        <v>686.7</v>
      </c>
      <c r="M32" s="4">
        <f t="shared" si="5"/>
        <v>721.02499999999998</v>
      </c>
      <c r="N32" s="4">
        <f t="shared" si="27"/>
        <v>706.97499999999991</v>
      </c>
      <c r="O32" s="4">
        <f t="shared" si="28"/>
        <v>735.07500000000005</v>
      </c>
      <c r="P32" s="4">
        <f t="shared" si="29"/>
        <v>28.100000000000136</v>
      </c>
      <c r="Q32" s="4">
        <f t="shared" si="30"/>
        <v>710.375</v>
      </c>
      <c r="R32" s="4">
        <f t="shared" si="8"/>
        <v>731.67499999999995</v>
      </c>
      <c r="S32" s="4">
        <f t="shared" si="31"/>
        <v>21.299999999999955</v>
      </c>
      <c r="T32" s="4">
        <f>AVERAGE(E32,232,I32,K32)</f>
        <v>619.22500000000002</v>
      </c>
      <c r="U32" s="4">
        <f t="shared" si="2"/>
        <v>704.67499999999995</v>
      </c>
      <c r="V32" s="4">
        <f t="shared" si="10"/>
        <v>85.449999999999932</v>
      </c>
      <c r="W32" s="3">
        <v>22</v>
      </c>
      <c r="X32" s="3">
        <v>6</v>
      </c>
      <c r="Y32" s="3">
        <v>3</v>
      </c>
      <c r="Z32" s="3">
        <v>9</v>
      </c>
      <c r="AA32" s="3">
        <v>4</v>
      </c>
      <c r="AB32" s="3">
        <v>24</v>
      </c>
      <c r="AC32" s="3">
        <v>7</v>
      </c>
      <c r="AD32" s="3">
        <v>5</v>
      </c>
      <c r="AE32" s="3">
        <v>3</v>
      </c>
      <c r="AF32" s="3">
        <v>6</v>
      </c>
      <c r="AG32" s="3">
        <v>3</v>
      </c>
      <c r="AH32" s="3">
        <v>3</v>
      </c>
      <c r="AI32" s="4">
        <f t="shared" si="11"/>
        <v>1.1107942901225643</v>
      </c>
      <c r="AJ32" s="4">
        <f t="shared" si="12"/>
        <v>-0.78202018817612251</v>
      </c>
      <c r="AK32" s="4">
        <f t="shared" si="13"/>
        <v>-0.34505524756998707</v>
      </c>
      <c r="AL32" s="4">
        <f t="shared" si="14"/>
        <v>-1.1643645112064884</v>
      </c>
      <c r="AM32" s="4">
        <f t="shared" si="15"/>
        <v>1.1107942901225643</v>
      </c>
      <c r="AN32" s="4">
        <f t="shared" si="16"/>
        <v>1.2935632797030154</v>
      </c>
      <c r="AO32" s="4">
        <f t="shared" si="17"/>
        <v>-0.5026147213462373</v>
      </c>
      <c r="AP32" s="4">
        <f t="shared" si="18"/>
        <v>-0.72109719164930386</v>
      </c>
      <c r="AQ32" s="4">
        <f t="shared" si="19"/>
        <v>6.106226635438361E-16</v>
      </c>
      <c r="AR32" s="4">
        <f t="shared" si="20"/>
        <v>-0.29516141420750841</v>
      </c>
      <c r="AS32" s="4">
        <f t="shared" si="21"/>
        <v>0.29516141420750963</v>
      </c>
      <c r="AT32" s="4">
        <f t="shared" si="22"/>
        <v>-1.3665658358860096</v>
      </c>
      <c r="AU32" s="4">
        <f t="shared" si="23"/>
        <v>-0.68695930566445096</v>
      </c>
      <c r="AV32" s="4">
        <f>AI32/ACC!D32</f>
        <v>1.1107942901225643</v>
      </c>
      <c r="AW32" s="4">
        <f>AJ32/ACC!E32</f>
        <v>-0.78202018817612251</v>
      </c>
      <c r="AX32" s="4">
        <f>AK32/ACC!F32</f>
        <v>-0.34505524756998707</v>
      </c>
      <c r="AY32" s="4">
        <f>AL32/ACC!G32</f>
        <v>-1.1643645112064884</v>
      </c>
      <c r="AZ32" s="4">
        <f>AM32/ACC!H32</f>
        <v>1.181696053321877</v>
      </c>
      <c r="BA32" s="4">
        <f>AN32/ACC!I32</f>
        <v>1.3761311486202292</v>
      </c>
      <c r="BB32" s="4">
        <f>AO32/ACC!J32</f>
        <v>-0.5026147213462373</v>
      </c>
      <c r="BC32" s="4">
        <f>AP32/ACC!K32</f>
        <v>-0.72109719164930386</v>
      </c>
      <c r="BD32" s="4">
        <f t="shared" si="24"/>
        <v>-0.29516141420750841</v>
      </c>
      <c r="BE32" s="4">
        <f t="shared" si="25"/>
        <v>0.33352882223664126</v>
      </c>
      <c r="BF32" s="4">
        <f t="shared" si="26"/>
        <v>0.62869023644414967</v>
      </c>
      <c r="BG32" s="4"/>
      <c r="BH32" s="4"/>
      <c r="BI32" s="4"/>
      <c r="BJ32" s="4"/>
      <c r="BK32" s="4"/>
    </row>
    <row r="33" spans="1:63" x14ac:dyDescent="0.3">
      <c r="A33" s="3" t="str">
        <f t="shared" si="4"/>
        <v>tp32</v>
      </c>
      <c r="B33" s="3" t="s">
        <v>57</v>
      </c>
      <c r="C33" s="3">
        <v>32</v>
      </c>
      <c r="D33" s="3">
        <v>1</v>
      </c>
      <c r="E33" s="4">
        <v>484.6</v>
      </c>
      <c r="F33" s="4">
        <v>488.8</v>
      </c>
      <c r="G33" s="4">
        <v>422.2</v>
      </c>
      <c r="H33" s="4">
        <v>527.5</v>
      </c>
      <c r="I33" s="4">
        <v>450.9</v>
      </c>
      <c r="J33" s="4">
        <v>502.7</v>
      </c>
      <c r="K33" s="4">
        <v>458.2</v>
      </c>
      <c r="L33" s="4">
        <v>514.4</v>
      </c>
      <c r="M33" s="4">
        <f t="shared" si="5"/>
        <v>481.16249999999997</v>
      </c>
      <c r="N33" s="4">
        <f t="shared" si="27"/>
        <v>480.77500000000003</v>
      </c>
      <c r="O33" s="4">
        <f t="shared" si="28"/>
        <v>481.54999999999995</v>
      </c>
      <c r="P33" s="4">
        <f t="shared" si="29"/>
        <v>0.77499999999992042</v>
      </c>
      <c r="Q33" s="4">
        <f t="shared" si="30"/>
        <v>486.5</v>
      </c>
      <c r="R33" s="4">
        <f t="shared" si="8"/>
        <v>475.82499999999999</v>
      </c>
      <c r="S33" s="4">
        <f t="shared" si="31"/>
        <v>-10.675000000000011</v>
      </c>
      <c r="T33" s="4">
        <f>AVERAGE(E33,233,I33,K33)</f>
        <v>406.67500000000001</v>
      </c>
      <c r="U33" s="4">
        <f t="shared" si="2"/>
        <v>508.35</v>
      </c>
      <c r="V33" s="4">
        <f t="shared" si="10"/>
        <v>101.67500000000001</v>
      </c>
      <c r="W33" s="3">
        <v>32</v>
      </c>
      <c r="X33" s="3">
        <v>10</v>
      </c>
      <c r="Y33" s="3">
        <v>3</v>
      </c>
      <c r="Z33" s="3">
        <v>10</v>
      </c>
      <c r="AA33" s="3">
        <v>9</v>
      </c>
      <c r="AB33" s="10">
        <v>16</v>
      </c>
      <c r="AC33" s="3">
        <v>4</v>
      </c>
      <c r="AD33" s="3">
        <v>3</v>
      </c>
      <c r="AE33" s="3">
        <v>5</v>
      </c>
      <c r="AF33" s="3">
        <v>0</v>
      </c>
      <c r="AG33" s="3">
        <v>4</v>
      </c>
      <c r="AH33" s="3">
        <v>10</v>
      </c>
      <c r="AI33" s="4">
        <f t="shared" si="11"/>
        <v>9.747492340888024E-2</v>
      </c>
      <c r="AJ33" s="4">
        <f t="shared" si="12"/>
        <v>0.21657155710118253</v>
      </c>
      <c r="AK33" s="4">
        <f t="shared" si="13"/>
        <v>-1.671960777162474</v>
      </c>
      <c r="AL33" s="4">
        <f t="shared" si="14"/>
        <v>1.3139619675516849</v>
      </c>
      <c r="AM33" s="4">
        <f t="shared" si="15"/>
        <v>-0.85813378026507303</v>
      </c>
      <c r="AN33" s="4">
        <f t="shared" si="16"/>
        <v>0.61072470193999295</v>
      </c>
      <c r="AO33" s="4">
        <f t="shared" si="17"/>
        <v>-0.65113248837130866</v>
      </c>
      <c r="AP33" s="4">
        <f t="shared" si="18"/>
        <v>0.94249389579712139</v>
      </c>
      <c r="AQ33" s="4">
        <f t="shared" si="19"/>
        <v>8.0491169285323849E-16</v>
      </c>
      <c r="AR33" s="4">
        <f t="shared" si="20"/>
        <v>-1.0988082275181554E-2</v>
      </c>
      <c r="AS33" s="4">
        <f t="shared" si="21"/>
        <v>1.0988082275183164E-2</v>
      </c>
      <c r="AT33" s="4">
        <f t="shared" si="22"/>
        <v>-3.3318701092489744E-2</v>
      </c>
      <c r="AU33" s="4">
        <f t="shared" si="23"/>
        <v>1.5418760611949893</v>
      </c>
      <c r="AV33" s="4">
        <f>AI33/ACC!D33</f>
        <v>9.747492340888024E-2</v>
      </c>
      <c r="AW33" s="4">
        <f>AJ33/ACC!E33</f>
        <v>0.21657155710118253</v>
      </c>
      <c r="AX33" s="4">
        <f>AK33/ACC!F33</f>
        <v>-1.671960777162474</v>
      </c>
      <c r="AY33" s="4">
        <f>AL33/ACC!G33</f>
        <v>1.4931385994905511</v>
      </c>
      <c r="AZ33" s="4">
        <f>AM33/ACC!H33</f>
        <v>-0.85813378026507303</v>
      </c>
      <c r="BA33" s="4">
        <f>AN33/ACC!I33</f>
        <v>0.61072470193999295</v>
      </c>
      <c r="BB33" s="4">
        <f>AO33/ACC!J33</f>
        <v>-0.65113248837130866</v>
      </c>
      <c r="BC33" s="4">
        <f>AP33/ACC!K33</f>
        <v>0.94249389579712139</v>
      </c>
      <c r="BD33" s="4">
        <f t="shared" si="24"/>
        <v>3.3806075709534977E-2</v>
      </c>
      <c r="BE33" s="4">
        <f t="shared" si="25"/>
        <v>1.0988082275183164E-2</v>
      </c>
      <c r="BF33" s="4">
        <f t="shared" si="26"/>
        <v>-2.2817993434351813E-2</v>
      </c>
      <c r="BG33" s="4"/>
      <c r="BH33" s="4"/>
      <c r="BI33" s="4"/>
      <c r="BJ33" s="4"/>
      <c r="BK33" s="4"/>
    </row>
    <row r="34" spans="1:63" x14ac:dyDescent="0.3">
      <c r="A34" s="3" t="str">
        <f t="shared" si="4"/>
        <v>to33</v>
      </c>
      <c r="B34" s="3" t="s">
        <v>58</v>
      </c>
      <c r="C34" s="3">
        <v>33</v>
      </c>
      <c r="D34" s="3">
        <v>2</v>
      </c>
      <c r="E34" s="4">
        <v>465.5</v>
      </c>
      <c r="F34" s="4">
        <v>492</v>
      </c>
      <c r="G34" s="4">
        <v>451.6</v>
      </c>
      <c r="H34" s="4">
        <v>529.29999999999995</v>
      </c>
      <c r="I34" s="4">
        <v>673.3</v>
      </c>
      <c r="J34" s="4">
        <v>649.1</v>
      </c>
      <c r="K34" s="4">
        <v>445</v>
      </c>
      <c r="L34" s="4">
        <v>406.2</v>
      </c>
      <c r="M34" s="4">
        <f t="shared" si="5"/>
        <v>514</v>
      </c>
      <c r="N34" s="4">
        <f t="shared" si="27"/>
        <v>484.59999999999997</v>
      </c>
      <c r="O34" s="4">
        <f t="shared" si="28"/>
        <v>543.4</v>
      </c>
      <c r="P34" s="4">
        <f t="shared" si="29"/>
        <v>58.800000000000011</v>
      </c>
      <c r="Q34" s="4">
        <f t="shared" si="30"/>
        <v>452.17500000000001</v>
      </c>
      <c r="R34" s="4">
        <f t="shared" si="8"/>
        <v>575.82499999999993</v>
      </c>
      <c r="S34" s="4">
        <f t="shared" si="31"/>
        <v>123.64999999999992</v>
      </c>
      <c r="T34" s="4">
        <f>AVERAGE(E34,234,I34,K34)</f>
        <v>454.45</v>
      </c>
      <c r="U34" s="4">
        <f t="shared" ref="U34:U65" si="32">AVERAGE(F34,H34,J34,L34)</f>
        <v>519.15</v>
      </c>
      <c r="V34" s="4">
        <f t="shared" si="10"/>
        <v>64.699999999999989</v>
      </c>
      <c r="W34" s="3">
        <v>30</v>
      </c>
      <c r="X34" s="3">
        <v>13</v>
      </c>
      <c r="Y34" s="3">
        <v>3</v>
      </c>
      <c r="Z34" s="3">
        <v>8</v>
      </c>
      <c r="AA34" s="3">
        <v>6</v>
      </c>
      <c r="AB34" s="10">
        <v>16</v>
      </c>
      <c r="AC34" s="3">
        <v>1</v>
      </c>
      <c r="AD34" s="3">
        <v>0</v>
      </c>
      <c r="AE34" s="3">
        <v>7</v>
      </c>
      <c r="AF34" s="3">
        <v>6</v>
      </c>
      <c r="AG34" s="3">
        <v>2</v>
      </c>
      <c r="AH34" s="3">
        <v>5</v>
      </c>
      <c r="AI34" s="4">
        <f t="shared" si="11"/>
        <v>-0.49583389668811073</v>
      </c>
      <c r="AJ34" s="4">
        <f t="shared" si="12"/>
        <v>-0.22491434488945231</v>
      </c>
      <c r="AK34" s="4">
        <f t="shared" si="13"/>
        <v>-0.63793886914099174</v>
      </c>
      <c r="AL34" s="4">
        <f t="shared" si="14"/>
        <v>0.15641770349130046</v>
      </c>
      <c r="AM34" s="4">
        <f t="shared" si="15"/>
        <v>1.6285843245858973</v>
      </c>
      <c r="AN34" s="4">
        <f t="shared" si="16"/>
        <v>1.3811785452075005</v>
      </c>
      <c r="AO34" s="4">
        <f t="shared" si="17"/>
        <v>-0.70541317260782765</v>
      </c>
      <c r="AP34" s="4">
        <f t="shared" si="18"/>
        <v>-1.1020802899583164</v>
      </c>
      <c r="AQ34" s="4">
        <f t="shared" si="19"/>
        <v>0</v>
      </c>
      <c r="AR34" s="4">
        <f t="shared" si="20"/>
        <v>-0.3005673518068136</v>
      </c>
      <c r="AS34" s="4">
        <f t="shared" si="21"/>
        <v>0.30056735180681338</v>
      </c>
      <c r="AT34" s="4">
        <f t="shared" si="22"/>
        <v>-1.1445073141079174</v>
      </c>
      <c r="AU34" s="4">
        <f t="shared" si="23"/>
        <v>0.10530080692551624</v>
      </c>
      <c r="AV34" s="4">
        <f>AI34/ACC!D34</f>
        <v>-0.49583389668811073</v>
      </c>
      <c r="AW34" s="4">
        <f>AJ34/ACC!E34</f>
        <v>-0.23927057966963011</v>
      </c>
      <c r="AX34" s="4">
        <f>AK34/ACC!F34</f>
        <v>-0.78757885079134782</v>
      </c>
      <c r="AY34" s="4">
        <f>AL34/ACC!G34</f>
        <v>0.20855693798840061</v>
      </c>
      <c r="AZ34" s="4">
        <f>AM34/ACC!H34</f>
        <v>1.6285843245858973</v>
      </c>
      <c r="BA34" s="4">
        <f>AN34/ACC!I34</f>
        <v>1.5695210740994323</v>
      </c>
      <c r="BB34" s="4">
        <f>AO34/ACC!J34</f>
        <v>-0.80160587796344052</v>
      </c>
      <c r="BC34" s="4">
        <f>AP34/ACC!K34</f>
        <v>-1.1020802899583164</v>
      </c>
      <c r="BD34" s="4">
        <f t="shared" si="24"/>
        <v>-0.32853159729017195</v>
      </c>
      <c r="BE34" s="4">
        <f t="shared" si="25"/>
        <v>0.32360480769089317</v>
      </c>
      <c r="BF34" s="4">
        <f t="shared" si="26"/>
        <v>0.65213640498106518</v>
      </c>
      <c r="BG34" s="4"/>
      <c r="BH34" s="4"/>
      <c r="BI34" s="4"/>
      <c r="BJ34" s="4"/>
      <c r="BK34" s="4"/>
    </row>
    <row r="35" spans="1:63" x14ac:dyDescent="0.3">
      <c r="A35" s="3" t="str">
        <f t="shared" si="4"/>
        <v>pk34</v>
      </c>
      <c r="B35" s="3" t="s">
        <v>59</v>
      </c>
      <c r="C35" s="3">
        <v>34</v>
      </c>
      <c r="D35" s="3">
        <v>2</v>
      </c>
      <c r="E35" s="4">
        <v>553.29999999999995</v>
      </c>
      <c r="F35" s="4">
        <v>520.20000000000005</v>
      </c>
      <c r="G35" s="4">
        <v>652.5</v>
      </c>
      <c r="H35" s="4">
        <v>875.4</v>
      </c>
      <c r="I35" s="4">
        <v>558.6</v>
      </c>
      <c r="J35" s="4">
        <v>640.79999999999995</v>
      </c>
      <c r="K35" s="4">
        <v>509.6</v>
      </c>
      <c r="L35" s="4">
        <v>615.5</v>
      </c>
      <c r="M35" s="4">
        <f t="shared" si="5"/>
        <v>615.73750000000007</v>
      </c>
      <c r="N35" s="4">
        <f t="shared" si="27"/>
        <v>650.35</v>
      </c>
      <c r="O35" s="4">
        <f t="shared" si="28"/>
        <v>581.125</v>
      </c>
      <c r="P35" s="4">
        <f t="shared" si="29"/>
        <v>-69.225000000000023</v>
      </c>
      <c r="Q35" s="4">
        <f t="shared" si="30"/>
        <v>549.65</v>
      </c>
      <c r="R35" s="4">
        <f t="shared" si="8"/>
        <v>681.82500000000005</v>
      </c>
      <c r="S35" s="4">
        <f t="shared" si="31"/>
        <v>132.17500000000007</v>
      </c>
      <c r="T35" s="4">
        <f>AVERAGE(E35,235,I35,K35)</f>
        <v>464.125</v>
      </c>
      <c r="U35" s="4">
        <f t="shared" si="32"/>
        <v>662.97499999999991</v>
      </c>
      <c r="V35" s="4">
        <f t="shared" si="10"/>
        <v>198.84999999999991</v>
      </c>
      <c r="W35" s="3">
        <v>20</v>
      </c>
      <c r="X35" s="3">
        <v>6</v>
      </c>
      <c r="Y35" s="3">
        <v>3</v>
      </c>
      <c r="Z35" s="3">
        <v>7</v>
      </c>
      <c r="AA35" s="3">
        <v>4</v>
      </c>
      <c r="AB35" s="3">
        <v>14</v>
      </c>
      <c r="AC35" s="3">
        <v>3</v>
      </c>
      <c r="AD35" s="3">
        <v>2</v>
      </c>
      <c r="AE35" s="3">
        <v>0</v>
      </c>
      <c r="AF35" s="3">
        <v>5</v>
      </c>
      <c r="AG35" s="3">
        <v>4</v>
      </c>
      <c r="AH35" s="3">
        <v>14</v>
      </c>
      <c r="AI35" s="4">
        <f t="shared" si="11"/>
        <v>-0.53051568056979637</v>
      </c>
      <c r="AJ35" s="4">
        <f t="shared" si="12"/>
        <v>-0.81175802734633573</v>
      </c>
      <c r="AK35" s="4">
        <f t="shared" si="13"/>
        <v>0.31236168499614919</v>
      </c>
      <c r="AL35" s="4">
        <f t="shared" si="14"/>
        <v>2.2062867332284997</v>
      </c>
      <c r="AM35" s="4">
        <f t="shared" si="15"/>
        <v>-0.48548291809500232</v>
      </c>
      <c r="AN35" s="4">
        <f t="shared" si="16"/>
        <v>0.21294973764613309</v>
      </c>
      <c r="AO35" s="4">
        <f t="shared" si="17"/>
        <v>-0.90182355229592281</v>
      </c>
      <c r="AP35" s="4">
        <f t="shared" si="18"/>
        <v>-2.0179775637295307E-3</v>
      </c>
      <c r="AQ35" s="4">
        <f t="shared" si="19"/>
        <v>-5.7831343880376807E-16</v>
      </c>
      <c r="AR35" s="4">
        <f>AVERAGE(AI35:AL35)</f>
        <v>0.29409367757712923</v>
      </c>
      <c r="AS35" s="4">
        <f t="shared" si="21"/>
        <v>-0.29409367757713034</v>
      </c>
      <c r="AT35" s="4">
        <f t="shared" si="22"/>
        <v>0.80740344418249954</v>
      </c>
      <c r="AU35" s="4">
        <f>AVERAGE(AJ35,AL35,AN35,AP35)-(AVERAGE(AI35,AK35,AM35,AO35))</f>
        <v>0.80273023298228496</v>
      </c>
      <c r="AV35" s="4">
        <f>AI35/ACC!D35</f>
        <v>-0.53051568056979637</v>
      </c>
      <c r="AW35" s="4">
        <f>AJ35/ACC!E35</f>
        <v>-0.86587522916942483</v>
      </c>
      <c r="AX35" s="4">
        <f>AK35/ACC!F35</f>
        <v>0.31236168499614919</v>
      </c>
      <c r="AY35" s="4">
        <f>AL35/ACC!G35</f>
        <v>2.2062867332284997</v>
      </c>
      <c r="AZ35" s="4">
        <f>AM35/ACC!H35</f>
        <v>-0.48548291809500232</v>
      </c>
      <c r="BA35" s="4">
        <f>AN35/ACC!I35</f>
        <v>0.21294973764613309</v>
      </c>
      <c r="BB35" s="4">
        <f>AO35/ACC!J35</f>
        <v>-0.90182355229592281</v>
      </c>
      <c r="BC35" s="4">
        <f>AP35/ACC!K35</f>
        <v>-2.3062600728337495E-3</v>
      </c>
      <c r="BD35" s="4">
        <f t="shared" si="24"/>
        <v>0.28056437712135696</v>
      </c>
      <c r="BE35" s="4">
        <f t="shared" si="25"/>
        <v>-0.29416574820440644</v>
      </c>
      <c r="BF35" s="4">
        <f t="shared" si="26"/>
        <v>-0.5747301253257634</v>
      </c>
      <c r="BG35" s="4"/>
      <c r="BH35" s="4"/>
      <c r="BI35" s="4"/>
      <c r="BJ35" s="4"/>
      <c r="BK35" s="4"/>
    </row>
    <row r="36" spans="1:63" x14ac:dyDescent="0.3">
      <c r="A36" s="3" t="str">
        <f t="shared" si="4"/>
        <v>at35</v>
      </c>
      <c r="B36" s="3" t="s">
        <v>60</v>
      </c>
      <c r="C36" s="3">
        <v>35</v>
      </c>
      <c r="D36" s="3">
        <v>2</v>
      </c>
      <c r="E36" s="4">
        <v>741.5</v>
      </c>
      <c r="F36" s="4">
        <v>888.2</v>
      </c>
      <c r="G36" s="4">
        <v>755.3</v>
      </c>
      <c r="H36" s="4">
        <v>901.2</v>
      </c>
      <c r="I36" s="4">
        <v>827</v>
      </c>
      <c r="J36" s="4">
        <v>786.2</v>
      </c>
      <c r="K36" s="4">
        <v>678.1</v>
      </c>
      <c r="L36" s="4">
        <v>801.4</v>
      </c>
      <c r="M36" s="4">
        <f t="shared" si="5"/>
        <v>797.36249999999995</v>
      </c>
      <c r="N36" s="4">
        <f t="shared" si="27"/>
        <v>821.55</v>
      </c>
      <c r="O36" s="4">
        <f t="shared" si="28"/>
        <v>773.17500000000007</v>
      </c>
      <c r="P36" s="4">
        <f t="shared" si="29"/>
        <v>-48.374999999999886</v>
      </c>
      <c r="Q36" s="4">
        <f t="shared" si="30"/>
        <v>777.30000000000007</v>
      </c>
      <c r="R36" s="4">
        <f t="shared" si="8"/>
        <v>817.42499999999995</v>
      </c>
      <c r="S36" s="4">
        <f t="shared" si="31"/>
        <v>40.124999999999886</v>
      </c>
      <c r="T36" s="4">
        <f>AVERAGE(E36,236,I36,K36)</f>
        <v>620.65</v>
      </c>
      <c r="U36" s="4">
        <f t="shared" si="32"/>
        <v>844.25000000000011</v>
      </c>
      <c r="V36" s="4">
        <f t="shared" si="10"/>
        <v>223.60000000000014</v>
      </c>
      <c r="W36" s="3">
        <v>27</v>
      </c>
      <c r="X36" s="3">
        <v>6</v>
      </c>
      <c r="Y36" s="3">
        <v>3</v>
      </c>
      <c r="Z36" s="3">
        <v>10</v>
      </c>
      <c r="AA36" s="3">
        <v>8</v>
      </c>
      <c r="AB36" s="3">
        <v>21</v>
      </c>
      <c r="AC36" s="3">
        <v>5</v>
      </c>
      <c r="AD36" s="3">
        <v>5</v>
      </c>
      <c r="AE36" s="3">
        <v>3</v>
      </c>
      <c r="AF36" s="3">
        <v>3</v>
      </c>
      <c r="AG36" s="3">
        <v>5</v>
      </c>
      <c r="AH36" s="3">
        <v>16</v>
      </c>
      <c r="AI36" s="4">
        <f t="shared" si="11"/>
        <v>-0.74681439074919265</v>
      </c>
      <c r="AJ36" s="4">
        <f t="shared" si="12"/>
        <v>1.214388046000088</v>
      </c>
      <c r="AK36" s="4">
        <f t="shared" si="13"/>
        <v>-0.56232499997114238</v>
      </c>
      <c r="AL36" s="4">
        <f t="shared" si="14"/>
        <v>1.3881823996315852</v>
      </c>
      <c r="AM36" s="4">
        <f t="shared" si="15"/>
        <v>0.39621770428873121</v>
      </c>
      <c r="AN36" s="4">
        <f t="shared" si="16"/>
        <v>-0.14922919018550551</v>
      </c>
      <c r="AO36" s="4">
        <f t="shared" si="17"/>
        <v>-1.594396084613571</v>
      </c>
      <c r="AP36" s="4">
        <f t="shared" si="18"/>
        <v>5.3976515599013376E-2</v>
      </c>
      <c r="AQ36" s="4">
        <f t="shared" si="19"/>
        <v>7.8843181983145882E-16</v>
      </c>
      <c r="AR36" s="4">
        <f t="shared" si="20"/>
        <v>0.32335776372783454</v>
      </c>
      <c r="AS36" s="4">
        <f t="shared" si="21"/>
        <v>-0.32335776372783298</v>
      </c>
      <c r="AT36" s="4">
        <f t="shared" si="22"/>
        <v>-0.35728108467705894</v>
      </c>
      <c r="AU36" s="4">
        <f t="shared" si="23"/>
        <v>1.2536588855225888</v>
      </c>
      <c r="AV36" s="4">
        <f>AI36/ACC!D36</f>
        <v>-0.74681439074919265</v>
      </c>
      <c r="AW36" s="4">
        <f>AJ36/ACC!E36</f>
        <v>1.214388046000088</v>
      </c>
      <c r="AX36" s="4">
        <f>AK36/ACC!F36</f>
        <v>-0.56232499997114238</v>
      </c>
      <c r="AY36" s="4">
        <f>AL36/ACC!G36</f>
        <v>1.4807278929403576</v>
      </c>
      <c r="AZ36" s="4">
        <f>AM36/ACC!H36</f>
        <v>0.39621770428873121</v>
      </c>
      <c r="BA36" s="4">
        <f>AN36/ACC!I36</f>
        <v>-0.14922919018550551</v>
      </c>
      <c r="BB36" s="4">
        <f>AO36/ACC!J36</f>
        <v>-1.7006891569211424</v>
      </c>
      <c r="BC36" s="4">
        <f>AP36/ACC!K36</f>
        <v>5.3976515599013376E-2</v>
      </c>
      <c r="BD36" s="4">
        <f t="shared" si="24"/>
        <v>0.34649413705502763</v>
      </c>
      <c r="BE36" s="4">
        <f t="shared" si="25"/>
        <v>-0.34993103180472585</v>
      </c>
      <c r="BF36" s="4">
        <f t="shared" si="26"/>
        <v>-0.69642516885975347</v>
      </c>
      <c r="BG36" s="4"/>
      <c r="BH36" s="4"/>
      <c r="BI36" s="4"/>
      <c r="BJ36" s="4"/>
      <c r="BK36" s="4"/>
    </row>
    <row r="37" spans="1:63" x14ac:dyDescent="0.3">
      <c r="A37" s="3" t="str">
        <f t="shared" si="4"/>
        <v>gi36</v>
      </c>
      <c r="B37" s="3" t="s">
        <v>61</v>
      </c>
      <c r="C37" s="3">
        <v>36</v>
      </c>
      <c r="D37" s="3">
        <v>2</v>
      </c>
      <c r="E37" s="4">
        <v>507.5</v>
      </c>
      <c r="F37" s="4">
        <v>522.20000000000005</v>
      </c>
      <c r="G37" s="4">
        <v>507.1</v>
      </c>
      <c r="H37" s="4">
        <v>675.7</v>
      </c>
      <c r="I37" s="4">
        <v>511.1</v>
      </c>
      <c r="J37" s="4">
        <v>765.2</v>
      </c>
      <c r="K37" s="4">
        <v>614.29999999999995</v>
      </c>
      <c r="L37" s="4">
        <v>665.2</v>
      </c>
      <c r="M37" s="4">
        <f t="shared" si="5"/>
        <v>596.03750000000002</v>
      </c>
      <c r="N37" s="4">
        <f t="shared" ref="N37:N50" si="33">AVERAGE(E37:H37)</f>
        <v>553.125</v>
      </c>
      <c r="O37" s="4">
        <f t="shared" ref="O37:O50" si="34">AVERAGE(I37:L37)</f>
        <v>638.95000000000005</v>
      </c>
      <c r="P37" s="4">
        <f t="shared" ref="P37:P50" si="35">O37-N37</f>
        <v>85.825000000000045</v>
      </c>
      <c r="Q37" s="4">
        <f t="shared" ref="Q37:Q50" si="36">AVERAGE(E37,F37,K37,L37)</f>
        <v>577.29999999999995</v>
      </c>
      <c r="R37" s="4">
        <f t="shared" si="8"/>
        <v>614.77500000000009</v>
      </c>
      <c r="S37" s="4">
        <f t="shared" ref="S37:S50" si="37">R37-Q37</f>
        <v>37.475000000000136</v>
      </c>
      <c r="T37" s="4">
        <f>AVERAGE(E37,237,I37,K37)</f>
        <v>467.47499999999997</v>
      </c>
      <c r="U37" s="4">
        <f t="shared" si="32"/>
        <v>657.07500000000005</v>
      </c>
      <c r="V37" s="4">
        <f t="shared" si="10"/>
        <v>189.60000000000008</v>
      </c>
      <c r="W37" s="3">
        <v>25</v>
      </c>
      <c r="X37" s="3">
        <v>6</v>
      </c>
      <c r="Y37" s="3">
        <v>3</v>
      </c>
      <c r="Z37" s="3">
        <v>12</v>
      </c>
      <c r="AA37" s="3">
        <v>4</v>
      </c>
      <c r="AB37" s="3">
        <v>14</v>
      </c>
      <c r="AC37" s="3">
        <v>3</v>
      </c>
      <c r="AD37" s="3">
        <v>4</v>
      </c>
      <c r="AE37" s="3">
        <v>2</v>
      </c>
      <c r="AF37" s="3">
        <v>2</v>
      </c>
      <c r="AG37" s="3">
        <v>3</v>
      </c>
      <c r="AH37" s="3">
        <v>3</v>
      </c>
      <c r="AI37" s="4">
        <f t="shared" si="11"/>
        <v>-0.89505455448022164</v>
      </c>
      <c r="AJ37" s="4">
        <f t="shared" si="12"/>
        <v>-0.7464474450536025</v>
      </c>
      <c r="AK37" s="4">
        <f t="shared" si="13"/>
        <v>-0.89909828534897296</v>
      </c>
      <c r="AL37" s="4">
        <f t="shared" si="14"/>
        <v>0.80533427582979711</v>
      </c>
      <c r="AM37" s="4">
        <f t="shared" si="15"/>
        <v>-0.85866097666145769</v>
      </c>
      <c r="AN37" s="4">
        <f t="shared" si="16"/>
        <v>1.7101190577129519</v>
      </c>
      <c r="AO37" s="4">
        <f t="shared" si="17"/>
        <v>0.18462158747643634</v>
      </c>
      <c r="AP37" s="4">
        <f t="shared" si="18"/>
        <v>0.69918634052506945</v>
      </c>
      <c r="AQ37" s="4">
        <f t="shared" si="19"/>
        <v>0</v>
      </c>
      <c r="AR37" s="4">
        <f t="shared" si="20"/>
        <v>-0.43381650226324997</v>
      </c>
      <c r="AS37" s="4">
        <f t="shared" si="21"/>
        <v>0.43381650226324997</v>
      </c>
      <c r="AT37" s="4">
        <f t="shared" si="22"/>
        <v>0.3950219592411649</v>
      </c>
      <c r="AU37" s="4">
        <f t="shared" si="23"/>
        <v>1.2340961145071079</v>
      </c>
      <c r="AV37" s="4">
        <f>AI37/ACC!D37</f>
        <v>-0.95218569625555505</v>
      </c>
      <c r="AW37" s="4">
        <f>AJ37/ACC!E37</f>
        <v>-0.79409302665276871</v>
      </c>
      <c r="AX37" s="4">
        <f>AK37/ACC!F37</f>
        <v>-0.95648753760529048</v>
      </c>
      <c r="AY37" s="4">
        <f>AL37/ACC!G37</f>
        <v>0.91515258617022399</v>
      </c>
      <c r="AZ37" s="4">
        <f>AM37/ACC!H37</f>
        <v>-0.91346912410793379</v>
      </c>
      <c r="BA37" s="4">
        <f>AN37/ACC!I37</f>
        <v>1.8192755933116511</v>
      </c>
      <c r="BB37" s="4">
        <f>AO37/ACC!J37</f>
        <v>0.19640594412386847</v>
      </c>
      <c r="BC37" s="4">
        <f>AP37/ACC!K37</f>
        <v>0.79452993241485159</v>
      </c>
      <c r="BD37" s="4">
        <f t="shared" si="24"/>
        <v>-0.44690341858584759</v>
      </c>
      <c r="BE37" s="4">
        <f t="shared" si="25"/>
        <v>0.47418558643560932</v>
      </c>
      <c r="BF37" s="4">
        <f t="shared" si="26"/>
        <v>0.92108900502145685</v>
      </c>
      <c r="BG37" s="4"/>
      <c r="BH37" s="4"/>
      <c r="BI37" s="4"/>
      <c r="BJ37" s="4"/>
      <c r="BK37" s="4"/>
    </row>
    <row r="38" spans="1:63" x14ac:dyDescent="0.3">
      <c r="A38" s="3" t="str">
        <f t="shared" si="4"/>
        <v>ac37</v>
      </c>
      <c r="B38" s="3" t="s">
        <v>62</v>
      </c>
      <c r="C38" s="3">
        <v>37</v>
      </c>
      <c r="D38" s="3">
        <v>2</v>
      </c>
      <c r="E38" s="4">
        <v>682.9</v>
      </c>
      <c r="F38" s="4">
        <v>790.8</v>
      </c>
      <c r="G38" s="4">
        <v>974.4</v>
      </c>
      <c r="H38" s="4">
        <v>907.6</v>
      </c>
      <c r="I38" s="4">
        <v>818.4</v>
      </c>
      <c r="J38" s="4">
        <v>882.8</v>
      </c>
      <c r="K38" s="4">
        <v>984.9</v>
      </c>
      <c r="L38" s="4">
        <v>935.6</v>
      </c>
      <c r="M38" s="4">
        <f t="shared" si="5"/>
        <v>872.17499999999995</v>
      </c>
      <c r="N38" s="4">
        <f t="shared" si="33"/>
        <v>838.92499999999995</v>
      </c>
      <c r="O38" s="4">
        <f t="shared" si="34"/>
        <v>905.42499999999995</v>
      </c>
      <c r="P38" s="4">
        <f t="shared" si="35"/>
        <v>66.5</v>
      </c>
      <c r="Q38" s="4">
        <f t="shared" si="36"/>
        <v>848.55</v>
      </c>
      <c r="R38" s="4">
        <f t="shared" si="8"/>
        <v>895.8</v>
      </c>
      <c r="S38" s="4">
        <f t="shared" si="37"/>
        <v>47.25</v>
      </c>
      <c r="T38" s="4">
        <f>AVERAGE(E38,238,I38,K38)</f>
        <v>681.05</v>
      </c>
      <c r="U38" s="4">
        <f t="shared" si="32"/>
        <v>879.19999999999993</v>
      </c>
      <c r="V38" s="4">
        <f t="shared" si="10"/>
        <v>198.14999999999998</v>
      </c>
      <c r="W38" s="3">
        <v>31</v>
      </c>
      <c r="X38" s="3">
        <v>8</v>
      </c>
      <c r="Y38" s="3">
        <v>3</v>
      </c>
      <c r="Z38" s="3">
        <v>11</v>
      </c>
      <c r="AA38" s="3">
        <v>9</v>
      </c>
      <c r="AB38" s="3">
        <v>12</v>
      </c>
      <c r="AC38" s="3">
        <v>0</v>
      </c>
      <c r="AD38" s="3">
        <v>1</v>
      </c>
      <c r="AE38" s="3">
        <v>1</v>
      </c>
      <c r="AF38" s="3">
        <v>4</v>
      </c>
      <c r="AG38" s="3">
        <v>6</v>
      </c>
      <c r="AH38" s="3">
        <v>15</v>
      </c>
      <c r="AI38" s="4">
        <f t="shared" si="11"/>
        <v>-1.8423023999976342</v>
      </c>
      <c r="AJ38" s="4">
        <f t="shared" si="12"/>
        <v>-0.79206106353088102</v>
      </c>
      <c r="AK38" s="4">
        <f t="shared" si="13"/>
        <v>0.99500389824201951</v>
      </c>
      <c r="AL38" s="4">
        <f t="shared" si="14"/>
        <v>0.34480814962312156</v>
      </c>
      <c r="AM38" s="4">
        <f t="shared" si="15"/>
        <v>-0.52341731110750367</v>
      </c>
      <c r="AN38" s="4">
        <f t="shared" si="16"/>
        <v>0.1034181112137095</v>
      </c>
      <c r="AO38" s="4">
        <f t="shared" si="17"/>
        <v>1.0972053257943912</v>
      </c>
      <c r="AP38" s="4">
        <f t="shared" si="18"/>
        <v>0.61734528976277958</v>
      </c>
      <c r="AQ38" s="4">
        <f t="shared" si="19"/>
        <v>3.3306690738754696E-16</v>
      </c>
      <c r="AR38" s="4">
        <f t="shared" si="20"/>
        <v>-0.32363785391584354</v>
      </c>
      <c r="AS38" s="4">
        <f t="shared" si="21"/>
        <v>0.32363785391584415</v>
      </c>
      <c r="AT38" s="4">
        <f t="shared" si="22"/>
        <v>1.5271813317111553</v>
      </c>
      <c r="AU38" s="4">
        <f t="shared" si="23"/>
        <v>0.13675524353436416</v>
      </c>
      <c r="AV38" s="4">
        <f>AI38/ACC!D38</f>
        <v>-1.8423023999976342</v>
      </c>
      <c r="AW38" s="4">
        <f>AJ38/ACC!E38</f>
        <v>-0.79206106353088102</v>
      </c>
      <c r="AX38" s="4">
        <f>AK38/ACC!F38</f>
        <v>0.99500389824201951</v>
      </c>
      <c r="AY38" s="4">
        <f>AL38/ACC!G38</f>
        <v>0.34480814962312156</v>
      </c>
      <c r="AZ38" s="4">
        <f>AM38/ACC!H38</f>
        <v>-0.52341731110750367</v>
      </c>
      <c r="BA38" s="4">
        <f>AN38/ACC!I38</f>
        <v>0.1034181112137095</v>
      </c>
      <c r="BB38" s="4">
        <f>AO38/ACC!J38</f>
        <v>1.0972053257943912</v>
      </c>
      <c r="BC38" s="4">
        <f>AP38/ACC!K38</f>
        <v>0.61734528976277958</v>
      </c>
      <c r="BD38" s="4">
        <f t="shared" si="24"/>
        <v>-0.32363785391584354</v>
      </c>
      <c r="BE38" s="4">
        <f t="shared" si="25"/>
        <v>0.32363785391584415</v>
      </c>
      <c r="BF38" s="4">
        <f t="shared" si="26"/>
        <v>0.64727570783168775</v>
      </c>
      <c r="BG38" s="4"/>
      <c r="BH38" s="4"/>
      <c r="BI38" s="4"/>
      <c r="BJ38" s="4"/>
      <c r="BK38" s="4"/>
    </row>
    <row r="39" spans="1:63" x14ac:dyDescent="0.3">
      <c r="A39" s="3" t="str">
        <f t="shared" si="4"/>
        <v>ns38</v>
      </c>
      <c r="B39" s="3" t="s">
        <v>63</v>
      </c>
      <c r="C39" s="3">
        <v>38</v>
      </c>
      <c r="D39" s="3">
        <v>2</v>
      </c>
      <c r="E39" s="3">
        <v>854.8</v>
      </c>
      <c r="F39" s="3">
        <v>1418</v>
      </c>
      <c r="G39" s="3">
        <v>487.6</v>
      </c>
      <c r="I39" s="3">
        <v>816.2</v>
      </c>
      <c r="J39" s="3">
        <v>774.5</v>
      </c>
      <c r="K39" s="3">
        <v>903.5</v>
      </c>
      <c r="L39" s="3">
        <v>795.6</v>
      </c>
      <c r="M39" s="4">
        <f t="shared" si="5"/>
        <v>864.3142857142858</v>
      </c>
      <c r="N39" s="4">
        <f>AVERAGE(E39:H39)</f>
        <v>920.13333333333333</v>
      </c>
      <c r="O39" s="4">
        <f>AVERAGE(I39:L39)</f>
        <v>822.44999999999993</v>
      </c>
      <c r="P39" s="4">
        <f>O39-N39</f>
        <v>-97.683333333333394</v>
      </c>
      <c r="Q39" s="4">
        <f>AVERAGE(E39,F39,K39,L39)</f>
        <v>992.97500000000002</v>
      </c>
      <c r="R39" s="4">
        <f t="shared" si="8"/>
        <v>692.76666666666677</v>
      </c>
      <c r="S39" s="4">
        <f>R39-Q39</f>
        <v>-300.20833333333326</v>
      </c>
      <c r="T39" s="4">
        <f>AVERAGE(E39,239,I39,K39)</f>
        <v>703.375</v>
      </c>
      <c r="U39" s="4">
        <f t="shared" si="32"/>
        <v>996.0333333333333</v>
      </c>
      <c r="V39" s="4">
        <f t="shared" si="10"/>
        <v>292.6583333333333</v>
      </c>
      <c r="W39" s="3">
        <v>31</v>
      </c>
      <c r="X39" s="11">
        <v>10</v>
      </c>
      <c r="Y39" s="11">
        <v>3</v>
      </c>
      <c r="Z39" s="11">
        <v>9</v>
      </c>
      <c r="AA39" s="11">
        <v>9</v>
      </c>
      <c r="AB39" s="10">
        <v>22</v>
      </c>
      <c r="AC39" s="3">
        <v>2</v>
      </c>
      <c r="AD39" s="3">
        <v>3</v>
      </c>
      <c r="AE39" s="3">
        <v>4</v>
      </c>
      <c r="AF39" s="3">
        <v>8</v>
      </c>
      <c r="AG39" s="3">
        <v>5</v>
      </c>
      <c r="AH39" s="3">
        <v>9</v>
      </c>
      <c r="AI39" s="4">
        <f t="shared" si="11"/>
        <v>-3.4168578870496999E-2</v>
      </c>
      <c r="AJ39" s="4">
        <f t="shared" si="12"/>
        <v>1.988447116910967</v>
      </c>
      <c r="AK39" s="4">
        <f t="shared" si="13"/>
        <v>-1.3528910282507409</v>
      </c>
      <c r="AL39" s="4">
        <f t="shared" si="14"/>
        <v>-3.1040050432774486</v>
      </c>
      <c r="AM39" s="4">
        <f t="shared" si="15"/>
        <v>-0.17279245290665524</v>
      </c>
      <c r="AN39" s="4">
        <f t="shared" si="16"/>
        <v>-0.32254933237058836</v>
      </c>
      <c r="AO39" s="4">
        <f t="shared" si="17"/>
        <v>0.14072734510776538</v>
      </c>
      <c r="AP39" s="4">
        <f t="shared" si="18"/>
        <v>-0.24677306962025289</v>
      </c>
      <c r="AQ39" s="4">
        <f t="shared" si="19"/>
        <v>-0.3880006304096813</v>
      </c>
      <c r="AR39" s="4">
        <f t="shared" si="20"/>
        <v>-0.62565438337192991</v>
      </c>
      <c r="AS39" s="4">
        <f t="shared" si="21"/>
        <v>-0.15034687744743278</v>
      </c>
      <c r="AT39" s="4">
        <f t="shared" si="22"/>
        <v>-1.5054696372009759</v>
      </c>
      <c r="AU39" s="4">
        <f t="shared" si="23"/>
        <v>-6.6438903359298751E-2</v>
      </c>
      <c r="AV39" s="4">
        <f>AI39/ACC!D39</f>
        <v>-3.4168578870496999E-2</v>
      </c>
      <c r="AW39" s="4">
        <f>AJ39/ACC!E39</f>
        <v>31.815153870575472</v>
      </c>
      <c r="AX39" s="4">
        <f>AK39/ACC!F39</f>
        <v>-1.3528910282507409</v>
      </c>
      <c r="AY39" s="4"/>
      <c r="AZ39" s="4">
        <f>AM39/ACC!H39</f>
        <v>-0.18431194976709891</v>
      </c>
      <c r="BA39" s="4">
        <f>AN39/ACC!I39</f>
        <v>-0.32254933237058836</v>
      </c>
      <c r="BB39" s="4">
        <f>AO39/ACC!J39</f>
        <v>0.15010916811494973</v>
      </c>
      <c r="BC39" s="4">
        <f>AP39/ACC!K39</f>
        <v>-0.26322460759493643</v>
      </c>
      <c r="BD39" s="4">
        <f t="shared" si="24"/>
        <v>10.142698087818077</v>
      </c>
      <c r="BE39" s="4">
        <f t="shared" si="25"/>
        <v>-0.15499418040441848</v>
      </c>
      <c r="BF39" s="4">
        <f t="shared" si="26"/>
        <v>-10.297692268222496</v>
      </c>
      <c r="BG39" s="4"/>
      <c r="BH39" s="4"/>
      <c r="BI39" s="4"/>
      <c r="BJ39" s="4"/>
      <c r="BK39" s="4"/>
    </row>
    <row r="40" spans="1:63" x14ac:dyDescent="0.3">
      <c r="A40" s="3" t="str">
        <f t="shared" si="4"/>
        <v>as39</v>
      </c>
      <c r="B40" s="3" t="s">
        <v>64</v>
      </c>
      <c r="C40" s="3">
        <v>39</v>
      </c>
      <c r="D40" s="3">
        <v>1</v>
      </c>
      <c r="E40" s="3">
        <v>542.6</v>
      </c>
      <c r="F40" s="3">
        <v>557.4</v>
      </c>
      <c r="G40" s="3">
        <v>569.6</v>
      </c>
      <c r="H40" s="3">
        <v>568.29999999999995</v>
      </c>
      <c r="I40" s="3">
        <v>565.79999999999995</v>
      </c>
      <c r="K40" s="3">
        <v>556.6</v>
      </c>
      <c r="L40" s="3">
        <v>573.20000000000005</v>
      </c>
      <c r="M40" s="4">
        <f t="shared" si="5"/>
        <v>561.92857142857144</v>
      </c>
      <c r="N40" s="4">
        <f>AVERAGE(E40:H40)</f>
        <v>559.47499999999991</v>
      </c>
      <c r="O40" s="4">
        <f>AVERAGE(I40:L40)</f>
        <v>565.20000000000005</v>
      </c>
      <c r="P40" s="4">
        <f>O40-N40</f>
        <v>5.7250000000001364</v>
      </c>
      <c r="Q40" s="4">
        <f>AVERAGE(E40,F40,K40,L40)</f>
        <v>557.45000000000005</v>
      </c>
      <c r="R40" s="4">
        <f t="shared" si="8"/>
        <v>567.9</v>
      </c>
      <c r="S40" s="4">
        <f>R40-Q40</f>
        <v>10.449999999999932</v>
      </c>
      <c r="T40" s="4">
        <f>AVERAGE(E40,240,I40,K40)</f>
        <v>476.25</v>
      </c>
      <c r="U40" s="4">
        <f t="shared" si="32"/>
        <v>566.29999999999995</v>
      </c>
      <c r="V40" s="4">
        <f t="shared" si="10"/>
        <v>90.049999999999955</v>
      </c>
      <c r="W40" s="3">
        <v>30</v>
      </c>
      <c r="X40" s="3">
        <v>11</v>
      </c>
      <c r="Y40" s="3">
        <v>3</v>
      </c>
      <c r="Z40" s="3">
        <v>11</v>
      </c>
      <c r="AA40" s="3">
        <v>5</v>
      </c>
      <c r="AB40" s="3">
        <v>16</v>
      </c>
      <c r="AC40" s="3">
        <v>1</v>
      </c>
      <c r="AD40" s="3">
        <v>3</v>
      </c>
      <c r="AE40" s="3">
        <v>3</v>
      </c>
      <c r="AF40" s="3">
        <v>5</v>
      </c>
      <c r="AG40" s="3">
        <v>4</v>
      </c>
      <c r="AH40" s="3">
        <v>17</v>
      </c>
      <c r="AI40" s="4">
        <f t="shared" si="11"/>
        <v>-1.8373832442450095</v>
      </c>
      <c r="AJ40" s="4">
        <f t="shared" si="12"/>
        <v>-0.43048816587263355</v>
      </c>
      <c r="AK40" s="4">
        <f t="shared" si="13"/>
        <v>0.72924966900190047</v>
      </c>
      <c r="AL40" s="4">
        <f t="shared" si="14"/>
        <v>0.60567104725296861</v>
      </c>
      <c r="AM40" s="4">
        <f t="shared" si="15"/>
        <v>0.36801985158195849</v>
      </c>
      <c r="AN40" s="4">
        <f>(J40-$M40)/_xlfn.STDEV.S($E40:$L40)</f>
        <v>-53.41719875268106</v>
      </c>
      <c r="AO40" s="4">
        <f t="shared" si="17"/>
        <v>-0.50653654848735252</v>
      </c>
      <c r="AP40" s="4">
        <f t="shared" si="18"/>
        <v>1.0714673907681573</v>
      </c>
      <c r="AQ40" s="4">
        <f>AVERAGE(AI40:AP40)</f>
        <v>-6.6771498440851342</v>
      </c>
      <c r="AR40" s="4">
        <f t="shared" si="20"/>
        <v>-0.23323767346569349</v>
      </c>
      <c r="AS40" s="4">
        <f t="shared" si="21"/>
        <v>-13.121062014704576</v>
      </c>
      <c r="AT40" s="4">
        <f t="shared" si="22"/>
        <v>14.304225467438105</v>
      </c>
      <c r="AU40" s="4">
        <f t="shared" si="23"/>
        <v>-12.730974552096017</v>
      </c>
      <c r="AV40" s="4">
        <f>AI40/ACC!D40</f>
        <v>-1.8373832442450095</v>
      </c>
      <c r="AW40" s="4">
        <f>AJ40/ACC!E40</f>
        <v>-0.43048816587263355</v>
      </c>
      <c r="AX40" s="4">
        <f>AK40/ACC!F40</f>
        <v>0.72924966900190047</v>
      </c>
      <c r="AY40" s="4">
        <f>AL40/ACC!G40</f>
        <v>0.60567104725296861</v>
      </c>
      <c r="AZ40" s="4">
        <f>AM40/ACC!H40</f>
        <v>0.36801985158195849</v>
      </c>
      <c r="BA40" s="4"/>
      <c r="BB40" s="4">
        <f>AO40/ACC!J40</f>
        <v>-0.50653654848735252</v>
      </c>
      <c r="BC40" s="4">
        <f>AP40/ACC!K40</f>
        <v>17.143478252290517</v>
      </c>
      <c r="BD40" s="4">
        <f t="shared" si="24"/>
        <v>-0.23323767346569349</v>
      </c>
      <c r="BE40" s="4">
        <f t="shared" si="25"/>
        <v>5.6683205184617078</v>
      </c>
      <c r="BF40" s="4">
        <f t="shared" si="26"/>
        <v>5.9015581919274016</v>
      </c>
      <c r="BG40" s="4"/>
      <c r="BH40" s="4"/>
      <c r="BI40" s="4"/>
      <c r="BJ40" s="4"/>
      <c r="BK40" s="4"/>
    </row>
    <row r="41" spans="1:63" x14ac:dyDescent="0.3">
      <c r="A41" s="3" t="str">
        <f t="shared" si="4"/>
        <v>ja40</v>
      </c>
      <c r="B41" s="3" t="s">
        <v>65</v>
      </c>
      <c r="C41" s="3">
        <v>40</v>
      </c>
      <c r="D41" s="3">
        <v>2</v>
      </c>
      <c r="E41" s="4">
        <v>790.3</v>
      </c>
      <c r="F41" s="4">
        <v>852.6</v>
      </c>
      <c r="G41" s="4">
        <v>782</v>
      </c>
      <c r="H41" s="4">
        <v>788.8</v>
      </c>
      <c r="I41" s="4">
        <v>643.29999999999995</v>
      </c>
      <c r="J41" s="4">
        <v>768.6</v>
      </c>
      <c r="K41" s="4">
        <v>757.5</v>
      </c>
      <c r="L41" s="4">
        <v>737.6</v>
      </c>
      <c r="M41" s="4">
        <f t="shared" si="5"/>
        <v>765.08750000000009</v>
      </c>
      <c r="N41" s="4">
        <f>AVERAGE(E41:H41)</f>
        <v>803.42499999999995</v>
      </c>
      <c r="O41" s="4">
        <f>AVERAGE(I41:L41)</f>
        <v>726.75</v>
      </c>
      <c r="P41" s="4">
        <f>O41-N41</f>
        <v>-76.674999999999955</v>
      </c>
      <c r="Q41" s="4">
        <f>AVERAGE(E41,F41,K41,L41)</f>
        <v>784.5</v>
      </c>
      <c r="R41" s="4">
        <f t="shared" si="8"/>
        <v>745.67499999999995</v>
      </c>
      <c r="S41" s="4">
        <f>R41-Q41</f>
        <v>-38.825000000000045</v>
      </c>
      <c r="T41" s="4">
        <f>AVERAGE(E41,241,I41,K41)</f>
        <v>608.02499999999998</v>
      </c>
      <c r="U41" s="4">
        <f t="shared" si="32"/>
        <v>786.9</v>
      </c>
      <c r="V41" s="4">
        <f t="shared" si="10"/>
        <v>178.875</v>
      </c>
      <c r="W41" s="3">
        <v>34</v>
      </c>
      <c r="X41" s="3">
        <v>7</v>
      </c>
      <c r="Y41" s="3">
        <v>3</v>
      </c>
      <c r="Z41" s="3">
        <v>16</v>
      </c>
      <c r="AA41" s="3">
        <v>8</v>
      </c>
      <c r="AB41" s="3">
        <v>21</v>
      </c>
      <c r="AC41" s="3">
        <v>4</v>
      </c>
      <c r="AD41" s="3">
        <v>3</v>
      </c>
      <c r="AE41" s="3">
        <v>3</v>
      </c>
      <c r="AF41" s="3">
        <v>9</v>
      </c>
      <c r="AG41" s="3">
        <v>2</v>
      </c>
      <c r="AH41" s="3">
        <v>46</v>
      </c>
      <c r="AI41" s="4">
        <f t="shared" si="11"/>
        <v>0.42358279696846657</v>
      </c>
      <c r="AJ41" s="4">
        <f t="shared" si="12"/>
        <v>1.4702544182331423</v>
      </c>
      <c r="AK41" s="4">
        <f t="shared" si="13"/>
        <v>0.28413858418360699</v>
      </c>
      <c r="AL41" s="4">
        <f t="shared" si="14"/>
        <v>0.39838203562180508</v>
      </c>
      <c r="AM41" s="4">
        <f t="shared" si="15"/>
        <v>-2.0460918150043614</v>
      </c>
      <c r="AN41" s="4">
        <f t="shared" si="16"/>
        <v>5.9011782820097884E-2</v>
      </c>
      <c r="AO41" s="4">
        <f t="shared" si="17"/>
        <v>-0.12747385114519766</v>
      </c>
      <c r="AP41" s="4">
        <f t="shared" si="18"/>
        <v>-0.46180395167757327</v>
      </c>
      <c r="AQ41" s="4">
        <f t="shared" si="19"/>
        <v>-1.7277845820728999E-15</v>
      </c>
      <c r="AR41" s="4">
        <f t="shared" si="20"/>
        <v>0.64408945875175516</v>
      </c>
      <c r="AS41" s="4">
        <f t="shared" si="21"/>
        <v>-0.64408945875175871</v>
      </c>
      <c r="AT41" s="4">
        <f t="shared" si="22"/>
        <v>4.6621408491323957E-2</v>
      </c>
      <c r="AU41" s="4">
        <f t="shared" si="23"/>
        <v>0.73292214249873933</v>
      </c>
      <c r="AV41" s="4">
        <f>AI41/ACC!D41</f>
        <v>0.42358279696846657</v>
      </c>
      <c r="AW41" s="4">
        <f>AJ41/ACC!E41</f>
        <v>5.8810176729325692</v>
      </c>
      <c r="AX41" s="4">
        <f>AK41/ACC!F41</f>
        <v>0.28413858418360699</v>
      </c>
      <c r="AY41" s="4">
        <f>AL41/ACC!G41</f>
        <v>0.39838203562180508</v>
      </c>
      <c r="AZ41" s="4">
        <f>AM41/ACC!H41</f>
        <v>-2.0460918150043614</v>
      </c>
      <c r="BA41" s="4">
        <f>AN41/ACC!I41</f>
        <v>5.9011782820097884E-2</v>
      </c>
      <c r="BB41" s="4">
        <f>AO41/ACC!J41</f>
        <v>-0.12747385114519766</v>
      </c>
      <c r="BC41" s="4">
        <f>AP41/ACC!K41</f>
        <v>-0.46180395167757327</v>
      </c>
      <c r="BD41" s="4">
        <f t="shared" si="24"/>
        <v>1.7467802724266119</v>
      </c>
      <c r="BE41" s="4">
        <f t="shared" si="25"/>
        <v>-0.64408945875175871</v>
      </c>
      <c r="BF41" s="4">
        <f t="shared" si="26"/>
        <v>-2.3908697311783706</v>
      </c>
      <c r="BG41" s="4"/>
      <c r="BH41" s="4"/>
      <c r="BI41" s="4"/>
      <c r="BJ41" s="4"/>
      <c r="BK41" s="4"/>
    </row>
    <row r="42" spans="1:63" x14ac:dyDescent="0.3">
      <c r="A42" s="3" t="str">
        <f t="shared" si="4"/>
        <v>1l41</v>
      </c>
      <c r="B42" s="3" t="s">
        <v>181</v>
      </c>
      <c r="C42" s="3">
        <v>41</v>
      </c>
      <c r="D42" s="3">
        <v>2</v>
      </c>
      <c r="E42" s="4">
        <v>522</v>
      </c>
      <c r="F42" s="4">
        <v>573</v>
      </c>
      <c r="G42" s="4">
        <v>497.4</v>
      </c>
      <c r="H42" s="4">
        <v>604.20000000000005</v>
      </c>
      <c r="I42" s="4">
        <v>547</v>
      </c>
      <c r="J42" s="4">
        <v>653.1</v>
      </c>
      <c r="K42" s="4">
        <v>476.9</v>
      </c>
      <c r="L42" s="4">
        <v>504.3</v>
      </c>
      <c r="M42" s="4">
        <f t="shared" si="5"/>
        <v>547.23750000000007</v>
      </c>
      <c r="N42" s="4">
        <f t="shared" si="33"/>
        <v>549.15000000000009</v>
      </c>
      <c r="O42" s="4">
        <f t="shared" si="34"/>
        <v>545.32500000000005</v>
      </c>
      <c r="P42" s="4">
        <f t="shared" si="35"/>
        <v>-3.8250000000000455</v>
      </c>
      <c r="Q42" s="4">
        <f t="shared" si="36"/>
        <v>519.05000000000007</v>
      </c>
      <c r="R42" s="4">
        <f t="shared" si="8"/>
        <v>575.42499999999995</v>
      </c>
      <c r="S42" s="4">
        <f t="shared" si="37"/>
        <v>56.374999999999886</v>
      </c>
      <c r="T42" s="4">
        <f>AVERAGE(E42,242,I42,K42)</f>
        <v>446.97500000000002</v>
      </c>
      <c r="U42" s="4">
        <f t="shared" si="32"/>
        <v>583.65000000000009</v>
      </c>
      <c r="V42" s="4">
        <f t="shared" si="10"/>
        <v>136.67500000000007</v>
      </c>
      <c r="W42" s="3">
        <v>26</v>
      </c>
      <c r="X42" s="3">
        <v>7</v>
      </c>
      <c r="Y42" s="3">
        <v>3</v>
      </c>
      <c r="Z42" s="3">
        <v>9</v>
      </c>
      <c r="AA42" s="3">
        <v>7</v>
      </c>
      <c r="AB42" s="3">
        <v>12</v>
      </c>
      <c r="AC42" s="3">
        <v>2</v>
      </c>
      <c r="AD42" s="3">
        <v>1</v>
      </c>
      <c r="AE42" s="3">
        <v>1</v>
      </c>
      <c r="AF42" s="3">
        <v>6</v>
      </c>
      <c r="AG42" s="3">
        <v>2</v>
      </c>
      <c r="AH42" s="3">
        <v>4</v>
      </c>
      <c r="AI42" s="4">
        <f t="shared" si="11"/>
        <v>-0.42207579329896194</v>
      </c>
      <c r="AJ42" s="4">
        <f t="shared" si="12"/>
        <v>0.43085597324871511</v>
      </c>
      <c r="AK42" s="4">
        <f t="shared" si="13"/>
        <v>-0.83348993951607708</v>
      </c>
      <c r="AL42" s="4">
        <f t="shared" si="14"/>
        <v>0.95264952454847129</v>
      </c>
      <c r="AM42" s="4">
        <f t="shared" si="15"/>
        <v>-3.9719861677476763E-3</v>
      </c>
      <c r="AN42" s="4">
        <f t="shared" si="16"/>
        <v>1.770460571297126</v>
      </c>
      <c r="AO42" s="4">
        <f t="shared" si="17"/>
        <v>-1.1763350613636727</v>
      </c>
      <c r="AP42" s="4">
        <f t="shared" si="18"/>
        <v>-0.71809328874786138</v>
      </c>
      <c r="AQ42" s="4">
        <f t="shared" si="19"/>
        <v>-1.0685896612017132E-15</v>
      </c>
      <c r="AR42" s="4">
        <f t="shared" si="20"/>
        <v>3.198494124553683E-2</v>
      </c>
      <c r="AS42" s="4">
        <f t="shared" si="21"/>
        <v>-3.1984941245538939E-2</v>
      </c>
      <c r="AT42" s="4">
        <f t="shared" si="22"/>
        <v>-0.88763438253956783</v>
      </c>
      <c r="AU42" s="4">
        <f t="shared" si="23"/>
        <v>1.2179363901732274</v>
      </c>
      <c r="AV42" s="4">
        <f>AI42/ACC!D42</f>
        <v>-0.42207579329896194</v>
      </c>
      <c r="AW42" s="4">
        <f>AJ42/ACC!E42</f>
        <v>0.43085597324871511</v>
      </c>
      <c r="AX42" s="4">
        <f>AK42/ACC!F42</f>
        <v>-0.83348993951607708</v>
      </c>
      <c r="AY42" s="4">
        <f>AL42/ACC!G42</f>
        <v>1.0161594928517028</v>
      </c>
      <c r="AZ42" s="4">
        <f>AM42/ACC!H42</f>
        <v>-4.2367852455975213E-3</v>
      </c>
      <c r="BA42" s="4">
        <f>AN42/ACC!I42</f>
        <v>1.770460571297126</v>
      </c>
      <c r="BB42" s="4">
        <f>AO42/ACC!J42</f>
        <v>-1.1763350613636727</v>
      </c>
      <c r="BC42" s="4">
        <f>AP42/ACC!K42</f>
        <v>-0.76596617466438544</v>
      </c>
      <c r="BD42" s="4">
        <f t="shared" si="24"/>
        <v>4.7862433321344711E-2</v>
      </c>
      <c r="BE42" s="4">
        <f t="shared" si="25"/>
        <v>-4.4019362494132436E-2</v>
      </c>
      <c r="BF42" s="4">
        <f t="shared" si="26"/>
        <v>-9.1881795815477146E-2</v>
      </c>
      <c r="BG42" s="4"/>
      <c r="BH42" s="4"/>
      <c r="BI42" s="4"/>
      <c r="BJ42" s="4"/>
      <c r="BK42" s="4"/>
    </row>
    <row r="43" spans="1:63" x14ac:dyDescent="0.3">
      <c r="A43" s="3" t="str">
        <f t="shared" si="4"/>
        <v>oev42</v>
      </c>
      <c r="B43" s="3" t="s">
        <v>67</v>
      </c>
      <c r="C43" s="3">
        <v>42</v>
      </c>
      <c r="D43" s="3">
        <v>2</v>
      </c>
      <c r="E43" s="4">
        <v>577.9</v>
      </c>
      <c r="F43" s="4">
        <v>591.70000000000005</v>
      </c>
      <c r="G43" s="4">
        <v>750.5</v>
      </c>
      <c r="H43" s="4">
        <v>651.4</v>
      </c>
      <c r="I43" s="4">
        <v>679.9</v>
      </c>
      <c r="J43" s="4">
        <v>743.3</v>
      </c>
      <c r="K43" s="4">
        <v>719.8</v>
      </c>
      <c r="L43" s="4">
        <v>679.1</v>
      </c>
      <c r="M43" s="4">
        <f t="shared" si="5"/>
        <v>674.2</v>
      </c>
      <c r="N43" s="4">
        <f t="shared" si="33"/>
        <v>642.875</v>
      </c>
      <c r="O43" s="4">
        <f t="shared" si="34"/>
        <v>705.52499999999998</v>
      </c>
      <c r="P43" s="4">
        <f t="shared" si="35"/>
        <v>62.649999999999977</v>
      </c>
      <c r="Q43" s="4">
        <f t="shared" si="36"/>
        <v>642.125</v>
      </c>
      <c r="R43" s="4">
        <f t="shared" si="8"/>
        <v>706.27500000000009</v>
      </c>
      <c r="S43" s="4">
        <f t="shared" si="37"/>
        <v>64.150000000000091</v>
      </c>
      <c r="T43" s="4">
        <f>AVERAGE(E43,243,I43,K43)</f>
        <v>555.15</v>
      </c>
      <c r="U43" s="4">
        <f t="shared" si="32"/>
        <v>666.375</v>
      </c>
      <c r="V43" s="4">
        <f t="shared" si="10"/>
        <v>111.22500000000002</v>
      </c>
      <c r="W43" s="3">
        <v>33</v>
      </c>
      <c r="X43" s="3">
        <v>10</v>
      </c>
      <c r="Y43" s="3">
        <v>3</v>
      </c>
      <c r="Z43" s="3">
        <v>12</v>
      </c>
      <c r="AA43" s="3">
        <v>8</v>
      </c>
      <c r="AB43" s="3">
        <v>20</v>
      </c>
      <c r="AC43" s="3">
        <v>2</v>
      </c>
      <c r="AD43" s="3">
        <v>1</v>
      </c>
      <c r="AE43" s="3">
        <v>5</v>
      </c>
      <c r="AF43" s="3">
        <v>6</v>
      </c>
      <c r="AG43" s="3">
        <v>6</v>
      </c>
      <c r="AH43" s="3">
        <v>17</v>
      </c>
      <c r="AI43" s="4">
        <f t="shared" si="11"/>
        <v>-1.487659132069812</v>
      </c>
      <c r="AJ43" s="4">
        <f t="shared" si="12"/>
        <v>-1.2744743343277196</v>
      </c>
      <c r="AK43" s="4">
        <f t="shared" si="13"/>
        <v>1.1786956570812721</v>
      </c>
      <c r="AL43" s="4">
        <f t="shared" si="14"/>
        <v>-0.35221836148693447</v>
      </c>
      <c r="AM43" s="4">
        <f t="shared" si="15"/>
        <v>8.8054590371732314E-2</v>
      </c>
      <c r="AN43" s="4">
        <f t="shared" si="16"/>
        <v>1.0674688060853978</v>
      </c>
      <c r="AO43" s="4">
        <f t="shared" si="17"/>
        <v>0.7044367229738655</v>
      </c>
      <c r="AP43" s="4">
        <f t="shared" si="18"/>
        <v>7.5696051372191486E-2</v>
      </c>
      <c r="AQ43" s="4">
        <f t="shared" si="19"/>
        <v>-8.7430063189231078E-16</v>
      </c>
      <c r="AR43" s="4">
        <f t="shared" si="20"/>
        <v>-0.48391404270079852</v>
      </c>
      <c r="AS43" s="4">
        <f t="shared" si="21"/>
        <v>0.48391404270079674</v>
      </c>
      <c r="AT43" s="4">
        <f t="shared" si="22"/>
        <v>0.80330503497019901</v>
      </c>
      <c r="AU43" s="4">
        <f t="shared" si="23"/>
        <v>-0.24176391917853068</v>
      </c>
      <c r="AV43" s="4">
        <f>AI43/ACC!D43</f>
        <v>-1.487659132069812</v>
      </c>
      <c r="AW43" s="4">
        <f>AJ43/ACC!E43</f>
        <v>-1.2744743343277196</v>
      </c>
      <c r="AX43" s="4">
        <f>AK43/ACC!F43</f>
        <v>1.1786956570812721</v>
      </c>
      <c r="AY43" s="4">
        <f>AL43/ACC!G43</f>
        <v>-0.35221836148693447</v>
      </c>
      <c r="AZ43" s="4">
        <f>AM43/ACC!H43</f>
        <v>0.10063381756769407</v>
      </c>
      <c r="BA43" s="4">
        <f>AN43/ACC!I43</f>
        <v>1.0674688060853978</v>
      </c>
      <c r="BB43" s="4">
        <f>AO43/ACC!J43</f>
        <v>0.7044367229738655</v>
      </c>
      <c r="BC43" s="4">
        <f>AP43/ACC!K43</f>
        <v>7.5696051372191486E-2</v>
      </c>
      <c r="BD43" s="4">
        <f t="shared" si="24"/>
        <v>-0.48391404270079852</v>
      </c>
      <c r="BE43" s="4">
        <f t="shared" si="25"/>
        <v>0.48705884949978728</v>
      </c>
      <c r="BF43" s="4">
        <f t="shared" si="26"/>
        <v>0.9709728922005858</v>
      </c>
      <c r="BG43" s="4"/>
      <c r="BH43" s="4"/>
      <c r="BI43" s="4"/>
      <c r="BJ43" s="4"/>
      <c r="BK43" s="4"/>
    </row>
    <row r="44" spans="1:63" x14ac:dyDescent="0.3">
      <c r="A44" s="3" t="str">
        <f t="shared" si="4"/>
        <v>jd43</v>
      </c>
      <c r="B44" s="3" t="s">
        <v>68</v>
      </c>
      <c r="C44" s="3">
        <v>43</v>
      </c>
      <c r="D44" s="3">
        <v>2</v>
      </c>
      <c r="E44" s="4">
        <v>531.5</v>
      </c>
      <c r="F44" s="4">
        <v>628.4</v>
      </c>
      <c r="G44" s="4">
        <v>851.2</v>
      </c>
      <c r="H44" s="4">
        <v>901.1</v>
      </c>
      <c r="I44" s="4">
        <v>870.9</v>
      </c>
      <c r="J44" s="4">
        <v>654.9</v>
      </c>
      <c r="K44" s="4">
        <v>712.6</v>
      </c>
      <c r="L44" s="4">
        <v>777.2</v>
      </c>
      <c r="M44" s="4">
        <f t="shared" si="5"/>
        <v>740.97500000000002</v>
      </c>
      <c r="N44" s="4">
        <f t="shared" si="33"/>
        <v>728.05000000000007</v>
      </c>
      <c r="O44" s="4">
        <f t="shared" si="34"/>
        <v>753.90000000000009</v>
      </c>
      <c r="P44" s="4">
        <f t="shared" si="35"/>
        <v>25.850000000000023</v>
      </c>
      <c r="Q44" s="4">
        <f t="shared" si="36"/>
        <v>662.42499999999995</v>
      </c>
      <c r="R44" s="4">
        <f t="shared" si="8"/>
        <v>819.52500000000009</v>
      </c>
      <c r="S44" s="4">
        <f t="shared" si="37"/>
        <v>157.10000000000014</v>
      </c>
      <c r="T44" s="4">
        <f>AVERAGE(E44,244,I44,K44)</f>
        <v>589.75</v>
      </c>
      <c r="U44" s="4">
        <f t="shared" si="32"/>
        <v>740.40000000000009</v>
      </c>
      <c r="V44" s="4">
        <f t="shared" si="10"/>
        <v>150.65000000000009</v>
      </c>
      <c r="W44" s="3">
        <v>21</v>
      </c>
      <c r="X44" s="3">
        <v>6</v>
      </c>
      <c r="Y44" s="3">
        <v>3</v>
      </c>
      <c r="Z44" s="3">
        <v>8</v>
      </c>
      <c r="AA44" s="3">
        <v>4</v>
      </c>
      <c r="AB44" s="3">
        <v>4</v>
      </c>
      <c r="AC44" s="3">
        <v>0</v>
      </c>
      <c r="AD44" s="3">
        <v>1</v>
      </c>
      <c r="AE44" s="3">
        <v>0</v>
      </c>
      <c r="AF44" s="3">
        <v>1</v>
      </c>
      <c r="AG44" s="3">
        <v>2</v>
      </c>
      <c r="AH44" s="3">
        <v>7</v>
      </c>
      <c r="AI44" s="4">
        <f t="shared" si="11"/>
        <v>-1.5949201804012534</v>
      </c>
      <c r="AJ44" s="4">
        <f t="shared" si="12"/>
        <v>-0.85713397450135409</v>
      </c>
      <c r="AK44" s="4">
        <f t="shared" si="13"/>
        <v>0.83924132657705297</v>
      </c>
      <c r="AL44" s="4">
        <f t="shared" si="14"/>
        <v>1.2191745739909328</v>
      </c>
      <c r="AM44" s="4">
        <f t="shared" si="15"/>
        <v>0.98923501343183073</v>
      </c>
      <c r="AN44" s="4">
        <f t="shared" si="16"/>
        <v>-0.65536581705710917</v>
      </c>
      <c r="AO44" s="4">
        <f t="shared" si="17"/>
        <v>-0.21604420632001697</v>
      </c>
      <c r="AP44" s="4">
        <f t="shared" si="18"/>
        <v>0.27581326427991615</v>
      </c>
      <c r="AQ44" s="4">
        <f t="shared" si="19"/>
        <v>-1.5265566588595902E-16</v>
      </c>
      <c r="AR44" s="4">
        <f t="shared" si="20"/>
        <v>-9.8409563583655491E-2</v>
      </c>
      <c r="AS44" s="4">
        <f t="shared" si="21"/>
        <v>9.8409563583655185E-2</v>
      </c>
      <c r="AT44" s="4">
        <f t="shared" si="22"/>
        <v>1.0590924792639429</v>
      </c>
      <c r="AU44" s="4">
        <f t="shared" si="23"/>
        <v>-8.7559766438069231E-3</v>
      </c>
      <c r="AV44" s="4">
        <f>AI44/ACC!D44</f>
        <v>-1.5949201804012534</v>
      </c>
      <c r="AW44" s="4">
        <f>AJ44/ACC!E44</f>
        <v>-0.85713397450135409</v>
      </c>
      <c r="AX44" s="4">
        <f>AK44/ACC!F44</f>
        <v>0.83924132657705297</v>
      </c>
      <c r="AY44" s="4">
        <f>AL44/ACC!G44</f>
        <v>1.2191745739909328</v>
      </c>
      <c r="AZ44" s="4">
        <f>AM44/ACC!H44</f>
        <v>0.98923501343183073</v>
      </c>
      <c r="BA44" s="4">
        <f>AN44/ACC!I44</f>
        <v>-0.65536581705710917</v>
      </c>
      <c r="BB44" s="4">
        <f>AO44/ACC!J44</f>
        <v>-0.21604420632001697</v>
      </c>
      <c r="BC44" s="4">
        <f>AP44/ACC!K44</f>
        <v>0.27581326427991615</v>
      </c>
      <c r="BD44" s="4">
        <f t="shared" si="24"/>
        <v>-9.8409563583655491E-2</v>
      </c>
      <c r="BE44" s="4">
        <f t="shared" si="25"/>
        <v>9.8409563583655185E-2</v>
      </c>
      <c r="BF44" s="4">
        <f t="shared" si="26"/>
        <v>0.19681912716731068</v>
      </c>
      <c r="BG44" s="4"/>
      <c r="BH44" s="4"/>
      <c r="BI44" s="4"/>
      <c r="BJ44" s="4"/>
      <c r="BK44" s="4"/>
    </row>
    <row r="45" spans="1:63" x14ac:dyDescent="0.3">
      <c r="A45" s="3" t="str">
        <f t="shared" si="4"/>
        <v>1l44</v>
      </c>
      <c r="B45" s="3" t="s">
        <v>182</v>
      </c>
      <c r="C45" s="3">
        <v>44</v>
      </c>
      <c r="D45" s="3">
        <v>1</v>
      </c>
      <c r="E45" s="1">
        <v>440.6</v>
      </c>
      <c r="F45" s="1">
        <v>482.3</v>
      </c>
      <c r="G45" s="1">
        <v>509.6</v>
      </c>
      <c r="H45" s="1">
        <v>533.6</v>
      </c>
      <c r="I45" s="1">
        <v>516.9</v>
      </c>
      <c r="J45" s="1">
        <v>604</v>
      </c>
      <c r="K45" s="1">
        <v>514.29999999999995</v>
      </c>
      <c r="L45" s="1">
        <v>436.6</v>
      </c>
      <c r="M45" s="4">
        <f t="shared" si="5"/>
        <v>504.73750000000001</v>
      </c>
      <c r="N45" s="4">
        <f t="shared" si="33"/>
        <v>491.52499999999998</v>
      </c>
      <c r="O45" s="4">
        <f t="shared" si="34"/>
        <v>517.95000000000005</v>
      </c>
      <c r="P45" s="4">
        <f t="shared" si="35"/>
        <v>26.425000000000068</v>
      </c>
      <c r="Q45" s="4">
        <f t="shared" si="36"/>
        <v>468.45000000000005</v>
      </c>
      <c r="R45" s="4">
        <f t="shared" si="8"/>
        <v>541.02499999999998</v>
      </c>
      <c r="S45" s="4">
        <f t="shared" si="37"/>
        <v>72.574999999999932</v>
      </c>
      <c r="T45" s="4">
        <f>AVERAGE(E45,245,I45,K45)</f>
        <v>429.2</v>
      </c>
      <c r="U45" s="4">
        <f t="shared" si="32"/>
        <v>514.125</v>
      </c>
      <c r="V45" s="4">
        <f t="shared" si="10"/>
        <v>84.925000000000011</v>
      </c>
      <c r="W45" s="3">
        <v>33</v>
      </c>
      <c r="X45" s="3">
        <v>10</v>
      </c>
      <c r="Y45" s="3">
        <v>3</v>
      </c>
      <c r="Z45" s="3">
        <v>11</v>
      </c>
      <c r="AA45" s="3">
        <v>9</v>
      </c>
      <c r="AB45" s="3">
        <v>8</v>
      </c>
      <c r="AC45" s="3">
        <v>0</v>
      </c>
      <c r="AD45" s="3">
        <v>1</v>
      </c>
      <c r="AE45" s="3">
        <v>0</v>
      </c>
      <c r="AF45" s="3">
        <v>5</v>
      </c>
      <c r="AG45" s="3">
        <v>2</v>
      </c>
      <c r="AH45" s="3">
        <v>5</v>
      </c>
      <c r="AI45" s="4">
        <f t="shared" si="11"/>
        <v>-1.1936855553956129</v>
      </c>
      <c r="AJ45" s="4">
        <f t="shared" si="12"/>
        <v>-0.41759219877901488</v>
      </c>
      <c r="AK45" s="4">
        <f t="shared" si="13"/>
        <v>9.0497696559909288E-2</v>
      </c>
      <c r="AL45" s="4">
        <f t="shared" si="14"/>
        <v>0.53717013202269959</v>
      </c>
      <c r="AM45" s="4">
        <f t="shared" si="15"/>
        <v>0.22636056234650717</v>
      </c>
      <c r="AN45" s="4">
        <f t="shared" si="16"/>
        <v>1.8474092760468841</v>
      </c>
      <c r="AO45" s="4">
        <f t="shared" si="17"/>
        <v>0.17797104850470447</v>
      </c>
      <c r="AP45" s="4">
        <f t="shared" si="18"/>
        <v>-1.2681309613060778</v>
      </c>
      <c r="AQ45" s="4">
        <f t="shared" si="19"/>
        <v>0</v>
      </c>
      <c r="AR45" s="4">
        <f t="shared" si="20"/>
        <v>-0.24590248139800475</v>
      </c>
      <c r="AS45" s="4">
        <f t="shared" si="21"/>
        <v>0.24590248139800447</v>
      </c>
      <c r="AT45" s="4">
        <f t="shared" si="22"/>
        <v>-0.23124604210938199</v>
      </c>
      <c r="AU45" s="4">
        <f t="shared" si="23"/>
        <v>0.34942812399224576</v>
      </c>
      <c r="AV45" s="4">
        <f>AI45/ACC!D45</f>
        <v>-1.1936855553956129</v>
      </c>
      <c r="AW45" s="4">
        <f>AJ45/ACC!E45</f>
        <v>-0.41759219877901488</v>
      </c>
      <c r="AX45" s="4">
        <f>AK45/ACC!F45</f>
        <v>9.0497696559909288E-2</v>
      </c>
      <c r="AY45" s="4">
        <f>AL45/ACC!G45</f>
        <v>0.53717013202269959</v>
      </c>
      <c r="AZ45" s="4">
        <f>AM45/ACC!H45</f>
        <v>0.22636056234650717</v>
      </c>
      <c r="BA45" s="4">
        <f>AN45/ACC!I45</f>
        <v>1.8474092760468841</v>
      </c>
      <c r="BB45" s="4">
        <f>AO45/ACC!J45</f>
        <v>0.17797104850470447</v>
      </c>
      <c r="BC45" s="4">
        <f>AP45/ACC!K45</f>
        <v>-1.3526730253931496</v>
      </c>
      <c r="BD45" s="4">
        <f t="shared" si="24"/>
        <v>-0.24590248139800475</v>
      </c>
      <c r="BE45" s="4">
        <f t="shared" si="25"/>
        <v>0.22476696537623653</v>
      </c>
      <c r="BF45" s="4">
        <f t="shared" si="26"/>
        <v>0.47066944677424127</v>
      </c>
      <c r="BG45" s="4"/>
      <c r="BH45" s="4"/>
      <c r="BI45" s="4"/>
      <c r="BJ45" s="4"/>
      <c r="BK45" s="4"/>
    </row>
    <row r="46" spans="1:63" x14ac:dyDescent="0.3">
      <c r="A46" s="3" t="str">
        <f t="shared" si="4"/>
        <v>jp45</v>
      </c>
      <c r="B46" s="3" t="s">
        <v>70</v>
      </c>
      <c r="C46" s="3">
        <v>45</v>
      </c>
      <c r="D46" s="3">
        <v>2</v>
      </c>
      <c r="E46" s="1">
        <v>495</v>
      </c>
      <c r="F46" s="1">
        <v>604.5</v>
      </c>
      <c r="G46" s="1">
        <v>579</v>
      </c>
      <c r="H46" s="1">
        <v>641.79999999999995</v>
      </c>
      <c r="I46" s="1">
        <v>606.6</v>
      </c>
      <c r="J46" s="1">
        <v>597</v>
      </c>
      <c r="K46" s="1">
        <v>484.6</v>
      </c>
      <c r="L46" s="1">
        <v>541.4</v>
      </c>
      <c r="M46" s="4">
        <f t="shared" si="5"/>
        <v>568.73749999999995</v>
      </c>
      <c r="N46" s="4">
        <f t="shared" si="33"/>
        <v>580.07500000000005</v>
      </c>
      <c r="O46" s="4">
        <f t="shared" si="34"/>
        <v>557.4</v>
      </c>
      <c r="P46" s="4">
        <f t="shared" si="35"/>
        <v>-22.675000000000068</v>
      </c>
      <c r="Q46" s="4">
        <f t="shared" si="36"/>
        <v>531.375</v>
      </c>
      <c r="R46" s="4">
        <f t="shared" si="8"/>
        <v>606.1</v>
      </c>
      <c r="S46" s="4">
        <f t="shared" si="37"/>
        <v>74.725000000000023</v>
      </c>
      <c r="T46" s="4">
        <f>AVERAGE(E46,246,I46,K46)</f>
        <v>458.04999999999995</v>
      </c>
      <c r="U46" s="4">
        <f t="shared" si="32"/>
        <v>596.17499999999995</v>
      </c>
      <c r="V46" s="4">
        <f t="shared" si="10"/>
        <v>138.125</v>
      </c>
      <c r="W46" s="3">
        <v>25</v>
      </c>
      <c r="X46" s="3">
        <v>6</v>
      </c>
      <c r="Y46" s="3">
        <v>3</v>
      </c>
      <c r="Z46" s="3">
        <v>12</v>
      </c>
      <c r="AA46" s="3">
        <v>4</v>
      </c>
      <c r="AB46" s="3">
        <v>8</v>
      </c>
      <c r="AC46" s="3">
        <v>1</v>
      </c>
      <c r="AD46" s="3">
        <v>2</v>
      </c>
      <c r="AE46" s="3">
        <v>0</v>
      </c>
      <c r="AF46" s="3">
        <v>1</v>
      </c>
      <c r="AG46" s="3">
        <v>4</v>
      </c>
      <c r="AH46" s="3">
        <v>2</v>
      </c>
      <c r="AI46" s="4">
        <f t="shared" si="11"/>
        <v>-1.3088228104140633</v>
      </c>
      <c r="AJ46" s="4">
        <f t="shared" si="12"/>
        <v>0.63477573497112094</v>
      </c>
      <c r="AK46" s="4">
        <f t="shared" si="13"/>
        <v>0.18215689563484513</v>
      </c>
      <c r="AL46" s="4">
        <f t="shared" si="14"/>
        <v>1.2968417234904568</v>
      </c>
      <c r="AM46" s="4">
        <f t="shared" si="15"/>
        <v>0.67205022762234401</v>
      </c>
      <c r="AN46" s="4">
        <f t="shared" si="16"/>
        <v>0.50165254693103978</v>
      </c>
      <c r="AO46" s="4">
        <f t="shared" si="17"/>
        <v>-1.493420297829642</v>
      </c>
      <c r="AP46" s="4">
        <f t="shared" si="18"/>
        <v>-0.48523402040609526</v>
      </c>
      <c r="AQ46" s="4">
        <f t="shared" si="19"/>
        <v>7.7021722333370235E-16</v>
      </c>
      <c r="AR46" s="4">
        <f t="shared" si="20"/>
        <v>0.20123788592058989</v>
      </c>
      <c r="AS46" s="4">
        <f t="shared" si="21"/>
        <v>-0.20123788592058839</v>
      </c>
      <c r="AT46" s="4">
        <f t="shared" si="22"/>
        <v>-0.24982784955521919</v>
      </c>
      <c r="AU46" s="4">
        <f t="shared" si="23"/>
        <v>0.9740179924932596</v>
      </c>
      <c r="AV46" s="4">
        <f>AI46/ACC!D46</f>
        <v>-1.3088228104140633</v>
      </c>
      <c r="AW46" s="4">
        <f>AJ46/ACC!E46</f>
        <v>0.677094117302529</v>
      </c>
      <c r="AX46" s="4">
        <f>AK46/ACC!F46</f>
        <v>0.18215689563484513</v>
      </c>
      <c r="AY46" s="4">
        <f>AL46/ACC!G46</f>
        <v>1.3832978383898207</v>
      </c>
      <c r="AZ46" s="4">
        <f>AM46/ACC!H46</f>
        <v>0.67205022762234401</v>
      </c>
      <c r="BA46" s="4">
        <f>AN46/ACC!I46</f>
        <v>0.50165254693103978</v>
      </c>
      <c r="BB46" s="4">
        <f>AO46/ACC!J46</f>
        <v>-1.493420297829642</v>
      </c>
      <c r="BC46" s="4">
        <f>AP46/ACC!K46</f>
        <v>-0.48523402040609526</v>
      </c>
      <c r="BD46" s="4">
        <f t="shared" si="24"/>
        <v>0.23343151022828287</v>
      </c>
      <c r="BE46" s="4">
        <f t="shared" si="25"/>
        <v>-0.20123788592058839</v>
      </c>
      <c r="BF46" s="4">
        <f t="shared" si="26"/>
        <v>-0.43466939614887123</v>
      </c>
      <c r="BG46" s="4"/>
      <c r="BH46" s="4"/>
      <c r="BI46" s="4"/>
      <c r="BJ46" s="4"/>
      <c r="BK46" s="4"/>
    </row>
    <row r="47" spans="1:63" x14ac:dyDescent="0.3">
      <c r="A47" s="3" t="str">
        <f t="shared" si="4"/>
        <v>sr46</v>
      </c>
      <c r="B47" s="3" t="s">
        <v>71</v>
      </c>
      <c r="C47" s="3">
        <v>46</v>
      </c>
      <c r="D47" s="3">
        <v>2</v>
      </c>
      <c r="E47" s="1">
        <v>664.3</v>
      </c>
      <c r="F47" s="1">
        <v>596.79999999999995</v>
      </c>
      <c r="G47" s="1">
        <v>642.79999999999995</v>
      </c>
      <c r="H47" s="1">
        <v>719.1</v>
      </c>
      <c r="I47" s="1">
        <v>703.9</v>
      </c>
      <c r="J47" s="1">
        <v>725.2</v>
      </c>
      <c r="K47" s="1">
        <v>652.79999999999995</v>
      </c>
      <c r="L47" s="1">
        <v>571.5</v>
      </c>
      <c r="M47" s="4">
        <f t="shared" si="5"/>
        <v>659.55000000000007</v>
      </c>
      <c r="N47" s="4">
        <f t="shared" si="33"/>
        <v>655.75</v>
      </c>
      <c r="O47" s="4">
        <f t="shared" si="34"/>
        <v>663.34999999999991</v>
      </c>
      <c r="P47" s="4">
        <f t="shared" si="35"/>
        <v>7.5999999999999091</v>
      </c>
      <c r="Q47" s="4">
        <f t="shared" si="36"/>
        <v>621.34999999999991</v>
      </c>
      <c r="R47" s="4">
        <f t="shared" si="8"/>
        <v>697.75</v>
      </c>
      <c r="S47" s="4">
        <f t="shared" si="37"/>
        <v>76.400000000000091</v>
      </c>
      <c r="T47" s="4">
        <f>AVERAGE(E47,247,I47,K47)</f>
        <v>567</v>
      </c>
      <c r="U47" s="4">
        <f t="shared" si="32"/>
        <v>653.15000000000009</v>
      </c>
      <c r="V47" s="4">
        <f t="shared" si="10"/>
        <v>86.150000000000091</v>
      </c>
      <c r="W47" s="3">
        <v>30</v>
      </c>
      <c r="X47" s="3">
        <v>10</v>
      </c>
      <c r="Y47" s="3">
        <v>4</v>
      </c>
      <c r="Z47" s="3">
        <v>11</v>
      </c>
      <c r="AA47" s="3">
        <v>5</v>
      </c>
      <c r="AB47" s="3">
        <v>16</v>
      </c>
      <c r="AC47" s="3">
        <v>0</v>
      </c>
      <c r="AD47" s="3">
        <v>2</v>
      </c>
      <c r="AE47" s="3">
        <v>4</v>
      </c>
      <c r="AF47" s="3">
        <v>6</v>
      </c>
      <c r="AG47" s="3">
        <v>4</v>
      </c>
      <c r="AH47" s="3">
        <v>5</v>
      </c>
      <c r="AI47" s="4">
        <f t="shared" si="11"/>
        <v>8.4995648414918759E-2</v>
      </c>
      <c r="AJ47" s="4">
        <f t="shared" si="12"/>
        <v>-1.1228372501129029</v>
      </c>
      <c r="AK47" s="4">
        <f t="shared" si="13"/>
        <v>-0.29972149704209117</v>
      </c>
      <c r="AL47" s="4">
        <f t="shared" si="14"/>
        <v>1.0655770238123219</v>
      </c>
      <c r="AM47" s="4">
        <f t="shared" si="15"/>
        <v>0.7935909488845746</v>
      </c>
      <c r="AN47" s="4">
        <f t="shared" si="16"/>
        <v>1.1747293301977997</v>
      </c>
      <c r="AO47" s="4">
        <f t="shared" si="17"/>
        <v>-0.12078328985278421</v>
      </c>
      <c r="AP47" s="4">
        <f t="shared" si="18"/>
        <v>-1.5755509143018487</v>
      </c>
      <c r="AQ47" s="4">
        <f t="shared" si="19"/>
        <v>-1.4988010832439613E-15</v>
      </c>
      <c r="AR47" s="4">
        <f t="shared" si="20"/>
        <v>-6.7996518731938349E-2</v>
      </c>
      <c r="AS47" s="4">
        <f t="shared" si="21"/>
        <v>6.7996518731935351E-2</v>
      </c>
      <c r="AT47" s="4">
        <f t="shared" si="22"/>
        <v>-0.46523933869219808</v>
      </c>
      <c r="AU47" s="4">
        <f t="shared" si="23"/>
        <v>-0.22904090520231199</v>
      </c>
      <c r="AV47" s="4">
        <f>AI47/ACC!D47</f>
        <v>8.4995648414918759E-2</v>
      </c>
      <c r="AW47" s="4">
        <f>AJ47/ACC!E47</f>
        <v>-1.1228372501129029</v>
      </c>
      <c r="AX47" s="4">
        <f>AK47/ACC!F47</f>
        <v>-0.29972149704209117</v>
      </c>
      <c r="AY47" s="4">
        <f>AL47/ACC!G47</f>
        <v>1.0655770238123219</v>
      </c>
      <c r="AZ47" s="4">
        <f>AM47/ACC!H47</f>
        <v>0.7935909488845746</v>
      </c>
      <c r="BA47" s="4">
        <f>AN47/ACC!I47</f>
        <v>1.1747293301977997</v>
      </c>
      <c r="BB47" s="4">
        <f>AO47/ACC!J47</f>
        <v>-0.12078328985278421</v>
      </c>
      <c r="BC47" s="4">
        <f>AP47/ACC!K47</f>
        <v>-1.5755509143018487</v>
      </c>
      <c r="BD47" s="4">
        <f t="shared" si="24"/>
        <v>-6.7996518731938349E-2</v>
      </c>
      <c r="BE47" s="4">
        <f t="shared" si="25"/>
        <v>6.7996518731935351E-2</v>
      </c>
      <c r="BF47" s="4">
        <f t="shared" si="26"/>
        <v>0.1359930374638737</v>
      </c>
      <c r="BG47" s="4"/>
      <c r="BH47" s="4"/>
      <c r="BI47" s="4"/>
      <c r="BJ47" s="4"/>
      <c r="BK47" s="4"/>
    </row>
    <row r="48" spans="1:63" x14ac:dyDescent="0.3">
      <c r="A48" s="3" t="str">
        <f t="shared" si="4"/>
        <v>b147</v>
      </c>
      <c r="B48" s="3" t="s">
        <v>183</v>
      </c>
      <c r="C48" s="3">
        <v>47</v>
      </c>
      <c r="D48" s="3">
        <v>2</v>
      </c>
      <c r="E48" s="1">
        <v>407.4</v>
      </c>
      <c r="F48" s="1">
        <v>483.3</v>
      </c>
      <c r="G48" s="1">
        <v>414.9</v>
      </c>
      <c r="H48" s="1">
        <v>540.29999999999995</v>
      </c>
      <c r="I48" s="1">
        <v>495.9</v>
      </c>
      <c r="J48" s="1">
        <v>525.1</v>
      </c>
      <c r="K48" s="1">
        <v>439.3</v>
      </c>
      <c r="L48" s="1">
        <v>467</v>
      </c>
      <c r="M48" s="4">
        <f t="shared" si="5"/>
        <v>471.65</v>
      </c>
      <c r="N48" s="4">
        <f t="shared" si="33"/>
        <v>461.47499999999997</v>
      </c>
      <c r="O48" s="4">
        <f t="shared" si="34"/>
        <v>481.82499999999999</v>
      </c>
      <c r="P48" s="4">
        <f t="shared" si="35"/>
        <v>20.350000000000023</v>
      </c>
      <c r="Q48" s="4">
        <f t="shared" si="36"/>
        <v>449.25</v>
      </c>
      <c r="R48" s="4">
        <f t="shared" si="8"/>
        <v>494.04999999999995</v>
      </c>
      <c r="S48" s="4">
        <f t="shared" si="37"/>
        <v>44.799999999999955</v>
      </c>
      <c r="T48" s="4">
        <f>AVERAGE(E48,248,I48,K48)</f>
        <v>397.65</v>
      </c>
      <c r="U48" s="4">
        <f t="shared" si="32"/>
        <v>503.92499999999995</v>
      </c>
      <c r="V48" s="4">
        <f t="shared" si="10"/>
        <v>106.27499999999998</v>
      </c>
      <c r="W48" s="3">
        <v>35</v>
      </c>
      <c r="X48" s="3">
        <v>11</v>
      </c>
      <c r="Y48" s="3">
        <v>4</v>
      </c>
      <c r="Z48" s="3">
        <v>13</v>
      </c>
      <c r="AA48" s="3">
        <v>7</v>
      </c>
      <c r="AB48" s="3">
        <v>27</v>
      </c>
      <c r="AC48" s="3">
        <v>8</v>
      </c>
      <c r="AD48" s="3">
        <v>7</v>
      </c>
      <c r="AE48" s="3">
        <v>0</v>
      </c>
      <c r="AF48" s="3">
        <v>4</v>
      </c>
      <c r="AG48" s="3">
        <v>8</v>
      </c>
      <c r="AH48" s="3">
        <v>37</v>
      </c>
      <c r="AI48" s="4">
        <f t="shared" si="11"/>
        <v>-1.3150137335794201</v>
      </c>
      <c r="AJ48" s="4">
        <f t="shared" si="12"/>
        <v>0.23844217892918737</v>
      </c>
      <c r="AK48" s="4">
        <f t="shared" si="13"/>
        <v>-1.1615101849125617</v>
      </c>
      <c r="AL48" s="4">
        <f t="shared" si="14"/>
        <v>1.4050691487973097</v>
      </c>
      <c r="AM48" s="4">
        <f t="shared" si="15"/>
        <v>0.4963281406895087</v>
      </c>
      <c r="AN48" s="4">
        <f t="shared" si="16"/>
        <v>1.0939686234991448</v>
      </c>
      <c r="AO48" s="4">
        <f t="shared" si="17"/>
        <v>-0.66211197324971505</v>
      </c>
      <c r="AP48" s="4">
        <f t="shared" si="18"/>
        <v>-9.5172200173451724E-2</v>
      </c>
      <c r="AQ48" s="4">
        <f t="shared" si="19"/>
        <v>2.6541269182445149E-16</v>
      </c>
      <c r="AR48" s="4">
        <f t="shared" si="20"/>
        <v>-0.20825314769137115</v>
      </c>
      <c r="AS48" s="4">
        <f t="shared" si="21"/>
        <v>0.20825314769137171</v>
      </c>
      <c r="AT48" s="4">
        <f t="shared" si="22"/>
        <v>-0.25686260476920986</v>
      </c>
      <c r="AU48" s="4">
        <f t="shared" si="23"/>
        <v>1.3211538755260945</v>
      </c>
      <c r="AV48" s="4">
        <f>AI48/ACC!D48</f>
        <v>-1.3150137335794201</v>
      </c>
      <c r="AW48" s="4">
        <f>AJ48/ACC!E48</f>
        <v>0.25433832419113317</v>
      </c>
      <c r="AX48" s="4">
        <f>AK48/ACC!F48</f>
        <v>-1.1615101849125617</v>
      </c>
      <c r="AY48" s="4">
        <f>AL48/ACC!G48</f>
        <v>1.4050691487973097</v>
      </c>
      <c r="AZ48" s="4">
        <f>AM48/ACC!H48</f>
        <v>0.4963281406895087</v>
      </c>
      <c r="BA48" s="4">
        <f>AN48/ACC!I48</f>
        <v>1.0939686234991448</v>
      </c>
      <c r="BB48" s="4">
        <f>AO48/ACC!J48</f>
        <v>-0.66211197324971505</v>
      </c>
      <c r="BC48" s="4">
        <f>AP48/ACC!K48</f>
        <v>-0.10151701351834851</v>
      </c>
      <c r="BD48" s="4">
        <f t="shared" si="24"/>
        <v>-0.20427911137588473</v>
      </c>
      <c r="BE48" s="4">
        <f t="shared" si="25"/>
        <v>0.20666694435514751</v>
      </c>
      <c r="BF48" s="4">
        <f t="shared" si="26"/>
        <v>0.41094605573103227</v>
      </c>
      <c r="BG48" s="4"/>
      <c r="BH48" s="4"/>
      <c r="BI48" s="4"/>
      <c r="BJ48" s="4"/>
      <c r="BK48" s="4"/>
    </row>
    <row r="49" spans="1:63" x14ac:dyDescent="0.3">
      <c r="A49" s="3" t="str">
        <f t="shared" si="4"/>
        <v>jc48</v>
      </c>
      <c r="B49" s="3" t="s">
        <v>73</v>
      </c>
      <c r="C49" s="3">
        <v>48</v>
      </c>
      <c r="D49" s="3">
        <v>1</v>
      </c>
      <c r="E49" s="1">
        <v>380.4</v>
      </c>
      <c r="F49" s="1">
        <v>365.7</v>
      </c>
      <c r="G49" s="1">
        <v>377.6</v>
      </c>
      <c r="H49" s="1">
        <v>492.5</v>
      </c>
      <c r="I49" s="1">
        <v>476.1</v>
      </c>
      <c r="J49" s="1">
        <v>535.29999999999995</v>
      </c>
      <c r="K49" s="1">
        <v>398.1</v>
      </c>
      <c r="L49" s="1">
        <v>417.8</v>
      </c>
      <c r="M49" s="4">
        <f t="shared" si="5"/>
        <v>430.43749999999994</v>
      </c>
      <c r="N49" s="4">
        <f t="shared" si="33"/>
        <v>404.04999999999995</v>
      </c>
      <c r="O49" s="4">
        <f t="shared" si="34"/>
        <v>456.82499999999999</v>
      </c>
      <c r="P49" s="4">
        <f t="shared" si="35"/>
        <v>52.775000000000034</v>
      </c>
      <c r="Q49" s="4">
        <f t="shared" si="36"/>
        <v>390.49999999999994</v>
      </c>
      <c r="R49" s="4">
        <f t="shared" si="8"/>
        <v>470.375</v>
      </c>
      <c r="S49" s="4">
        <f t="shared" si="37"/>
        <v>79.875000000000057</v>
      </c>
      <c r="T49" s="4">
        <f>AVERAGE(E49,249,I49,K49)</f>
        <v>375.9</v>
      </c>
      <c r="U49" s="4">
        <f t="shared" si="32"/>
        <v>452.82499999999999</v>
      </c>
      <c r="V49" s="4">
        <f t="shared" si="10"/>
        <v>76.925000000000011</v>
      </c>
      <c r="W49" s="3">
        <v>24</v>
      </c>
      <c r="X49" s="3">
        <v>6</v>
      </c>
      <c r="Y49" s="3">
        <v>3</v>
      </c>
      <c r="Z49" s="3">
        <v>8</v>
      </c>
      <c r="AA49" s="3">
        <v>7</v>
      </c>
      <c r="AB49" s="3">
        <v>20</v>
      </c>
      <c r="AC49" s="3">
        <v>5</v>
      </c>
      <c r="AD49" s="3">
        <v>3</v>
      </c>
      <c r="AE49" s="3">
        <v>4</v>
      </c>
      <c r="AF49" s="3">
        <v>4</v>
      </c>
      <c r="AG49" s="3">
        <v>4</v>
      </c>
      <c r="AH49" s="3">
        <v>2</v>
      </c>
      <c r="AI49" s="4">
        <f t="shared" si="11"/>
        <v>-0.79651586933997198</v>
      </c>
      <c r="AJ49" s="4">
        <f t="shared" si="12"/>
        <v>-1.0305160348018274</v>
      </c>
      <c r="AK49" s="4">
        <f t="shared" si="13"/>
        <v>-0.84108732942794373</v>
      </c>
      <c r="AL49" s="4">
        <f t="shared" si="14"/>
        <v>0.98793437203921242</v>
      </c>
      <c r="AM49" s="4">
        <f t="shared" si="15"/>
        <v>0.7268729629525168</v>
      </c>
      <c r="AN49" s="4">
        <f t="shared" si="16"/>
        <v>1.6692409762410767</v>
      </c>
      <c r="AO49" s="4">
        <f t="shared" si="17"/>
        <v>-0.51476056806957382</v>
      </c>
      <c r="AP49" s="4">
        <f t="shared" si="18"/>
        <v>-0.20116850959348187</v>
      </c>
      <c r="AQ49" s="4">
        <f t="shared" si="19"/>
        <v>9.0205620750793969E-16</v>
      </c>
      <c r="AR49" s="4">
        <f t="shared" si="20"/>
        <v>-0.42004621538263265</v>
      </c>
      <c r="AS49" s="4">
        <f t="shared" si="21"/>
        <v>0.42004621538263448</v>
      </c>
      <c r="AT49" s="4">
        <f t="shared" si="22"/>
        <v>-0.28454101752589522</v>
      </c>
      <c r="AU49" s="4">
        <f t="shared" si="23"/>
        <v>0.71274540194248814</v>
      </c>
      <c r="AV49" s="4">
        <f>AI49/ACC!D49</f>
        <v>-0.91030385067425368</v>
      </c>
      <c r="AW49" s="4">
        <f>AJ49/ACC!E49</f>
        <v>-1.2683274274484029</v>
      </c>
      <c r="AX49" s="4">
        <f>AK49/ACC!F49</f>
        <v>-0.84108732942794373</v>
      </c>
      <c r="AY49" s="4">
        <f>AL49/ACC!G49</f>
        <v>1.2159192271251844</v>
      </c>
      <c r="AZ49" s="4">
        <f>AM49/ACC!H49</f>
        <v>0.83071195766001915</v>
      </c>
      <c r="BA49" s="4">
        <f>AN49/ACC!I49</f>
        <v>2.6707855619857228</v>
      </c>
      <c r="BB49" s="4">
        <f>AO49/ACC!J49</f>
        <v>-0.54907793927421211</v>
      </c>
      <c r="BC49" s="4">
        <f>AP49/ACC!K49</f>
        <v>-0.20116850959348187</v>
      </c>
      <c r="BD49" s="4">
        <f t="shared" si="24"/>
        <v>-0.45094984510635394</v>
      </c>
      <c r="BE49" s="4">
        <f t="shared" si="25"/>
        <v>0.68781276769451205</v>
      </c>
      <c r="BF49" s="4">
        <f t="shared" si="26"/>
        <v>1.1387626128008659</v>
      </c>
      <c r="BG49" s="4"/>
      <c r="BH49" s="4"/>
      <c r="BI49" s="4"/>
      <c r="BJ49" s="4"/>
      <c r="BK49" s="4"/>
    </row>
    <row r="50" spans="1:63" x14ac:dyDescent="0.3">
      <c r="A50" s="3" t="str">
        <f t="shared" si="4"/>
        <v>gn49</v>
      </c>
      <c r="B50" s="3" t="s">
        <v>74</v>
      </c>
      <c r="C50" s="3">
        <v>49</v>
      </c>
      <c r="D50" s="3">
        <v>1</v>
      </c>
      <c r="E50" s="1">
        <v>562.70000000000005</v>
      </c>
      <c r="F50" s="1">
        <v>639.9</v>
      </c>
      <c r="G50" s="1">
        <v>680.9</v>
      </c>
      <c r="H50" s="1">
        <v>695.1</v>
      </c>
      <c r="I50" s="1">
        <v>702.2</v>
      </c>
      <c r="J50" s="1">
        <v>775.8</v>
      </c>
      <c r="K50" s="1">
        <v>730.1</v>
      </c>
      <c r="L50" s="1">
        <v>840.9</v>
      </c>
      <c r="M50" s="4">
        <f t="shared" si="5"/>
        <v>703.45</v>
      </c>
      <c r="N50" s="4">
        <f t="shared" si="33"/>
        <v>644.65</v>
      </c>
      <c r="O50" s="4">
        <f t="shared" si="34"/>
        <v>762.25</v>
      </c>
      <c r="P50" s="4">
        <f t="shared" si="35"/>
        <v>117.60000000000002</v>
      </c>
      <c r="Q50" s="4">
        <f t="shared" si="36"/>
        <v>693.4</v>
      </c>
      <c r="R50" s="4">
        <f t="shared" si="8"/>
        <v>713.5</v>
      </c>
      <c r="S50" s="4">
        <f t="shared" si="37"/>
        <v>20.100000000000023</v>
      </c>
      <c r="T50" s="4">
        <f>AVERAGE(E50,250,I50,K50)</f>
        <v>561.25</v>
      </c>
      <c r="U50" s="4">
        <f t="shared" si="32"/>
        <v>737.92500000000007</v>
      </c>
      <c r="V50" s="4">
        <f t="shared" si="10"/>
        <v>176.67500000000007</v>
      </c>
      <c r="W50" s="3">
        <v>23</v>
      </c>
      <c r="X50" s="3">
        <v>6</v>
      </c>
      <c r="Y50" s="3">
        <v>3</v>
      </c>
      <c r="Z50" s="3">
        <v>10</v>
      </c>
      <c r="AA50" s="3">
        <v>4</v>
      </c>
      <c r="AB50" s="3">
        <v>13</v>
      </c>
      <c r="AC50" s="3">
        <v>1</v>
      </c>
      <c r="AD50" s="3">
        <v>2</v>
      </c>
      <c r="AE50" s="3">
        <v>3</v>
      </c>
      <c r="AF50" s="3">
        <v>4</v>
      </c>
      <c r="AG50" s="3">
        <v>3</v>
      </c>
      <c r="AH50" s="3">
        <v>11</v>
      </c>
      <c r="AI50" s="4">
        <f t="shared" si="11"/>
        <v>-1.6777331692815134</v>
      </c>
      <c r="AJ50" s="4">
        <f t="shared" si="12"/>
        <v>-0.75751291586387415</v>
      </c>
      <c r="AK50" s="4">
        <f t="shared" si="13"/>
        <v>-0.26879490562911718</v>
      </c>
      <c r="AL50" s="4">
        <f t="shared" si="14"/>
        <v>-9.9531594767322734E-2</v>
      </c>
      <c r="AM50" s="4">
        <f t="shared" si="15"/>
        <v>-1.4899939336425519E-2</v>
      </c>
      <c r="AN50" s="4">
        <f t="shared" si="16"/>
        <v>0.86240848879230791</v>
      </c>
      <c r="AO50" s="4">
        <f t="shared" si="17"/>
        <v>0.31766670665259178</v>
      </c>
      <c r="AP50" s="4">
        <f t="shared" si="18"/>
        <v>1.6383973294333491</v>
      </c>
      <c r="AQ50" s="4">
        <f t="shared" si="19"/>
        <v>-4.9960036108132044E-16</v>
      </c>
      <c r="AR50" s="4">
        <f t="shared" si="20"/>
        <v>-0.70089314638545686</v>
      </c>
      <c r="AS50" s="4">
        <f t="shared" si="21"/>
        <v>0.70089314638545575</v>
      </c>
      <c r="AT50" s="4">
        <f t="shared" si="22"/>
        <v>0.79386876784475147</v>
      </c>
      <c r="AU50" s="4">
        <f t="shared" si="23"/>
        <v>0.82188065379723119</v>
      </c>
      <c r="AV50" s="4">
        <f>AI50/ACC!D50</f>
        <v>-1.6777331692815134</v>
      </c>
      <c r="AW50" s="4">
        <f>AJ50/ACC!E50</f>
        <v>-0.75751291586387415</v>
      </c>
      <c r="AX50" s="4">
        <f>AK50/ACC!F50</f>
        <v>-0.26879490562911718</v>
      </c>
      <c r="AY50" s="4">
        <f>AL50/ACC!G50</f>
        <v>-0.10616703441847758</v>
      </c>
      <c r="AZ50" s="4">
        <f>AM50/ACC!H50</f>
        <v>-1.4899939336425519E-2</v>
      </c>
      <c r="BA50" s="4">
        <f>AN50/ACC!I50</f>
        <v>0.98560970147692328</v>
      </c>
      <c r="BB50" s="4">
        <f>AO50/ACC!J50</f>
        <v>0.31766670665259178</v>
      </c>
      <c r="BC50" s="4">
        <f>AP50/ACC!K50</f>
        <v>1.6383973294333491</v>
      </c>
      <c r="BD50" s="4">
        <f t="shared" si="24"/>
        <v>-0.70255200629824555</v>
      </c>
      <c r="BE50" s="4">
        <f t="shared" si="25"/>
        <v>0.73169344955660964</v>
      </c>
      <c r="BF50" s="4">
        <f t="shared" si="26"/>
        <v>1.4342454558548552</v>
      </c>
      <c r="BG50" s="4"/>
      <c r="BH50" s="4"/>
      <c r="BI50" s="4"/>
      <c r="BJ50" s="4"/>
      <c r="BK50" s="4"/>
    </row>
    <row r="51" spans="1:63" x14ac:dyDescent="0.3">
      <c r="A51" s="3" t="str">
        <f t="shared" si="4"/>
        <v>rh50</v>
      </c>
      <c r="B51" s="3" t="s">
        <v>100</v>
      </c>
      <c r="C51" s="3">
        <v>50</v>
      </c>
      <c r="D51" s="3">
        <v>2</v>
      </c>
      <c r="E51" s="1">
        <v>379.1</v>
      </c>
      <c r="F51" s="1">
        <v>441.1</v>
      </c>
      <c r="G51" s="1">
        <v>435.8</v>
      </c>
      <c r="H51" s="1">
        <v>595.5</v>
      </c>
      <c r="I51" s="1">
        <v>550</v>
      </c>
      <c r="J51" s="1">
        <v>529.9</v>
      </c>
      <c r="K51" s="1">
        <v>485.5</v>
      </c>
      <c r="L51" s="1">
        <v>501.6</v>
      </c>
      <c r="M51" s="4">
        <f t="shared" si="5"/>
        <v>489.8125</v>
      </c>
      <c r="N51" s="4">
        <f>AVERAGE(E51:H51)</f>
        <v>462.875</v>
      </c>
      <c r="O51" s="4">
        <f>AVERAGE(I51:L51)</f>
        <v>516.75</v>
      </c>
      <c r="P51" s="4">
        <f>O51-N51</f>
        <v>53.875</v>
      </c>
      <c r="Q51" s="4">
        <f>AVERAGE(E51,F51,K51,L51)</f>
        <v>451.82500000000005</v>
      </c>
      <c r="R51" s="4">
        <f t="shared" si="8"/>
        <v>527.79999999999995</v>
      </c>
      <c r="S51" s="4">
        <f>R51-Q51</f>
        <v>75.974999999999909</v>
      </c>
      <c r="T51" s="4">
        <f>AVERAGE(E51,251,I51,K51)</f>
        <v>416.4</v>
      </c>
      <c r="U51" s="4">
        <f t="shared" si="32"/>
        <v>517.02499999999998</v>
      </c>
      <c r="V51" s="4">
        <f t="shared" si="10"/>
        <v>100.625</v>
      </c>
      <c r="W51" s="3">
        <v>25</v>
      </c>
      <c r="X51" s="3">
        <v>6</v>
      </c>
      <c r="Y51" s="3">
        <v>3</v>
      </c>
      <c r="Z51" s="3">
        <v>12</v>
      </c>
      <c r="AA51" s="3">
        <v>4</v>
      </c>
      <c r="AB51" s="3">
        <v>15</v>
      </c>
      <c r="AC51" s="3">
        <v>0</v>
      </c>
      <c r="AD51" s="3">
        <v>2</v>
      </c>
      <c r="AE51" s="3">
        <v>1</v>
      </c>
      <c r="AF51" s="3">
        <v>5</v>
      </c>
      <c r="AG51" s="3">
        <v>7</v>
      </c>
      <c r="AH51" s="3">
        <v>17</v>
      </c>
      <c r="AI51" s="4">
        <f t="shared" si="11"/>
        <v>-1.5861350443410913</v>
      </c>
      <c r="AJ51" s="4">
        <f t="shared" si="12"/>
        <v>-0.69788509289795997</v>
      </c>
      <c r="AK51" s="4">
        <f t="shared" si="13"/>
        <v>-0.77381613713422781</v>
      </c>
      <c r="AL51" s="4">
        <f t="shared" si="14"/>
        <v>1.514143818437838</v>
      </c>
      <c r="AM51" s="4">
        <f t="shared" si="15"/>
        <v>0.86228296697553986</v>
      </c>
      <c r="AN51" s="4">
        <f t="shared" si="16"/>
        <v>0.57431806336252433</v>
      </c>
      <c r="AO51" s="4">
        <f t="shared" si="17"/>
        <v>-6.1783514767717811E-2</v>
      </c>
      <c r="AP51" s="4">
        <f t="shared" si="18"/>
        <v>0.16887494036509568</v>
      </c>
      <c r="AQ51" s="4">
        <f t="shared" si="19"/>
        <v>1.5612511283791264E-16</v>
      </c>
      <c r="AR51" s="4">
        <f t="shared" si="20"/>
        <v>-0.3859231139838602</v>
      </c>
      <c r="AS51" s="4">
        <f t="shared" si="21"/>
        <v>0.38592311398386053</v>
      </c>
      <c r="AT51" s="4">
        <f t="shared" si="22"/>
        <v>0.42370955345049377</v>
      </c>
      <c r="AU51" s="4">
        <f t="shared" si="23"/>
        <v>0.77972586463374871</v>
      </c>
      <c r="AV51" s="4">
        <f>AI51/ACC!D51</f>
        <v>-1.687377706745842</v>
      </c>
      <c r="AW51" s="4">
        <f>AJ51/ACC!E51</f>
        <v>-0.79305124192949994</v>
      </c>
      <c r="AX51" s="4">
        <f>AK51/ACC!F51</f>
        <v>-0.77381613713422781</v>
      </c>
      <c r="AY51" s="4">
        <f>AL51/ACC!G51</f>
        <v>1.720617975497543</v>
      </c>
      <c r="AZ51" s="4">
        <f>AM51/ACC!H51</f>
        <v>0.91732230529312753</v>
      </c>
      <c r="BA51" s="4">
        <f>AN51/ACC!I51</f>
        <v>0.65263416291195941</v>
      </c>
      <c r="BB51" s="4">
        <f>AO51/ACC!J51</f>
        <v>-6.1783514767717811E-2</v>
      </c>
      <c r="BC51" s="4">
        <f>AP51/ACC!K51</f>
        <v>0.17965419187776138</v>
      </c>
      <c r="BD51" s="4">
        <f t="shared" si="24"/>
        <v>-0.38340677757800656</v>
      </c>
      <c r="BE51" s="4">
        <f t="shared" si="25"/>
        <v>0.4219567863287827</v>
      </c>
      <c r="BF51" s="4">
        <f t="shared" si="26"/>
        <v>0.80536356390678931</v>
      </c>
      <c r="BG51" s="4"/>
      <c r="BH51" s="4"/>
      <c r="BI51" s="4"/>
      <c r="BJ51" s="4"/>
      <c r="BK51" s="4"/>
    </row>
    <row r="52" spans="1:63" x14ac:dyDescent="0.3">
      <c r="A52" s="3" t="str">
        <f t="shared" si="4"/>
        <v>cd51</v>
      </c>
      <c r="B52" s="3" t="s">
        <v>101</v>
      </c>
      <c r="C52" s="3">
        <v>51</v>
      </c>
      <c r="D52" s="3">
        <v>1</v>
      </c>
      <c r="E52" s="1">
        <v>863</v>
      </c>
      <c r="F52" s="1">
        <v>830.6</v>
      </c>
      <c r="G52" s="1">
        <v>923.9</v>
      </c>
      <c r="H52" s="1">
        <v>960.6</v>
      </c>
      <c r="I52" s="1">
        <v>885.8</v>
      </c>
      <c r="J52" s="1">
        <v>881.9</v>
      </c>
      <c r="K52" s="1">
        <v>807.4</v>
      </c>
      <c r="L52" s="1">
        <v>774.6</v>
      </c>
      <c r="M52" s="4">
        <f t="shared" si="5"/>
        <v>865.97499999999991</v>
      </c>
      <c r="N52" s="4">
        <f>AVERAGE(E52:H52)</f>
        <v>894.52499999999998</v>
      </c>
      <c r="O52" s="4">
        <f>AVERAGE(I52:L52)</f>
        <v>837.42499999999995</v>
      </c>
      <c r="P52" s="4">
        <f>O52-N52</f>
        <v>-57.100000000000023</v>
      </c>
      <c r="Q52" s="4">
        <f>AVERAGE(E52,F52,K52,L52)</f>
        <v>818.9</v>
      </c>
      <c r="R52" s="4">
        <f t="shared" si="8"/>
        <v>913.05000000000007</v>
      </c>
      <c r="S52" s="4">
        <f>R52-Q52</f>
        <v>94.150000000000091</v>
      </c>
      <c r="T52" s="4">
        <f>AVERAGE(E52,252,I52,K52)</f>
        <v>702.05</v>
      </c>
      <c r="U52" s="4">
        <f t="shared" si="32"/>
        <v>861.92499999999995</v>
      </c>
      <c r="V52" s="4">
        <f t="shared" si="10"/>
        <v>159.875</v>
      </c>
      <c r="W52" s="3">
        <v>31</v>
      </c>
      <c r="X52" s="3">
        <v>9</v>
      </c>
      <c r="Y52" s="3">
        <v>3</v>
      </c>
      <c r="Z52" s="3">
        <v>12</v>
      </c>
      <c r="AA52" s="3">
        <v>7</v>
      </c>
      <c r="AB52" s="3">
        <v>23</v>
      </c>
      <c r="AC52" s="3">
        <v>3</v>
      </c>
      <c r="AD52" s="3">
        <v>3</v>
      </c>
      <c r="AE52" s="3">
        <v>4</v>
      </c>
      <c r="AF52" s="3">
        <v>7</v>
      </c>
      <c r="AG52" s="3">
        <v>6</v>
      </c>
      <c r="AH52" s="3">
        <v>37</v>
      </c>
      <c r="AI52" s="4">
        <f t="shared" si="11"/>
        <v>-4.881784354278907E-2</v>
      </c>
      <c r="AJ52" s="4">
        <f t="shared" si="12"/>
        <v>-0.58048108078191951</v>
      </c>
      <c r="AK52" s="4">
        <f t="shared" si="13"/>
        <v>0.95051213015668801</v>
      </c>
      <c r="AL52" s="4">
        <f t="shared" si="14"/>
        <v>1.5527356118442228</v>
      </c>
      <c r="AM52" s="4">
        <f t="shared" si="15"/>
        <v>0.32531554562548748</v>
      </c>
      <c r="AN52" s="4">
        <f t="shared" si="16"/>
        <v>0.26131904484670354</v>
      </c>
      <c r="AO52" s="4">
        <f t="shared" si="17"/>
        <v>-0.96117821361981648</v>
      </c>
      <c r="AP52" s="4">
        <f t="shared" si="18"/>
        <v>-1.4994051945285656</v>
      </c>
      <c r="AQ52" s="4">
        <f t="shared" si="19"/>
        <v>1.3877787807814457E-15</v>
      </c>
      <c r="AR52" s="4">
        <f t="shared" si="20"/>
        <v>0.46848720441905056</v>
      </c>
      <c r="AS52" s="4">
        <f t="shared" si="21"/>
        <v>-0.46848720441904779</v>
      </c>
      <c r="AT52" s="4">
        <f t="shared" si="22"/>
        <v>2.1332166926261636E-2</v>
      </c>
      <c r="AU52" s="4">
        <f t="shared" si="23"/>
        <v>-0.13291580930978217</v>
      </c>
      <c r="AV52" s="4">
        <f>AI52/ACC!D52</f>
        <v>-4.881784354278907E-2</v>
      </c>
      <c r="AW52" s="4">
        <f>AJ52/ACC!E52</f>
        <v>-0.58048108078191951</v>
      </c>
      <c r="AX52" s="4">
        <f>AK52/ACC!F52</f>
        <v>0.95051213015668801</v>
      </c>
      <c r="AY52" s="4">
        <f>AL52/ACC!G52</f>
        <v>1.5527356118442228</v>
      </c>
      <c r="AZ52" s="4">
        <f>AM52/ACC!H52</f>
        <v>0.34608036768668882</v>
      </c>
      <c r="BA52" s="4">
        <f>AN52/ACC!I52</f>
        <v>0.27799898387947186</v>
      </c>
      <c r="BB52" s="4">
        <f>AO52/ACC!J52</f>
        <v>-0.96117821361981648</v>
      </c>
      <c r="BC52" s="4">
        <f>AP52/ACC!K52</f>
        <v>-1.4994051945285656</v>
      </c>
      <c r="BD52" s="4">
        <f t="shared" si="24"/>
        <v>0.46848720441905056</v>
      </c>
      <c r="BE52" s="4">
        <f t="shared" si="25"/>
        <v>-0.45912601414555532</v>
      </c>
      <c r="BF52" s="4">
        <f t="shared" si="26"/>
        <v>-0.92761321856460588</v>
      </c>
      <c r="BG52" s="4"/>
      <c r="BH52" s="4"/>
      <c r="BI52" s="4"/>
      <c r="BJ52" s="4"/>
      <c r="BK52" s="4"/>
    </row>
    <row r="53" spans="1:63" x14ac:dyDescent="0.3">
      <c r="A53" s="3" t="str">
        <f t="shared" si="4"/>
        <v>sw52</v>
      </c>
      <c r="B53" s="3" t="s">
        <v>102</v>
      </c>
      <c r="C53" s="3">
        <v>52</v>
      </c>
      <c r="D53" s="3">
        <v>1</v>
      </c>
      <c r="E53" s="1">
        <v>566.9</v>
      </c>
      <c r="F53" s="1">
        <v>658.3</v>
      </c>
      <c r="G53" s="1">
        <v>598.29999999999995</v>
      </c>
      <c r="H53" s="1">
        <v>655.8</v>
      </c>
      <c r="I53" s="1">
        <v>648.70000000000005</v>
      </c>
      <c r="J53" s="1">
        <v>623.29999999999995</v>
      </c>
      <c r="K53" s="1">
        <v>506.5</v>
      </c>
      <c r="L53" s="1">
        <v>571.9</v>
      </c>
      <c r="M53" s="4">
        <f t="shared" si="5"/>
        <v>603.71249999999998</v>
      </c>
      <c r="N53" s="4">
        <f t="shared" ref="N53:N58" si="38">AVERAGE(E53:H53)</f>
        <v>619.82499999999993</v>
      </c>
      <c r="O53" s="4">
        <f t="shared" ref="O53:O58" si="39">AVERAGE(I53:L53)</f>
        <v>587.6</v>
      </c>
      <c r="P53" s="4">
        <f t="shared" ref="P53:P58" si="40">O53-N53</f>
        <v>-32.224999999999909</v>
      </c>
      <c r="Q53" s="4">
        <f t="shared" ref="Q53:Q58" si="41">AVERAGE(E53,F53,K53,L53)</f>
        <v>575.9</v>
      </c>
      <c r="R53" s="4">
        <f t="shared" si="8"/>
        <v>631.52499999999998</v>
      </c>
      <c r="S53" s="4">
        <f t="shared" ref="S53:S58" si="42">R53-Q53</f>
        <v>55.625</v>
      </c>
      <c r="T53" s="4">
        <f>AVERAGE(E53,253,I53,K53)</f>
        <v>493.77499999999998</v>
      </c>
      <c r="U53" s="4">
        <f t="shared" si="32"/>
        <v>627.32499999999993</v>
      </c>
      <c r="V53" s="4">
        <f t="shared" si="10"/>
        <v>133.54999999999995</v>
      </c>
      <c r="W53" s="3">
        <v>32</v>
      </c>
      <c r="X53" s="3">
        <v>7</v>
      </c>
      <c r="Y53" s="3">
        <v>3</v>
      </c>
      <c r="Z53" s="3">
        <v>16</v>
      </c>
      <c r="AA53" s="3">
        <v>6</v>
      </c>
      <c r="AB53" s="3">
        <v>16</v>
      </c>
      <c r="AC53" s="3">
        <v>3</v>
      </c>
      <c r="AD53" s="3">
        <v>4</v>
      </c>
      <c r="AE53" s="3">
        <v>1</v>
      </c>
      <c r="AF53" s="3">
        <v>3</v>
      </c>
      <c r="AG53" s="3">
        <v>5</v>
      </c>
      <c r="AH53" s="3">
        <v>0</v>
      </c>
      <c r="AI53" s="4">
        <f t="shared" si="11"/>
        <v>-0.68960954788688644</v>
      </c>
      <c r="AJ53" s="4">
        <f t="shared" si="12"/>
        <v>1.0225890986832027</v>
      </c>
      <c r="AK53" s="4">
        <f t="shared" si="13"/>
        <v>-0.10139250738031344</v>
      </c>
      <c r="AL53" s="4">
        <f t="shared" si="14"/>
        <v>0.97575653176388955</v>
      </c>
      <c r="AM53" s="4">
        <f t="shared" si="15"/>
        <v>0.84275204171304186</v>
      </c>
      <c r="AN53" s="4">
        <f t="shared" si="16"/>
        <v>0.36693316181281826</v>
      </c>
      <c r="AO53" s="4">
        <f t="shared" si="17"/>
        <v>-1.8210843646574923</v>
      </c>
      <c r="AP53" s="4">
        <f t="shared" si="18"/>
        <v>-0.59594441404826015</v>
      </c>
      <c r="AQ53" s="4">
        <f t="shared" si="19"/>
        <v>0</v>
      </c>
      <c r="AR53" s="4">
        <f t="shared" si="20"/>
        <v>0.30183589379497311</v>
      </c>
      <c r="AS53" s="4">
        <f t="shared" si="21"/>
        <v>-0.30183589379497311</v>
      </c>
      <c r="AT53" s="4">
        <f t="shared" si="22"/>
        <v>-0.77133237716108827</v>
      </c>
      <c r="AU53" s="4">
        <f t="shared" si="23"/>
        <v>0.8846671891058252</v>
      </c>
      <c r="AV53" s="4">
        <f>AI53/ACC!D53</f>
        <v>-0.78364721350782551</v>
      </c>
      <c r="AW53" s="4">
        <f>AJ53/ACC!E53</f>
        <v>1.0225890986832027</v>
      </c>
      <c r="AX53" s="4">
        <f>AK53/ACC!F53</f>
        <v>-0.10139250738031344</v>
      </c>
      <c r="AY53" s="4">
        <f>AL53/ACC!G53</f>
        <v>1.204637693535666</v>
      </c>
      <c r="AZ53" s="4">
        <f>AM53/ACC!H53</f>
        <v>0.84275204171304186</v>
      </c>
      <c r="BA53" s="4">
        <f>AN53/ACC!I53</f>
        <v>0.36693316181281826</v>
      </c>
      <c r="BB53" s="4">
        <f>AO53/ACC!J53</f>
        <v>-1.8210843646574923</v>
      </c>
      <c r="BC53" s="4">
        <f>AP53/ACC!K53</f>
        <v>-0.59594441404826015</v>
      </c>
      <c r="BD53" s="4">
        <f t="shared" si="24"/>
        <v>0.33554676783268245</v>
      </c>
      <c r="BE53" s="4">
        <f t="shared" si="25"/>
        <v>-0.30183589379497311</v>
      </c>
      <c r="BF53" s="4">
        <f t="shared" si="26"/>
        <v>-0.63738266162765556</v>
      </c>
      <c r="BG53" s="4"/>
      <c r="BH53" s="4"/>
      <c r="BI53" s="4"/>
      <c r="BJ53" s="4"/>
      <c r="BK53" s="4"/>
    </row>
    <row r="54" spans="1:63" x14ac:dyDescent="0.3">
      <c r="A54" s="3" t="str">
        <f t="shared" si="4"/>
        <v>s153</v>
      </c>
      <c r="B54" s="3" t="s">
        <v>184</v>
      </c>
      <c r="C54" s="3">
        <v>53</v>
      </c>
      <c r="D54" s="3">
        <v>1</v>
      </c>
      <c r="E54" s="1">
        <v>710.1</v>
      </c>
      <c r="F54" s="1">
        <v>780.3</v>
      </c>
      <c r="G54" s="1">
        <v>947.9</v>
      </c>
      <c r="H54" s="1">
        <v>1080</v>
      </c>
      <c r="I54" s="1">
        <v>641.9</v>
      </c>
      <c r="J54" s="1">
        <v>677.6</v>
      </c>
      <c r="K54" s="1">
        <v>824.9</v>
      </c>
      <c r="L54" s="1">
        <v>693.4</v>
      </c>
      <c r="M54" s="4">
        <f t="shared" si="5"/>
        <v>794.51249999999993</v>
      </c>
      <c r="N54" s="4">
        <f t="shared" si="38"/>
        <v>879.57500000000005</v>
      </c>
      <c r="O54" s="4">
        <f t="shared" si="39"/>
        <v>709.45</v>
      </c>
      <c r="P54" s="4">
        <f t="shared" si="40"/>
        <v>-170.125</v>
      </c>
      <c r="Q54" s="4">
        <f t="shared" si="41"/>
        <v>752.17500000000007</v>
      </c>
      <c r="R54" s="4">
        <f t="shared" si="8"/>
        <v>836.85</v>
      </c>
      <c r="S54" s="4">
        <f t="shared" si="42"/>
        <v>84.674999999999955</v>
      </c>
      <c r="T54" s="4">
        <f>AVERAGE(E54,254,I54,K54)</f>
        <v>607.72500000000002</v>
      </c>
      <c r="U54" s="4">
        <f t="shared" si="32"/>
        <v>807.82500000000005</v>
      </c>
      <c r="V54" s="4">
        <f t="shared" si="10"/>
        <v>200.10000000000002</v>
      </c>
      <c r="W54" s="3">
        <v>26</v>
      </c>
      <c r="X54" s="3">
        <v>7</v>
      </c>
      <c r="Y54" s="3">
        <v>3</v>
      </c>
      <c r="Z54" s="3">
        <v>8</v>
      </c>
      <c r="AA54" s="3">
        <v>8</v>
      </c>
      <c r="AB54" s="3">
        <v>19</v>
      </c>
      <c r="AC54" s="3">
        <v>1</v>
      </c>
      <c r="AD54" s="3">
        <v>3</v>
      </c>
      <c r="AE54" s="3">
        <v>4</v>
      </c>
      <c r="AF54" s="3">
        <v>7</v>
      </c>
      <c r="AG54" s="3">
        <v>4</v>
      </c>
      <c r="AH54" s="3">
        <v>15</v>
      </c>
      <c r="AI54" s="4">
        <f t="shared" si="11"/>
        <v>-0.55752742216505091</v>
      </c>
      <c r="AJ54" s="4">
        <f t="shared" si="12"/>
        <v>-9.3870676588429236E-2</v>
      </c>
      <c r="AK54" s="4">
        <f t="shared" si="13"/>
        <v>1.0130932914833926</v>
      </c>
      <c r="AL54" s="4">
        <f t="shared" si="14"/>
        <v>1.8855869679886887</v>
      </c>
      <c r="AM54" s="4">
        <f t="shared" si="15"/>
        <v>-1.0079745738506016</v>
      </c>
      <c r="AN54" s="4">
        <f t="shared" si="16"/>
        <v>-0.7721833228949686</v>
      </c>
      <c r="AO54" s="4">
        <f t="shared" si="17"/>
        <v>0.20070326718247333</v>
      </c>
      <c r="AP54" s="4">
        <f t="shared" si="18"/>
        <v>-0.66782753115550131</v>
      </c>
      <c r="AQ54" s="4">
        <f t="shared" si="19"/>
        <v>3.8857805861880479E-16</v>
      </c>
      <c r="AR54" s="4">
        <f t="shared" si="20"/>
        <v>0.56182054017965033</v>
      </c>
      <c r="AS54" s="4">
        <f t="shared" si="21"/>
        <v>-0.56182054017964955</v>
      </c>
      <c r="AT54" s="4">
        <f t="shared" si="22"/>
        <v>1.215777997749526</v>
      </c>
      <c r="AU54" s="4">
        <f t="shared" si="23"/>
        <v>0.17585271867489408</v>
      </c>
      <c r="AV54" s="4">
        <f>AI54/ACC!D54</f>
        <v>-0.55752742216505091</v>
      </c>
      <c r="AW54" s="4">
        <f>AJ54/ACC!E54</f>
        <v>-9.3870676588429236E-2</v>
      </c>
      <c r="AX54" s="4">
        <f>AK54/ACC!F54</f>
        <v>1.0130932914833926</v>
      </c>
      <c r="AY54" s="4">
        <f>AL54/ACC!G54</f>
        <v>1.8855869679886887</v>
      </c>
      <c r="AZ54" s="4">
        <f>AM54/ACC!H54</f>
        <v>-1.0079745738506016</v>
      </c>
      <c r="BA54" s="4">
        <f>AN54/ACC!I54</f>
        <v>-0.7721833228949686</v>
      </c>
      <c r="BB54" s="4">
        <f>AO54/ACC!J54</f>
        <v>0.20070326718247333</v>
      </c>
      <c r="BC54" s="4">
        <f>AP54/ACC!K54</f>
        <v>-0.66782753115550131</v>
      </c>
      <c r="BD54" s="4">
        <f t="shared" si="24"/>
        <v>0.56182054017965033</v>
      </c>
      <c r="BE54" s="4">
        <f t="shared" si="25"/>
        <v>-0.56182054017964955</v>
      </c>
      <c r="BF54" s="4">
        <f t="shared" si="26"/>
        <v>-1.1236410803592998</v>
      </c>
      <c r="BG54" s="4"/>
      <c r="BH54" s="4"/>
      <c r="BI54" s="4"/>
      <c r="BJ54" s="4"/>
      <c r="BK54" s="4"/>
    </row>
    <row r="55" spans="1:63" x14ac:dyDescent="0.3">
      <c r="A55" s="3" t="str">
        <f t="shared" si="4"/>
        <v>glr54</v>
      </c>
      <c r="B55" s="3" t="s">
        <v>104</v>
      </c>
      <c r="C55" s="3">
        <v>54</v>
      </c>
      <c r="D55" s="3">
        <v>1</v>
      </c>
      <c r="E55" s="1">
        <v>545.4</v>
      </c>
      <c r="F55" s="1">
        <v>483.1</v>
      </c>
      <c r="G55" s="1">
        <v>631.9</v>
      </c>
      <c r="H55" s="1">
        <v>654.70000000000005</v>
      </c>
      <c r="I55" s="1">
        <v>497</v>
      </c>
      <c r="J55" s="1">
        <v>687.6</v>
      </c>
      <c r="K55" s="1">
        <v>493.7</v>
      </c>
      <c r="L55" s="1">
        <v>578.1</v>
      </c>
      <c r="M55" s="4">
        <f t="shared" si="5"/>
        <v>571.4375</v>
      </c>
      <c r="N55" s="4">
        <f t="shared" si="38"/>
        <v>578.77500000000009</v>
      </c>
      <c r="O55" s="4">
        <f t="shared" si="39"/>
        <v>564.1</v>
      </c>
      <c r="P55" s="4">
        <f t="shared" si="40"/>
        <v>-14.675000000000068</v>
      </c>
      <c r="Q55" s="4">
        <f t="shared" si="41"/>
        <v>525.07500000000005</v>
      </c>
      <c r="R55" s="4">
        <f t="shared" si="8"/>
        <v>617.79999999999995</v>
      </c>
      <c r="S55" s="4">
        <f t="shared" si="42"/>
        <v>92.724999999999909</v>
      </c>
      <c r="T55" s="4">
        <f>AVERAGE(E55,255,I55,K55)</f>
        <v>447.77500000000003</v>
      </c>
      <c r="U55" s="4">
        <f t="shared" si="32"/>
        <v>600.875</v>
      </c>
      <c r="V55" s="4">
        <f t="shared" si="10"/>
        <v>153.09999999999997</v>
      </c>
      <c r="W55" s="3">
        <v>24</v>
      </c>
      <c r="X55" s="3">
        <v>6</v>
      </c>
      <c r="Y55" s="3">
        <v>3</v>
      </c>
      <c r="Z55" s="3">
        <v>10</v>
      </c>
      <c r="AA55" s="3">
        <v>5</v>
      </c>
      <c r="AB55" s="3">
        <v>7</v>
      </c>
      <c r="AC55" s="3">
        <v>0</v>
      </c>
      <c r="AD55" s="3">
        <v>1</v>
      </c>
      <c r="AE55" s="3">
        <v>0</v>
      </c>
      <c r="AF55" s="3">
        <v>2</v>
      </c>
      <c r="AG55" s="3">
        <v>4</v>
      </c>
      <c r="AH55" s="3">
        <v>4</v>
      </c>
      <c r="AI55" s="4">
        <f t="shared" si="11"/>
        <v>-0.32770002963405498</v>
      </c>
      <c r="AJ55" s="4">
        <f t="shared" si="12"/>
        <v>-1.1117888187344522</v>
      </c>
      <c r="AK55" s="4">
        <f t="shared" si="13"/>
        <v>0.76096257481513296</v>
      </c>
      <c r="AL55" s="4">
        <f t="shared" si="14"/>
        <v>1.047916417375151</v>
      </c>
      <c r="AM55" s="4">
        <f t="shared" si="15"/>
        <v>-0.93684766033163491</v>
      </c>
      <c r="AN55" s="4">
        <f t="shared" si="16"/>
        <v>1.4619857779113157</v>
      </c>
      <c r="AO55" s="4">
        <f t="shared" si="17"/>
        <v>-0.97838045333374291</v>
      </c>
      <c r="AP55" s="4">
        <f t="shared" si="18"/>
        <v>8.3852191932286005E-2</v>
      </c>
      <c r="AQ55" s="4">
        <f t="shared" si="19"/>
        <v>5.7245874707234634E-17</v>
      </c>
      <c r="AR55" s="4">
        <f t="shared" si="20"/>
        <v>9.2347535955444149E-2</v>
      </c>
      <c r="AS55" s="4">
        <f t="shared" si="21"/>
        <v>-9.2347535955444038E-2</v>
      </c>
      <c r="AT55" s="4">
        <f t="shared" si="22"/>
        <v>0.45717536539441339</v>
      </c>
      <c r="AU55" s="4">
        <f t="shared" si="23"/>
        <v>0.74098278424215014</v>
      </c>
      <c r="AV55" s="4">
        <f>AI55/ACC!D55</f>
        <v>-0.32770002963405498</v>
      </c>
      <c r="AW55" s="4">
        <f>AJ55/ACC!E55</f>
        <v>-1.1117888187344522</v>
      </c>
      <c r="AX55" s="4">
        <f>AK55/ACC!F55</f>
        <v>0.76096257481513296</v>
      </c>
      <c r="AY55" s="4">
        <f>AL55/ACC!G55</f>
        <v>1.047916417375151</v>
      </c>
      <c r="AZ55" s="4">
        <f>AM55/ACC!H55</f>
        <v>-0.93684766033163491</v>
      </c>
      <c r="BA55" s="4">
        <f>AN55/ACC!I55</f>
        <v>1.4619857779113157</v>
      </c>
      <c r="BB55" s="4">
        <f>AO55/ACC!J55</f>
        <v>-0.97838045333374291</v>
      </c>
      <c r="BC55" s="4">
        <f>AP55/ACC!K55</f>
        <v>8.9204459502431929E-2</v>
      </c>
      <c r="BD55" s="4">
        <f t="shared" si="24"/>
        <v>9.2347535955444149E-2</v>
      </c>
      <c r="BE55" s="4">
        <f t="shared" si="25"/>
        <v>-9.100946906290755E-2</v>
      </c>
      <c r="BF55" s="4">
        <f t="shared" si="26"/>
        <v>-0.1833570050183517</v>
      </c>
      <c r="BG55" s="4"/>
      <c r="BH55" s="4"/>
      <c r="BI55" s="4"/>
      <c r="BJ55" s="4"/>
      <c r="BK55" s="4"/>
    </row>
    <row r="56" spans="1:63" x14ac:dyDescent="0.3">
      <c r="A56" s="3" t="str">
        <f t="shared" si="4"/>
        <v>dg55</v>
      </c>
      <c r="B56" s="3" t="s">
        <v>105</v>
      </c>
      <c r="C56" s="3">
        <v>55</v>
      </c>
      <c r="D56" s="3">
        <v>1</v>
      </c>
      <c r="E56" s="1">
        <v>454.7</v>
      </c>
      <c r="F56" s="1">
        <v>542.70000000000005</v>
      </c>
      <c r="G56" s="1">
        <v>471.3</v>
      </c>
      <c r="H56" s="1">
        <v>536.4</v>
      </c>
      <c r="I56" s="1">
        <v>541.79999999999995</v>
      </c>
      <c r="J56" s="1">
        <v>621.4</v>
      </c>
      <c r="K56" s="1">
        <v>461.9</v>
      </c>
      <c r="L56" s="1">
        <v>533.5</v>
      </c>
      <c r="M56" s="4">
        <f t="shared" si="5"/>
        <v>520.46249999999998</v>
      </c>
      <c r="N56" s="4">
        <f t="shared" si="38"/>
        <v>501.27499999999998</v>
      </c>
      <c r="O56" s="4">
        <f t="shared" si="39"/>
        <v>539.65</v>
      </c>
      <c r="P56" s="4">
        <f t="shared" si="40"/>
        <v>38.375</v>
      </c>
      <c r="Q56" s="4">
        <f t="shared" si="41"/>
        <v>498.20000000000005</v>
      </c>
      <c r="R56" s="4">
        <f t="shared" si="8"/>
        <v>542.72500000000002</v>
      </c>
      <c r="S56" s="4">
        <f t="shared" si="42"/>
        <v>44.524999999999977</v>
      </c>
      <c r="T56" s="4">
        <f>AVERAGE(E56,256,I56,K56)</f>
        <v>428.6</v>
      </c>
      <c r="U56" s="4">
        <f t="shared" si="32"/>
        <v>558.5</v>
      </c>
      <c r="V56" s="4">
        <f t="shared" si="10"/>
        <v>129.89999999999998</v>
      </c>
      <c r="W56" s="3">
        <v>24</v>
      </c>
      <c r="X56" s="3">
        <v>6</v>
      </c>
      <c r="Y56" s="3">
        <v>3</v>
      </c>
      <c r="Z56" s="3">
        <v>8</v>
      </c>
      <c r="AA56" s="3">
        <v>7</v>
      </c>
      <c r="AB56" s="3">
        <v>7</v>
      </c>
      <c r="AC56" s="3">
        <v>0</v>
      </c>
      <c r="AD56" s="3">
        <v>0</v>
      </c>
      <c r="AE56" s="3">
        <v>2</v>
      </c>
      <c r="AF56" s="3">
        <v>3</v>
      </c>
      <c r="AG56" s="3">
        <v>2</v>
      </c>
      <c r="AH56" s="3">
        <v>4</v>
      </c>
      <c r="AI56" s="4">
        <f t="shared" si="11"/>
        <v>-1.1802220126577405</v>
      </c>
      <c r="AJ56" s="4">
        <f t="shared" si="12"/>
        <v>0.39909046959097649</v>
      </c>
      <c r="AK56" s="4">
        <f t="shared" si="13"/>
        <v>-0.88230624896082332</v>
      </c>
      <c r="AL56" s="4">
        <f t="shared" si="14"/>
        <v>0.28602605324816943</v>
      </c>
      <c r="AM56" s="4">
        <f t="shared" si="15"/>
        <v>0.38293841011343116</v>
      </c>
      <c r="AN56" s="4">
        <f t="shared" si="16"/>
        <v>1.8114983372384066</v>
      </c>
      <c r="AO56" s="4">
        <f t="shared" si="17"/>
        <v>-1.0510055368373914</v>
      </c>
      <c r="AP56" s="4">
        <f t="shared" si="18"/>
        <v>0.23398052826497354</v>
      </c>
      <c r="AQ56" s="4">
        <f t="shared" si="19"/>
        <v>2.3939183968479938E-16</v>
      </c>
      <c r="AR56" s="4">
        <f t="shared" si="20"/>
        <v>-0.34435293469485451</v>
      </c>
      <c r="AS56" s="4">
        <f t="shared" si="21"/>
        <v>0.34435293469485501</v>
      </c>
      <c r="AT56" s="4">
        <f t="shared" si="22"/>
        <v>-0.70665260214253633</v>
      </c>
      <c r="AU56" s="4">
        <f t="shared" si="23"/>
        <v>1.3652976941712622</v>
      </c>
      <c r="AV56" s="4">
        <f>AI56/ACC!D56</f>
        <v>-1.1802220126577405</v>
      </c>
      <c r="AW56" s="4">
        <f>AJ56/ACC!E56</f>
        <v>0.49270428344564998</v>
      </c>
      <c r="AX56" s="4">
        <f>AK56/ACC!F56</f>
        <v>-0.88230624896082332</v>
      </c>
      <c r="AY56" s="4">
        <f>AL56/ACC!G56</f>
        <v>0.28602605324816943</v>
      </c>
      <c r="AZ56" s="4">
        <f>AM56/ACC!H56</f>
        <v>0.38293841011343116</v>
      </c>
      <c r="BA56" s="4">
        <f>AN56/ACC!I56</f>
        <v>1.8114983372384066</v>
      </c>
      <c r="BB56" s="4">
        <f>AO56/ACC!J56</f>
        <v>-1.0510055368373914</v>
      </c>
      <c r="BC56" s="4">
        <f>AP56/ACC!K56</f>
        <v>0.23398052826497354</v>
      </c>
      <c r="BD56" s="4">
        <f t="shared" si="24"/>
        <v>-0.32094948123118605</v>
      </c>
      <c r="BE56" s="4">
        <f t="shared" si="25"/>
        <v>0.34435293469485501</v>
      </c>
      <c r="BF56" s="4">
        <f t="shared" si="26"/>
        <v>0.665302415926041</v>
      </c>
      <c r="BG56" s="4"/>
      <c r="BH56" s="4"/>
      <c r="BI56" s="4"/>
      <c r="BJ56" s="4"/>
      <c r="BK56" s="4"/>
    </row>
    <row r="57" spans="1:63" x14ac:dyDescent="0.3">
      <c r="A57" s="3" t="str">
        <f t="shared" si="4"/>
        <v>lc56</v>
      </c>
      <c r="B57" s="3" t="s">
        <v>106</v>
      </c>
      <c r="C57" s="3">
        <v>56</v>
      </c>
      <c r="D57" s="3">
        <v>2</v>
      </c>
      <c r="E57" s="1">
        <v>561.1</v>
      </c>
      <c r="F57" s="1">
        <v>572</v>
      </c>
      <c r="G57" s="1">
        <v>573.9</v>
      </c>
      <c r="H57" s="1">
        <v>777.8</v>
      </c>
      <c r="I57" s="1">
        <v>647.6</v>
      </c>
      <c r="J57" s="1">
        <v>651.1</v>
      </c>
      <c r="K57" s="1">
        <v>546.5</v>
      </c>
      <c r="L57" s="1">
        <v>580.9</v>
      </c>
      <c r="M57" s="4">
        <f t="shared" si="5"/>
        <v>613.86249999999995</v>
      </c>
      <c r="N57" s="4">
        <f t="shared" si="38"/>
        <v>621.20000000000005</v>
      </c>
      <c r="O57" s="4">
        <f t="shared" si="39"/>
        <v>606.52499999999998</v>
      </c>
      <c r="P57" s="4">
        <f t="shared" si="40"/>
        <v>-14.675000000000068</v>
      </c>
      <c r="Q57" s="4">
        <f t="shared" si="41"/>
        <v>565.125</v>
      </c>
      <c r="R57" s="4">
        <f t="shared" si="8"/>
        <v>662.59999999999991</v>
      </c>
      <c r="S57" s="4">
        <f t="shared" si="42"/>
        <v>97.474999999999909</v>
      </c>
      <c r="T57" s="4">
        <f>AVERAGE(E57,257,I57,K57)</f>
        <v>503.05</v>
      </c>
      <c r="U57" s="4">
        <f t="shared" si="32"/>
        <v>645.45000000000005</v>
      </c>
      <c r="V57" s="4">
        <f t="shared" si="10"/>
        <v>142.40000000000003</v>
      </c>
      <c r="W57" s="3">
        <v>34</v>
      </c>
      <c r="X57" s="3">
        <v>7</v>
      </c>
      <c r="Y57" s="3">
        <v>3</v>
      </c>
      <c r="Z57" s="3">
        <v>15</v>
      </c>
      <c r="AA57" s="3">
        <v>9</v>
      </c>
      <c r="AB57" s="3">
        <v>20</v>
      </c>
      <c r="AC57" s="3">
        <v>2</v>
      </c>
      <c r="AD57" s="3">
        <v>2</v>
      </c>
      <c r="AE57" s="3">
        <v>2</v>
      </c>
      <c r="AF57" s="3">
        <v>10</v>
      </c>
      <c r="AG57" s="3">
        <v>4</v>
      </c>
      <c r="AH57" s="3">
        <v>14</v>
      </c>
      <c r="AI57" s="4">
        <f t="shared" si="11"/>
        <v>-0.68809369258987996</v>
      </c>
      <c r="AJ57" s="4">
        <f t="shared" si="12"/>
        <v>-0.54594308848223372</v>
      </c>
      <c r="AK57" s="4">
        <f t="shared" si="13"/>
        <v>-0.52116454281209379</v>
      </c>
      <c r="AL57" s="4">
        <f t="shared" si="14"/>
        <v>2.1379646477887437</v>
      </c>
      <c r="AM57" s="4">
        <f t="shared" si="15"/>
        <v>0.43998220239281977</v>
      </c>
      <c r="AN57" s="4">
        <f t="shared" si="16"/>
        <v>0.48562689178518331</v>
      </c>
      <c r="AO57" s="4">
        <f t="shared" si="17"/>
        <v>-0.87849725405516832</v>
      </c>
      <c r="AP57" s="4">
        <f t="shared" si="18"/>
        <v>-0.42987516402736664</v>
      </c>
      <c r="AQ57" s="4">
        <f t="shared" si="19"/>
        <v>5.4817261840867104E-16</v>
      </c>
      <c r="AR57" s="4">
        <f t="shared" si="20"/>
        <v>9.5690830976134067E-2</v>
      </c>
      <c r="AS57" s="4">
        <f t="shared" si="21"/>
        <v>-9.5690830976132971E-2</v>
      </c>
      <c r="AT57" s="4">
        <f t="shared" si="22"/>
        <v>0.15421384344705646</v>
      </c>
      <c r="AU57" s="4">
        <f t="shared" si="23"/>
        <v>0.82388664353216223</v>
      </c>
      <c r="AV57" s="4">
        <f>AI57/ACC!D57</f>
        <v>-0.68809369258987996</v>
      </c>
      <c r="AW57" s="4">
        <f>AJ57/ACC!E57</f>
        <v>-0.54594308848223372</v>
      </c>
      <c r="AX57" s="4">
        <f>AK57/ACC!F57</f>
        <v>-0.52116454281209379</v>
      </c>
      <c r="AY57" s="4">
        <f>AL57/ACC!G57</f>
        <v>2.1379646477887437</v>
      </c>
      <c r="AZ57" s="4">
        <f>AM57/ACC!H57</f>
        <v>0.43998220239281977</v>
      </c>
      <c r="BA57" s="4">
        <f>AN57/ACC!I57</f>
        <v>0.48562689178518331</v>
      </c>
      <c r="BB57" s="4">
        <f>AO57/ACC!J57</f>
        <v>-0.9982923341536003</v>
      </c>
      <c r="BC57" s="4">
        <f>AP57/ACC!K57</f>
        <v>-0.45731400428443264</v>
      </c>
      <c r="BD57" s="4">
        <f t="shared" si="24"/>
        <v>9.5690830976134067E-2</v>
      </c>
      <c r="BE57" s="4">
        <f t="shared" si="25"/>
        <v>-0.13249931106500745</v>
      </c>
      <c r="BF57" s="4">
        <f t="shared" si="26"/>
        <v>-0.22819014204114152</v>
      </c>
      <c r="BG57" s="4"/>
      <c r="BH57" s="4"/>
      <c r="BI57" s="4"/>
      <c r="BJ57" s="4"/>
      <c r="BK57" s="4"/>
    </row>
    <row r="58" spans="1:63" x14ac:dyDescent="0.3">
      <c r="A58" s="3" t="str">
        <f t="shared" si="4"/>
        <v>ah57</v>
      </c>
      <c r="B58" s="3" t="s">
        <v>107</v>
      </c>
      <c r="C58" s="3">
        <v>57</v>
      </c>
      <c r="D58" s="3">
        <v>2</v>
      </c>
      <c r="E58" s="1">
        <v>405.9</v>
      </c>
      <c r="F58" s="1">
        <v>435.7</v>
      </c>
      <c r="G58" s="1">
        <v>468.8</v>
      </c>
      <c r="H58" s="1">
        <v>559.5</v>
      </c>
      <c r="I58" s="1">
        <v>500.5</v>
      </c>
      <c r="J58" s="1">
        <v>489.1</v>
      </c>
      <c r="K58" s="1">
        <v>459.1</v>
      </c>
      <c r="L58" s="1">
        <v>476.7</v>
      </c>
      <c r="M58" s="4">
        <f t="shared" si="5"/>
        <v>474.41249999999991</v>
      </c>
      <c r="N58" s="4">
        <f t="shared" si="38"/>
        <v>467.47499999999997</v>
      </c>
      <c r="O58" s="4">
        <f t="shared" si="39"/>
        <v>481.35</v>
      </c>
      <c r="P58" s="4">
        <f t="shared" si="40"/>
        <v>13.875000000000057</v>
      </c>
      <c r="Q58" s="4">
        <f t="shared" si="41"/>
        <v>444.34999999999997</v>
      </c>
      <c r="R58" s="4">
        <f t="shared" si="8"/>
        <v>504.47500000000002</v>
      </c>
      <c r="S58" s="4">
        <f t="shared" si="42"/>
        <v>60.125000000000057</v>
      </c>
      <c r="T58" s="4">
        <f>AVERAGE(E58,258,I58,K58)</f>
        <v>405.875</v>
      </c>
      <c r="U58" s="4">
        <f t="shared" si="32"/>
        <v>490.25000000000006</v>
      </c>
      <c r="V58" s="4">
        <f t="shared" si="10"/>
        <v>84.375000000000057</v>
      </c>
      <c r="W58" s="3">
        <v>24</v>
      </c>
      <c r="X58" s="3">
        <v>8</v>
      </c>
      <c r="Y58" s="3">
        <v>3</v>
      </c>
      <c r="Z58" s="3">
        <v>8</v>
      </c>
      <c r="AA58" s="3">
        <v>5</v>
      </c>
      <c r="AB58" s="3">
        <v>11</v>
      </c>
      <c r="AC58" s="3">
        <v>0</v>
      </c>
      <c r="AD58" s="3">
        <v>1</v>
      </c>
      <c r="AE58" s="3">
        <v>2</v>
      </c>
      <c r="AF58" s="3">
        <v>4</v>
      </c>
      <c r="AG58" s="3">
        <v>4</v>
      </c>
      <c r="AH58" s="3">
        <v>8</v>
      </c>
      <c r="AI58" s="4">
        <f t="shared" si="11"/>
        <v>-1.5001772477978854</v>
      </c>
      <c r="AJ58" s="4">
        <f t="shared" si="12"/>
        <v>-0.84766446568692688</v>
      </c>
      <c r="AK58" s="4">
        <f t="shared" si="13"/>
        <v>-0.12289355669790895</v>
      </c>
      <c r="AL58" s="4">
        <f t="shared" si="14"/>
        <v>1.8631101123445042</v>
      </c>
      <c r="AM58" s="4">
        <f t="shared" si="15"/>
        <v>0.57122238937314374</v>
      </c>
      <c r="AN58" s="4">
        <f t="shared" si="16"/>
        <v>0.32160340561257633</v>
      </c>
      <c r="AO58" s="4">
        <f t="shared" si="17"/>
        <v>-0.33528865691523407</v>
      </c>
      <c r="AP58" s="4">
        <f t="shared" si="18"/>
        <v>5.0088019767747287E-2</v>
      </c>
      <c r="AQ58" s="4">
        <f t="shared" si="19"/>
        <v>2.0044729764912006E-15</v>
      </c>
      <c r="AR58" s="4">
        <f t="shared" si="20"/>
        <v>-0.15190628945955431</v>
      </c>
      <c r="AS58" s="4">
        <f t="shared" si="21"/>
        <v>0.15190628945955834</v>
      </c>
      <c r="AT58" s="4">
        <f t="shared" si="22"/>
        <v>0.72750795924955025</v>
      </c>
      <c r="AU58" s="4">
        <f t="shared" si="23"/>
        <v>0.69356853601894641</v>
      </c>
      <c r="AV58" s="4">
        <f>AI58/ACC!D58</f>
        <v>-1.5001772477978854</v>
      </c>
      <c r="AW58" s="4">
        <f>AJ58/ACC!E58</f>
        <v>-0.84766446568692688</v>
      </c>
      <c r="AX58" s="4">
        <f>AK58/ACC!F58</f>
        <v>-0.12289355669790895</v>
      </c>
      <c r="AY58" s="4">
        <f>AL58/ACC!G58</f>
        <v>2.3001359411660545</v>
      </c>
      <c r="AZ58" s="4">
        <f>AM58/ACC!H58</f>
        <v>0.6491163515603906</v>
      </c>
      <c r="BA58" s="4">
        <f>AN58/ACC!I58</f>
        <v>0.3421312825665706</v>
      </c>
      <c r="BB58" s="4">
        <f>AO58/ACC!J58</f>
        <v>-0.33528865691523407</v>
      </c>
      <c r="BC58" s="4">
        <f>AP58/ACC!K58</f>
        <v>5.0088019767747287E-2</v>
      </c>
      <c r="BD58" s="4">
        <f t="shared" si="24"/>
        <v>-4.2649832254166742E-2</v>
      </c>
      <c r="BE58" s="4">
        <f t="shared" si="25"/>
        <v>0.17651174924486859</v>
      </c>
      <c r="BF58" s="4">
        <f t="shared" si="26"/>
        <v>0.21916158149903534</v>
      </c>
      <c r="BG58" s="4"/>
      <c r="BH58" s="4"/>
      <c r="BI58" s="4"/>
      <c r="BJ58" s="4"/>
      <c r="BK58" s="4"/>
    </row>
    <row r="59" spans="1:63" x14ac:dyDescent="0.3">
      <c r="A59" s="3" t="str">
        <f t="shared" si="4"/>
        <v>1i58</v>
      </c>
      <c r="B59" s="3" t="s">
        <v>185</v>
      </c>
      <c r="C59" s="3">
        <v>58</v>
      </c>
      <c r="D59" s="3">
        <v>1</v>
      </c>
      <c r="E59" s="1">
        <v>460.2</v>
      </c>
      <c r="F59" s="1">
        <v>602.6</v>
      </c>
      <c r="G59" s="1">
        <v>420.8</v>
      </c>
      <c r="H59" s="1">
        <v>559.1</v>
      </c>
      <c r="I59" s="1">
        <v>529.1</v>
      </c>
      <c r="J59" s="1">
        <v>619.4</v>
      </c>
      <c r="K59" s="1">
        <v>507.1</v>
      </c>
      <c r="L59" s="1">
        <v>517.1</v>
      </c>
      <c r="M59" s="4">
        <f t="shared" si="5"/>
        <v>526.92499999999995</v>
      </c>
      <c r="N59" s="4">
        <f>AVERAGE(E59:H59)</f>
        <v>510.67499999999995</v>
      </c>
      <c r="O59" s="4">
        <f>AVERAGE(I59:L59)</f>
        <v>543.17499999999995</v>
      </c>
      <c r="P59" s="4">
        <f>O59-N59</f>
        <v>32.5</v>
      </c>
      <c r="Q59" s="4">
        <f>AVERAGE(E59,F59,K59,L59)</f>
        <v>521.75</v>
      </c>
      <c r="R59" s="4">
        <f t="shared" si="8"/>
        <v>532.1</v>
      </c>
      <c r="S59" s="4">
        <f>R59-Q59</f>
        <v>10.350000000000023</v>
      </c>
      <c r="T59" s="4">
        <f>AVERAGE(E59,259,I59,K59)</f>
        <v>438.85</v>
      </c>
      <c r="U59" s="4">
        <f t="shared" si="32"/>
        <v>574.54999999999995</v>
      </c>
      <c r="V59" s="4">
        <f t="shared" si="10"/>
        <v>135.69999999999993</v>
      </c>
      <c r="W59" s="3">
        <v>25</v>
      </c>
      <c r="X59" s="3">
        <v>9</v>
      </c>
      <c r="Y59" s="3">
        <v>3</v>
      </c>
      <c r="Z59" s="3">
        <v>8</v>
      </c>
      <c r="AA59" s="3">
        <v>5</v>
      </c>
      <c r="AB59" s="3">
        <v>27</v>
      </c>
      <c r="AC59" s="3">
        <v>6</v>
      </c>
      <c r="AD59" s="3">
        <v>7</v>
      </c>
      <c r="AE59" s="3">
        <v>4</v>
      </c>
      <c r="AF59" s="3">
        <v>6</v>
      </c>
      <c r="AG59" s="3">
        <v>4</v>
      </c>
      <c r="AH59" s="3">
        <v>21</v>
      </c>
      <c r="AI59" s="4">
        <f t="shared" si="11"/>
        <v>-0.99432102189452498</v>
      </c>
      <c r="AJ59" s="4">
        <f t="shared" si="12"/>
        <v>1.1276919195484194</v>
      </c>
      <c r="AK59" s="4">
        <f t="shared" si="13"/>
        <v>-1.5814510070971368</v>
      </c>
      <c r="AL59" s="4">
        <f t="shared" si="14"/>
        <v>0.4794646516216774</v>
      </c>
      <c r="AM59" s="4">
        <f t="shared" si="15"/>
        <v>3.2411363396338114E-2</v>
      </c>
      <c r="AN59" s="4">
        <f t="shared" si="16"/>
        <v>1.3780417609546087</v>
      </c>
      <c r="AO59" s="4">
        <f t="shared" si="17"/>
        <v>-0.29542771463557738</v>
      </c>
      <c r="AP59" s="4">
        <f t="shared" si="18"/>
        <v>-0.1464099518937976</v>
      </c>
      <c r="AQ59" s="4">
        <f t="shared" si="19"/>
        <v>8.4307560932472825E-16</v>
      </c>
      <c r="AR59" s="4">
        <f t="shared" si="20"/>
        <v>-0.24215386445539128</v>
      </c>
      <c r="AS59" s="4">
        <f t="shared" si="21"/>
        <v>0.24215386445539294</v>
      </c>
      <c r="AT59" s="4">
        <f t="shared" si="22"/>
        <v>-0.77191201100241891</v>
      </c>
      <c r="AU59" s="4">
        <f t="shared" si="23"/>
        <v>1.4193941901154523</v>
      </c>
      <c r="AV59" s="4">
        <f>AI59/ACC!D59</f>
        <v>-0.99432102189452498</v>
      </c>
      <c r="AW59" s="4">
        <f>AJ59/ACC!E59</f>
        <v>1.1996722548387442</v>
      </c>
      <c r="AX59" s="4">
        <f>AK59/ACC!F59</f>
        <v>-1.5814510070971368</v>
      </c>
      <c r="AY59" s="4">
        <f>AL59/ACC!G59</f>
        <v>0.4794646516216774</v>
      </c>
      <c r="AZ59" s="4">
        <f>AM59/ACC!H59</f>
        <v>3.2411363396338114E-2</v>
      </c>
      <c r="BA59" s="4">
        <f>AN59/ACC!I59</f>
        <v>1.3780417609546087</v>
      </c>
      <c r="BB59" s="4">
        <f>AO59/ACC!J59</f>
        <v>-0.29542771463557738</v>
      </c>
      <c r="BC59" s="4">
        <f>AP59/ACC!K59</f>
        <v>-0.16637494533386091</v>
      </c>
      <c r="BD59" s="4">
        <f t="shared" si="24"/>
        <v>-0.22415878063281008</v>
      </c>
      <c r="BE59" s="4">
        <f t="shared" si="25"/>
        <v>0.23716261609537712</v>
      </c>
      <c r="BF59" s="4">
        <f t="shared" si="26"/>
        <v>0.46132139672818717</v>
      </c>
      <c r="BG59" s="4"/>
      <c r="BH59" s="4"/>
      <c r="BI59" s="4"/>
      <c r="BJ59" s="4"/>
      <c r="BK59" s="4"/>
    </row>
    <row r="60" spans="1:63" x14ac:dyDescent="0.3">
      <c r="A60" s="3" t="str">
        <f t="shared" si="4"/>
        <v>lh59</v>
      </c>
      <c r="B60" s="3" t="s">
        <v>109</v>
      </c>
      <c r="C60" s="3">
        <v>59</v>
      </c>
      <c r="D60" s="3">
        <v>2</v>
      </c>
      <c r="E60" s="1">
        <v>628.70000000000005</v>
      </c>
      <c r="F60" s="1">
        <v>677</v>
      </c>
      <c r="G60" s="1">
        <v>811.5</v>
      </c>
      <c r="H60" s="1">
        <v>900.5</v>
      </c>
      <c r="I60" s="1">
        <v>724</v>
      </c>
      <c r="J60" s="1">
        <v>808.1</v>
      </c>
      <c r="K60" s="1">
        <v>769.6</v>
      </c>
      <c r="L60" s="1">
        <v>800.1</v>
      </c>
      <c r="M60" s="4">
        <f t="shared" si="5"/>
        <v>764.93750000000011</v>
      </c>
      <c r="N60" s="4">
        <f>AVERAGE(E60:H60)</f>
        <v>754.42499999999995</v>
      </c>
      <c r="O60" s="4">
        <f>AVERAGE(I60:L60)</f>
        <v>775.44999999999993</v>
      </c>
      <c r="P60" s="4">
        <f>O60-N60</f>
        <v>21.024999999999977</v>
      </c>
      <c r="Q60" s="4">
        <f>AVERAGE(E60,F60,K60,L60)</f>
        <v>718.85</v>
      </c>
      <c r="R60" s="4">
        <f t="shared" si="8"/>
        <v>811.02499999999998</v>
      </c>
      <c r="S60" s="4">
        <f>R60-Q60</f>
        <v>92.174999999999955</v>
      </c>
      <c r="T60" s="4">
        <f>AVERAGE(E60,260,I60,K60)</f>
        <v>595.57500000000005</v>
      </c>
      <c r="U60" s="4">
        <f t="shared" si="32"/>
        <v>796.42499999999995</v>
      </c>
      <c r="V60" s="4">
        <f t="shared" si="10"/>
        <v>200.84999999999991</v>
      </c>
      <c r="W60" s="3">
        <v>25</v>
      </c>
      <c r="X60" s="3">
        <v>7</v>
      </c>
      <c r="Y60" s="3">
        <v>3</v>
      </c>
      <c r="Z60" s="3">
        <v>9</v>
      </c>
      <c r="AA60" s="3">
        <v>6</v>
      </c>
      <c r="AB60" s="3">
        <v>16</v>
      </c>
      <c r="AC60" s="3">
        <v>2</v>
      </c>
      <c r="AD60" s="3">
        <v>2</v>
      </c>
      <c r="AE60" s="3">
        <v>4</v>
      </c>
      <c r="AF60" s="3">
        <v>5</v>
      </c>
      <c r="AG60" s="3">
        <v>3</v>
      </c>
      <c r="AH60" s="3">
        <v>17</v>
      </c>
      <c r="AI60" s="4">
        <f t="shared" si="11"/>
        <v>-1.5862427389218001</v>
      </c>
      <c r="AJ60" s="4">
        <f t="shared" si="12"/>
        <v>-1.0238753709803534</v>
      </c>
      <c r="AK60" s="4">
        <f t="shared" si="13"/>
        <v>0.54213727887729957</v>
      </c>
      <c r="AL60" s="4">
        <f t="shared" si="14"/>
        <v>1.5783835676306908</v>
      </c>
      <c r="AM60" s="4">
        <f t="shared" si="15"/>
        <v>-0.47664418478474235</v>
      </c>
      <c r="AN60" s="4">
        <f t="shared" si="16"/>
        <v>0.50255034200357473</v>
      </c>
      <c r="AO60" s="4">
        <f t="shared" si="17"/>
        <v>5.428649799227632E-2</v>
      </c>
      <c r="AP60" s="4">
        <f t="shared" si="18"/>
        <v>0.40940460818304519</v>
      </c>
      <c r="AQ60" s="4">
        <f t="shared" si="19"/>
        <v>-1.1379786002407855E-15</v>
      </c>
      <c r="AR60" s="4">
        <f t="shared" si="20"/>
        <v>-0.12239931584854075</v>
      </c>
      <c r="AS60" s="4">
        <f t="shared" si="21"/>
        <v>0.12239931584853847</v>
      </c>
      <c r="AT60" s="4">
        <f t="shared" si="22"/>
        <v>1.2921059763416582</v>
      </c>
      <c r="AU60" s="4">
        <f t="shared" si="23"/>
        <v>0.73323157341848089</v>
      </c>
      <c r="AV60" s="4">
        <f>AI60/ACC!D60</f>
        <v>-1.5862427389218001</v>
      </c>
      <c r="AW60" s="4">
        <f>AJ60/ACC!E60</f>
        <v>-1.0238753709803534</v>
      </c>
      <c r="AX60" s="4">
        <f>AK60/ACC!F60</f>
        <v>0.54213727887729957</v>
      </c>
      <c r="AY60" s="4">
        <f>AL60/ACC!G60</f>
        <v>1.5783835676306908</v>
      </c>
      <c r="AZ60" s="4">
        <f>AM60/ACC!H60</f>
        <v>-0.47664418478474235</v>
      </c>
      <c r="BA60" s="4">
        <f>AN60/ACC!I60</f>
        <v>0.50255034200357473</v>
      </c>
      <c r="BB60" s="4">
        <f>AO60/ACC!J60</f>
        <v>5.428649799227632E-2</v>
      </c>
      <c r="BC60" s="4">
        <f>AP60/ACC!K60</f>
        <v>0.40940460818304519</v>
      </c>
      <c r="BD60" s="4">
        <f t="shared" si="24"/>
        <v>-0.12239931584854075</v>
      </c>
      <c r="BE60" s="4">
        <f t="shared" si="25"/>
        <v>0.12239931584853847</v>
      </c>
      <c r="BF60" s="4">
        <f t="shared" si="26"/>
        <v>0.24479863169707922</v>
      </c>
      <c r="BG60" s="4"/>
      <c r="BH60" s="4"/>
      <c r="BI60" s="4"/>
      <c r="BJ60" s="4"/>
      <c r="BK60" s="4"/>
    </row>
    <row r="61" spans="1:63" x14ac:dyDescent="0.3">
      <c r="A61" s="3" t="str">
        <f t="shared" si="4"/>
        <v>eb60</v>
      </c>
      <c r="B61" s="3" t="s">
        <v>110</v>
      </c>
      <c r="C61" s="3">
        <v>60</v>
      </c>
      <c r="D61" s="3">
        <v>2</v>
      </c>
      <c r="E61" s="1">
        <v>402.6</v>
      </c>
      <c r="F61" s="1">
        <v>425.6</v>
      </c>
      <c r="G61" s="1">
        <v>504.3</v>
      </c>
      <c r="H61" s="1">
        <v>715.3</v>
      </c>
      <c r="I61" s="1">
        <v>461.5</v>
      </c>
      <c r="J61" s="1">
        <v>484.3</v>
      </c>
      <c r="K61" s="1">
        <v>414.1</v>
      </c>
      <c r="L61" s="1">
        <v>427.7</v>
      </c>
      <c r="M61" s="4">
        <f t="shared" si="5"/>
        <v>479.42500000000001</v>
      </c>
      <c r="N61" s="4">
        <f t="shared" ref="N61:N74" si="43">AVERAGE(E61:H61)</f>
        <v>511.95</v>
      </c>
      <c r="O61" s="4">
        <f t="shared" ref="O61:O74" si="44">AVERAGE(I61:L61)</f>
        <v>446.90000000000003</v>
      </c>
      <c r="P61" s="4">
        <f t="shared" ref="P61:P74" si="45">O61-N61</f>
        <v>-65.049999999999955</v>
      </c>
      <c r="Q61" s="4">
        <f t="shared" ref="Q61:Q74" si="46">AVERAGE(E61,F61,K61,L61)</f>
        <v>417.50000000000006</v>
      </c>
      <c r="R61" s="4">
        <f t="shared" si="8"/>
        <v>541.35</v>
      </c>
      <c r="S61" s="4">
        <f t="shared" ref="S61:S74" si="47">R61-Q61</f>
        <v>123.84999999999997</v>
      </c>
      <c r="T61" s="4">
        <f>AVERAGE(E61,261,I61,K61)</f>
        <v>384.79999999999995</v>
      </c>
      <c r="U61" s="4">
        <f t="shared" si="32"/>
        <v>513.22500000000002</v>
      </c>
      <c r="V61" s="4">
        <f t="shared" si="10"/>
        <v>128.42500000000007</v>
      </c>
      <c r="W61" s="3">
        <v>24</v>
      </c>
      <c r="X61" s="3">
        <v>6</v>
      </c>
      <c r="Y61" s="3">
        <v>3</v>
      </c>
      <c r="Z61" s="3">
        <v>11</v>
      </c>
      <c r="AA61" s="3">
        <v>4</v>
      </c>
      <c r="AB61" s="3">
        <v>10</v>
      </c>
      <c r="AC61" s="3">
        <v>1</v>
      </c>
      <c r="AD61" s="3">
        <v>2</v>
      </c>
      <c r="AE61" s="3">
        <v>1</v>
      </c>
      <c r="AF61" s="3">
        <v>4</v>
      </c>
      <c r="AG61" s="3">
        <v>2</v>
      </c>
      <c r="AH61" s="3">
        <v>7</v>
      </c>
      <c r="AI61" s="4">
        <f t="shared" si="11"/>
        <v>-0.75570735108518949</v>
      </c>
      <c r="AJ61" s="4">
        <f t="shared" si="12"/>
        <v>-0.52946239078633672</v>
      </c>
      <c r="AK61" s="4">
        <f t="shared" si="13"/>
        <v>0.24468884293191137</v>
      </c>
      <c r="AL61" s="4">
        <f t="shared" si="14"/>
        <v>2.3202404352387771</v>
      </c>
      <c r="AM61" s="4">
        <f t="shared" si="15"/>
        <v>-0.17632351797204077</v>
      </c>
      <c r="AN61" s="4">
        <f t="shared" si="16"/>
        <v>4.7954094845952477E-2</v>
      </c>
      <c r="AO61" s="4">
        <f t="shared" si="17"/>
        <v>-0.64258487093576311</v>
      </c>
      <c r="AP61" s="4">
        <f t="shared" si="18"/>
        <v>-0.50880524223731138</v>
      </c>
      <c r="AQ61" s="4">
        <f t="shared" si="19"/>
        <v>0</v>
      </c>
      <c r="AR61" s="4">
        <f t="shared" si="20"/>
        <v>0.31993988407479057</v>
      </c>
      <c r="AS61" s="4">
        <f t="shared" si="21"/>
        <v>-0.31993988407479068</v>
      </c>
      <c r="AT61" s="4">
        <f t="shared" si="22"/>
        <v>0.70676958249880717</v>
      </c>
      <c r="AU61" s="4">
        <f t="shared" si="23"/>
        <v>0.6649634485305409</v>
      </c>
      <c r="AV61" s="4">
        <f>AI61/ACC!D61</f>
        <v>-0.75570735108518949</v>
      </c>
      <c r="AW61" s="4">
        <f>AJ61/ACC!E61</f>
        <v>-0.56475988350542583</v>
      </c>
      <c r="AX61" s="4">
        <f>AK61/ACC!F61</f>
        <v>0.24468884293191137</v>
      </c>
      <c r="AY61" s="4">
        <f>AL61/ACC!G61</f>
        <v>2.8644943644923173</v>
      </c>
      <c r="AZ61" s="4">
        <f>AM61/ACC!H61</f>
        <v>-0.17632351797204077</v>
      </c>
      <c r="BA61" s="4">
        <f>AN61/ACC!I61</f>
        <v>4.7954094845952477E-2</v>
      </c>
      <c r="BB61" s="4">
        <f>AO61/ACC!J61</f>
        <v>-0.64258487093576311</v>
      </c>
      <c r="BC61" s="4">
        <f>AP61/ACC!K61</f>
        <v>-0.50880524223731138</v>
      </c>
      <c r="BD61" s="4">
        <f t="shared" si="24"/>
        <v>0.44717899320840337</v>
      </c>
      <c r="BE61" s="4">
        <f t="shared" si="25"/>
        <v>-0.31993988407479068</v>
      </c>
      <c r="BF61" s="4">
        <f t="shared" si="26"/>
        <v>-0.76711887728319406</v>
      </c>
      <c r="BG61" s="4"/>
      <c r="BH61" s="4"/>
      <c r="BI61" s="4"/>
      <c r="BJ61" s="4"/>
      <c r="BK61" s="4"/>
    </row>
    <row r="62" spans="1:63" x14ac:dyDescent="0.3">
      <c r="A62" s="3" t="str">
        <f t="shared" si="4"/>
        <v>nb61</v>
      </c>
      <c r="B62" s="3" t="s">
        <v>111</v>
      </c>
      <c r="C62" s="3">
        <v>61</v>
      </c>
      <c r="D62" s="3">
        <v>1</v>
      </c>
      <c r="E62" s="1">
        <v>392.6</v>
      </c>
      <c r="F62" s="1">
        <v>377.3</v>
      </c>
      <c r="G62" s="1">
        <v>416.4</v>
      </c>
      <c r="H62" s="1">
        <v>446.9</v>
      </c>
      <c r="I62" s="1">
        <v>420.9</v>
      </c>
      <c r="J62" s="1">
        <v>457.8</v>
      </c>
      <c r="K62" s="1">
        <v>395.5</v>
      </c>
      <c r="L62" s="1">
        <v>439.2</v>
      </c>
      <c r="M62" s="4">
        <f t="shared" si="5"/>
        <v>418.32500000000005</v>
      </c>
      <c r="N62" s="4">
        <f t="shared" si="43"/>
        <v>408.30000000000007</v>
      </c>
      <c r="O62" s="4">
        <f t="shared" si="44"/>
        <v>428.35</v>
      </c>
      <c r="P62" s="4">
        <f t="shared" si="45"/>
        <v>20.049999999999955</v>
      </c>
      <c r="Q62" s="4">
        <f>AVERAGE(E62,F62,K62,L62)</f>
        <v>401.15000000000003</v>
      </c>
      <c r="R62" s="4">
        <f t="shared" si="8"/>
        <v>435.49999999999994</v>
      </c>
      <c r="S62" s="4">
        <f t="shared" si="47"/>
        <v>34.349999999999909</v>
      </c>
      <c r="T62" s="4">
        <f>AVERAGE(E62,262,I62,K62)</f>
        <v>367.75</v>
      </c>
      <c r="U62" s="4">
        <f t="shared" si="32"/>
        <v>430.3</v>
      </c>
      <c r="V62" s="4">
        <f t="shared" si="10"/>
        <v>62.550000000000011</v>
      </c>
      <c r="W62" s="3">
        <v>23</v>
      </c>
      <c r="X62" s="3">
        <v>6</v>
      </c>
      <c r="Y62" s="3">
        <v>3</v>
      </c>
      <c r="Z62" s="3">
        <v>9</v>
      </c>
      <c r="AA62" s="3">
        <v>5</v>
      </c>
      <c r="AB62" s="3">
        <v>9</v>
      </c>
      <c r="AC62" s="3">
        <v>0</v>
      </c>
      <c r="AD62" s="3">
        <v>1</v>
      </c>
      <c r="AE62" s="3">
        <v>2</v>
      </c>
      <c r="AF62" s="3">
        <v>4</v>
      </c>
      <c r="AG62" s="3">
        <v>2</v>
      </c>
      <c r="AH62" s="3">
        <v>5</v>
      </c>
      <c r="AI62" s="4">
        <f t="shared" si="11"/>
        <v>-0.90255499022881147</v>
      </c>
      <c r="AJ62" s="4">
        <f t="shared" si="12"/>
        <v>-1.4393515441841396</v>
      </c>
      <c r="AK62" s="4">
        <f t="shared" si="13"/>
        <v>-6.7538128520525639E-2</v>
      </c>
      <c r="AL62" s="4">
        <f t="shared" si="14"/>
        <v>1.0025465051812714</v>
      </c>
      <c r="AM62" s="4">
        <f t="shared" si="15"/>
        <v>9.0343210878100141E-2</v>
      </c>
      <c r="AN62" s="4">
        <f t="shared" si="16"/>
        <v>1.3849701939468329</v>
      </c>
      <c r="AO62" s="4">
        <f t="shared" si="17"/>
        <v>-0.80080923817192018</v>
      </c>
      <c r="AP62" s="4">
        <f t="shared" si="18"/>
        <v>0.73239399109917869</v>
      </c>
      <c r="AQ62" s="4">
        <f t="shared" si="19"/>
        <v>-1.7208456881689926E-15</v>
      </c>
      <c r="AR62" s="4">
        <f t="shared" si="20"/>
        <v>-0.35172453943805132</v>
      </c>
      <c r="AS62" s="4">
        <f t="shared" si="21"/>
        <v>0.35172453943804788</v>
      </c>
      <c r="AT62" s="4">
        <f t="shared" si="22"/>
        <v>0.43329656479400558</v>
      </c>
      <c r="AU62" s="4">
        <f t="shared" si="23"/>
        <v>0.84027957302157519</v>
      </c>
      <c r="AV62" s="4">
        <f>AI62/ACC!D62</f>
        <v>-0.96016488322213989</v>
      </c>
      <c r="AW62" s="4">
        <f>AJ62/ACC!E62</f>
        <v>-1.531225047004404</v>
      </c>
      <c r="AX62" s="4">
        <f>AK62/ACC!F62</f>
        <v>-7.1849072894176219E-2</v>
      </c>
      <c r="AY62" s="4">
        <f>AL62/ACC!G62</f>
        <v>1.0665388352992249</v>
      </c>
      <c r="AZ62" s="4">
        <f>AM62/ACC!H62</f>
        <v>9.0343210878100141E-2</v>
      </c>
      <c r="BA62" s="4">
        <f>AN62/ACC!I62</f>
        <v>1.3849701939468329</v>
      </c>
      <c r="BB62" s="4">
        <f>AO62/ACC!J62</f>
        <v>-0.85192472145948961</v>
      </c>
      <c r="BC62" s="4">
        <f>AP62/ACC!K62</f>
        <v>0.77914254372253056</v>
      </c>
      <c r="BD62" s="4">
        <f t="shared" si="24"/>
        <v>-0.37417504195537377</v>
      </c>
      <c r="BE62" s="4">
        <f t="shared" si="25"/>
        <v>0.35063280677199349</v>
      </c>
      <c r="BF62" s="4">
        <f t="shared" si="26"/>
        <v>0.72480784872736725</v>
      </c>
      <c r="BG62" s="4"/>
      <c r="BH62" s="4"/>
      <c r="BI62" s="4"/>
      <c r="BJ62" s="4"/>
      <c r="BK62" s="4"/>
    </row>
    <row r="63" spans="1:63" x14ac:dyDescent="0.3">
      <c r="A63" s="3" t="str">
        <f t="shared" si="4"/>
        <v>svg62</v>
      </c>
      <c r="B63" s="3" t="s">
        <v>112</v>
      </c>
      <c r="C63" s="3">
        <v>62</v>
      </c>
      <c r="D63" s="3">
        <v>2</v>
      </c>
      <c r="E63" s="1">
        <v>580.79999999999995</v>
      </c>
      <c r="F63" s="1">
        <v>685</v>
      </c>
      <c r="G63" s="1">
        <v>610.1</v>
      </c>
      <c r="H63" s="1">
        <v>737.2</v>
      </c>
      <c r="I63" s="1">
        <v>603.9</v>
      </c>
      <c r="J63" s="1">
        <v>584.4</v>
      </c>
      <c r="K63" s="1">
        <v>541.29999999999995</v>
      </c>
      <c r="L63" s="1">
        <v>599.29999999999995</v>
      </c>
      <c r="M63" s="4">
        <f t="shared" si="5"/>
        <v>617.75000000000011</v>
      </c>
      <c r="N63" s="4">
        <f t="shared" si="43"/>
        <v>653.27500000000009</v>
      </c>
      <c r="O63" s="4">
        <f t="shared" si="44"/>
        <v>582.22499999999991</v>
      </c>
      <c r="P63" s="4">
        <f t="shared" si="45"/>
        <v>-71.050000000000182</v>
      </c>
      <c r="Q63" s="4">
        <f t="shared" si="46"/>
        <v>601.59999999999991</v>
      </c>
      <c r="R63" s="4">
        <f t="shared" si="8"/>
        <v>633.90000000000009</v>
      </c>
      <c r="S63" s="4">
        <f t="shared" si="47"/>
        <v>32.300000000000182</v>
      </c>
      <c r="T63" s="4">
        <f>AVERAGE(E63,263,I63,K63)</f>
        <v>497.24999999999994</v>
      </c>
      <c r="U63" s="4">
        <f t="shared" si="32"/>
        <v>651.47499999999991</v>
      </c>
      <c r="V63" s="4">
        <f t="shared" si="10"/>
        <v>154.22499999999997</v>
      </c>
      <c r="W63" s="3">
        <v>29</v>
      </c>
      <c r="X63" s="3">
        <v>8</v>
      </c>
      <c r="Y63" s="3">
        <v>3</v>
      </c>
      <c r="Z63" s="3">
        <v>11</v>
      </c>
      <c r="AA63" s="3">
        <v>7</v>
      </c>
      <c r="AB63" s="3">
        <v>10</v>
      </c>
      <c r="AC63" s="3">
        <v>2</v>
      </c>
      <c r="AD63" s="3">
        <v>1</v>
      </c>
      <c r="AE63" s="3">
        <v>0</v>
      </c>
      <c r="AF63" s="3">
        <v>4</v>
      </c>
      <c r="AG63" s="3">
        <v>3</v>
      </c>
      <c r="AH63" s="3">
        <v>5</v>
      </c>
      <c r="AI63" s="4">
        <f t="shared" si="11"/>
        <v>-0.58734633264397196</v>
      </c>
      <c r="AJ63" s="4">
        <f t="shared" si="12"/>
        <v>1.0689862211179129</v>
      </c>
      <c r="AK63" s="4">
        <f t="shared" si="13"/>
        <v>-0.12160215006025492</v>
      </c>
      <c r="AL63" s="4">
        <f t="shared" si="14"/>
        <v>1.8987420685878784</v>
      </c>
      <c r="AM63" s="4">
        <f t="shared" si="15"/>
        <v>-0.22015552657967677</v>
      </c>
      <c r="AN63" s="4">
        <f t="shared" si="16"/>
        <v>-0.53012179143914639</v>
      </c>
      <c r="AO63" s="4">
        <f t="shared" si="17"/>
        <v>-1.2152267153080258</v>
      </c>
      <c r="AP63" s="4">
        <f t="shared" si="18"/>
        <v>-0.29327577367473151</v>
      </c>
      <c r="AQ63" s="4">
        <f t="shared" si="19"/>
        <v>-2.0469737016526324E-15</v>
      </c>
      <c r="AR63" s="4">
        <f t="shared" si="20"/>
        <v>0.56469495175039108</v>
      </c>
      <c r="AS63" s="4">
        <f t="shared" si="21"/>
        <v>-0.56469495175039508</v>
      </c>
      <c r="AT63" s="4">
        <f t="shared" si="22"/>
        <v>0.13431871477243712</v>
      </c>
      <c r="AU63" s="4">
        <f t="shared" si="23"/>
        <v>1.0721653622959608</v>
      </c>
      <c r="AV63" s="4">
        <f>AI63/ACC!D63</f>
        <v>-0.58734633264397196</v>
      </c>
      <c r="AW63" s="4">
        <f>AJ63/ACC!E63</f>
        <v>1.2147570694521737</v>
      </c>
      <c r="AX63" s="4">
        <f>AK63/ACC!F63</f>
        <v>-0.12160215006025492</v>
      </c>
      <c r="AY63" s="4">
        <f>AL63/ACC!G63</f>
        <v>2.1576614415771345</v>
      </c>
      <c r="AZ63" s="4">
        <f>AM63/ACC!H63</f>
        <v>-0.22015552657967677</v>
      </c>
      <c r="BA63" s="4">
        <f>AN63/ACC!I63</f>
        <v>-0.53012179143914639</v>
      </c>
      <c r="BB63" s="4">
        <f>AO63/ACC!J63</f>
        <v>-1.2152267153080258</v>
      </c>
      <c r="BC63" s="4">
        <f>AP63/ACC!K63</f>
        <v>-0.29327577367473151</v>
      </c>
      <c r="BD63" s="4">
        <f t="shared" si="24"/>
        <v>0.66586750708127029</v>
      </c>
      <c r="BE63" s="4">
        <f t="shared" si="25"/>
        <v>-0.56469495175039508</v>
      </c>
      <c r="BF63" s="4">
        <f t="shared" si="26"/>
        <v>-1.2305624588316655</v>
      </c>
      <c r="BG63" s="4"/>
      <c r="BH63" s="4"/>
      <c r="BI63" s="4"/>
      <c r="BJ63" s="4"/>
      <c r="BK63" s="4"/>
    </row>
    <row r="64" spans="1:63" x14ac:dyDescent="0.3">
      <c r="A64" s="3" t="str">
        <f t="shared" si="4"/>
        <v>ik63</v>
      </c>
      <c r="B64" s="3" t="s">
        <v>113</v>
      </c>
      <c r="C64" s="3">
        <v>63</v>
      </c>
      <c r="D64" s="3">
        <v>2</v>
      </c>
      <c r="E64" s="1">
        <v>620.5</v>
      </c>
      <c r="F64" s="1">
        <v>737.3</v>
      </c>
      <c r="G64" s="1">
        <v>776.8</v>
      </c>
      <c r="H64" s="1">
        <v>792.4</v>
      </c>
      <c r="I64" s="1">
        <v>730.9</v>
      </c>
      <c r="J64" s="1">
        <v>706.2</v>
      </c>
      <c r="K64" s="1">
        <v>596.70000000000005</v>
      </c>
      <c r="L64" s="1">
        <v>674.9</v>
      </c>
      <c r="M64" s="4">
        <f t="shared" si="5"/>
        <v>704.46249999999998</v>
      </c>
      <c r="N64" s="4">
        <f t="shared" si="43"/>
        <v>731.75</v>
      </c>
      <c r="O64" s="4">
        <f t="shared" si="44"/>
        <v>677.17499999999995</v>
      </c>
      <c r="P64" s="4">
        <f t="shared" si="45"/>
        <v>-54.575000000000045</v>
      </c>
      <c r="Q64" s="4">
        <f t="shared" si="46"/>
        <v>657.35</v>
      </c>
      <c r="R64" s="4">
        <f t="shared" si="8"/>
        <v>751.57500000000005</v>
      </c>
      <c r="S64" s="4">
        <f t="shared" si="47"/>
        <v>94.225000000000023</v>
      </c>
      <c r="T64" s="4">
        <f>AVERAGE(E64,264,I64,K64)</f>
        <v>553.02500000000009</v>
      </c>
      <c r="U64" s="4">
        <f t="shared" si="32"/>
        <v>727.69999999999993</v>
      </c>
      <c r="V64" s="4">
        <f t="shared" si="10"/>
        <v>174.67499999999984</v>
      </c>
      <c r="W64" s="3">
        <v>26</v>
      </c>
      <c r="X64" s="3">
        <v>8</v>
      </c>
      <c r="Y64" s="3">
        <v>3</v>
      </c>
      <c r="Z64" s="3">
        <v>9</v>
      </c>
      <c r="AA64" s="3">
        <v>6</v>
      </c>
      <c r="AB64" s="3">
        <v>28</v>
      </c>
      <c r="AC64" s="3">
        <v>4</v>
      </c>
      <c r="AD64" s="3">
        <v>7</v>
      </c>
      <c r="AE64" s="3">
        <v>3</v>
      </c>
      <c r="AF64" s="3">
        <v>7</v>
      </c>
      <c r="AG64" s="3">
        <v>7</v>
      </c>
      <c r="AH64" s="3">
        <v>6</v>
      </c>
      <c r="AI64" s="4">
        <f t="shared" si="11"/>
        <v>-1.1997725103111887</v>
      </c>
      <c r="AJ64" s="4">
        <f t="shared" si="12"/>
        <v>0.46922768863889996</v>
      </c>
      <c r="AK64" s="4">
        <f t="shared" si="13"/>
        <v>1.0336584066057537</v>
      </c>
      <c r="AL64" s="4">
        <f t="shared" si="14"/>
        <v>1.2565728167394989</v>
      </c>
      <c r="AM64" s="4">
        <f t="shared" si="15"/>
        <v>0.37777562294300499</v>
      </c>
      <c r="AN64" s="4">
        <f t="shared" si="16"/>
        <v>2.4827806897910049E-2</v>
      </c>
      <c r="AO64" s="4">
        <f t="shared" si="17"/>
        <v>-1.5398598796177987</v>
      </c>
      <c r="AP64" s="4">
        <f t="shared" si="18"/>
        <v>-0.4224299518960789</v>
      </c>
      <c r="AQ64" s="4">
        <f t="shared" si="19"/>
        <v>1.5265566588595902E-16</v>
      </c>
      <c r="AR64" s="4">
        <f t="shared" si="20"/>
        <v>0.38992160041824098</v>
      </c>
      <c r="AS64" s="4">
        <f t="shared" si="21"/>
        <v>-0.38992160041824064</v>
      </c>
      <c r="AT64" s="4">
        <f t="shared" si="22"/>
        <v>0.16397069591568725</v>
      </c>
      <c r="AU64" s="4">
        <f t="shared" si="23"/>
        <v>0.66409918019011471</v>
      </c>
      <c r="AV64" s="4">
        <f>AI64/ACC!D64</f>
        <v>-1.1997725103111887</v>
      </c>
      <c r="AW64" s="4">
        <f>AJ64/ACC!E64</f>
        <v>0.46922768863889996</v>
      </c>
      <c r="AX64" s="4">
        <f>AK64/ACC!F64</f>
        <v>1.0996366027720785</v>
      </c>
      <c r="AY64" s="4">
        <f>AL64/ACC!G64</f>
        <v>1.2565728167394989</v>
      </c>
      <c r="AZ64" s="4">
        <f>AM64/ACC!H64</f>
        <v>0.37777562294300499</v>
      </c>
      <c r="BA64" s="4">
        <f>AN64/ACC!I64</f>
        <v>2.4827806897910049E-2</v>
      </c>
      <c r="BB64" s="4">
        <f>AO64/ACC!J64</f>
        <v>-1.5398598796177987</v>
      </c>
      <c r="BC64" s="4">
        <f>AP64/ACC!K64</f>
        <v>-0.4224299518960789</v>
      </c>
      <c r="BD64" s="4">
        <f t="shared" si="24"/>
        <v>0.40641614945982218</v>
      </c>
      <c r="BE64" s="4">
        <f t="shared" si="25"/>
        <v>-0.38992160041824064</v>
      </c>
      <c r="BF64" s="4">
        <f t="shared" si="26"/>
        <v>-0.79633774987806283</v>
      </c>
      <c r="BG64" s="4"/>
      <c r="BH64" s="4"/>
      <c r="BI64" s="4"/>
      <c r="BJ64" s="4"/>
      <c r="BK64" s="4"/>
    </row>
    <row r="65" spans="1:63" x14ac:dyDescent="0.3">
      <c r="A65" s="3" t="str">
        <f t="shared" si="4"/>
        <v>saz64</v>
      </c>
      <c r="B65" s="3" t="s">
        <v>114</v>
      </c>
      <c r="C65" s="3">
        <v>64</v>
      </c>
      <c r="D65" s="3">
        <v>1</v>
      </c>
      <c r="E65" s="1">
        <v>656.8</v>
      </c>
      <c r="F65" s="1">
        <v>694.8</v>
      </c>
      <c r="G65" s="1">
        <v>589.29999999999995</v>
      </c>
      <c r="H65" s="1">
        <v>658.1</v>
      </c>
      <c r="I65" s="1">
        <v>667.7</v>
      </c>
      <c r="J65" s="1">
        <v>839.3</v>
      </c>
      <c r="K65" s="1">
        <v>566.1</v>
      </c>
      <c r="L65" s="1">
        <v>605.79999999999995</v>
      </c>
      <c r="M65" s="4">
        <f t="shared" si="5"/>
        <v>659.73750000000007</v>
      </c>
      <c r="N65" s="4">
        <f t="shared" si="43"/>
        <v>649.75</v>
      </c>
      <c r="O65" s="4">
        <f t="shared" si="44"/>
        <v>669.72499999999991</v>
      </c>
      <c r="P65" s="4">
        <f t="shared" si="45"/>
        <v>19.974999999999909</v>
      </c>
      <c r="Q65" s="4">
        <f t="shared" si="46"/>
        <v>630.875</v>
      </c>
      <c r="R65" s="4">
        <f t="shared" si="8"/>
        <v>688.6</v>
      </c>
      <c r="S65" s="4">
        <f t="shared" si="47"/>
        <v>57.725000000000023</v>
      </c>
      <c r="T65" s="4">
        <f>AVERAGE(E65,265,I65,K65)</f>
        <v>538.9</v>
      </c>
      <c r="U65" s="4">
        <f t="shared" si="32"/>
        <v>699.5</v>
      </c>
      <c r="V65" s="4">
        <f t="shared" si="10"/>
        <v>160.60000000000002</v>
      </c>
      <c r="W65" s="3">
        <v>40</v>
      </c>
      <c r="X65" s="3">
        <v>14</v>
      </c>
      <c r="Y65" s="3">
        <v>3</v>
      </c>
      <c r="Z65" s="3">
        <v>11</v>
      </c>
      <c r="AA65" s="3">
        <v>12</v>
      </c>
      <c r="AB65" s="3">
        <v>14</v>
      </c>
      <c r="AC65" s="3">
        <v>1</v>
      </c>
      <c r="AD65" s="3">
        <v>0</v>
      </c>
      <c r="AE65" s="3">
        <v>3</v>
      </c>
      <c r="AF65" s="3">
        <v>8</v>
      </c>
      <c r="AG65" s="3">
        <v>2</v>
      </c>
      <c r="AH65" s="3">
        <v>4</v>
      </c>
      <c r="AI65" s="4">
        <f t="shared" si="11"/>
        <v>-3.4692687653114659E-2</v>
      </c>
      <c r="AJ65" s="4">
        <f t="shared" si="12"/>
        <v>0.41409782496588315</v>
      </c>
      <c r="AK65" s="4">
        <f t="shared" si="13"/>
        <v>-0.83188636138422911</v>
      </c>
      <c r="AL65" s="4">
        <f t="shared" si="14"/>
        <v>-1.933932801088498E-2</v>
      </c>
      <c r="AM65" s="4">
        <f t="shared" si="15"/>
        <v>9.4039327808651568E-2</v>
      </c>
      <c r="AN65" s="4">
        <f t="shared" si="16"/>
        <v>2.1206828005828617</v>
      </c>
      <c r="AO65" s="4">
        <f t="shared" si="17"/>
        <v>-1.1058847796147744</v>
      </c>
      <c r="AP65" s="4">
        <f t="shared" si="18"/>
        <v>-0.63701679669440114</v>
      </c>
      <c r="AQ65" s="4">
        <f t="shared" si="19"/>
        <v>-9.7144514654701197E-16</v>
      </c>
      <c r="AR65" s="4">
        <f t="shared" si="20"/>
        <v>-0.11795513802058641</v>
      </c>
      <c r="AS65" s="4">
        <f t="shared" si="21"/>
        <v>0.11795513802058449</v>
      </c>
      <c r="AT65" s="4">
        <f t="shared" si="22"/>
        <v>-1.2970636328521428</v>
      </c>
      <c r="AU65" s="4">
        <f t="shared" si="23"/>
        <v>0.93921225042173129</v>
      </c>
      <c r="AV65" s="4">
        <f>AI65/ACC!D65</f>
        <v>-3.6907114524590064E-2</v>
      </c>
      <c r="AW65" s="4">
        <f>AJ65/ACC!E65</f>
        <v>0.47056571018850357</v>
      </c>
      <c r="AX65" s="4">
        <f>AK65/ACC!F65</f>
        <v>-0.83188636138422911</v>
      </c>
      <c r="AY65" s="4">
        <f>AL65/ACC!G65</f>
        <v>-1.933932801088498E-2</v>
      </c>
      <c r="AZ65" s="4">
        <f>AM65/ACC!H65</f>
        <v>0.10004183809431018</v>
      </c>
      <c r="BA65" s="4">
        <f>AN65/ACC!I65</f>
        <v>2.2560455325349595</v>
      </c>
      <c r="BB65" s="4">
        <f>AO65/ACC!J65</f>
        <v>-1.1764731698029516</v>
      </c>
      <c r="BC65" s="4">
        <f>AP65/ACC!K65</f>
        <v>-0.63701679669440114</v>
      </c>
      <c r="BD65" s="4">
        <f t="shared" si="24"/>
        <v>-0.10439177343280015</v>
      </c>
      <c r="BE65" s="4">
        <f t="shared" si="25"/>
        <v>0.1356493510329792</v>
      </c>
      <c r="BF65" s="4">
        <f t="shared" si="26"/>
        <v>0.24004112446577935</v>
      </c>
      <c r="BG65" s="4"/>
      <c r="BH65" s="4"/>
      <c r="BI65" s="4"/>
      <c r="BJ65" s="4"/>
      <c r="BK65" s="4"/>
    </row>
    <row r="66" spans="1:63" x14ac:dyDescent="0.3">
      <c r="A66" s="3" t="str">
        <f t="shared" si="4"/>
        <v>yl65</v>
      </c>
      <c r="B66" s="3" t="s">
        <v>115</v>
      </c>
      <c r="C66" s="3">
        <v>65</v>
      </c>
      <c r="D66" s="3">
        <v>1</v>
      </c>
      <c r="E66" s="1">
        <v>734.4</v>
      </c>
      <c r="F66" s="1">
        <v>743.7</v>
      </c>
      <c r="G66" s="1">
        <v>739.7</v>
      </c>
      <c r="H66" s="1">
        <v>810.9</v>
      </c>
      <c r="I66" s="1">
        <v>757.7</v>
      </c>
      <c r="J66" s="1">
        <v>834.4</v>
      </c>
      <c r="K66" s="1">
        <v>767.9</v>
      </c>
      <c r="L66" s="1">
        <v>812.3</v>
      </c>
      <c r="M66" s="4">
        <f t="shared" si="5"/>
        <v>775.125</v>
      </c>
      <c r="N66" s="4">
        <f t="shared" si="43"/>
        <v>757.17500000000007</v>
      </c>
      <c r="O66" s="4">
        <f t="shared" si="44"/>
        <v>793.07500000000005</v>
      </c>
      <c r="P66" s="4">
        <f t="shared" si="45"/>
        <v>35.899999999999977</v>
      </c>
      <c r="Q66" s="4">
        <f t="shared" si="46"/>
        <v>764.57500000000005</v>
      </c>
      <c r="R66" s="4">
        <f t="shared" si="8"/>
        <v>785.67500000000007</v>
      </c>
      <c r="S66" s="4">
        <f t="shared" si="47"/>
        <v>21.100000000000023</v>
      </c>
      <c r="T66" s="4">
        <f>AVERAGE(E66,266,I66,K66)</f>
        <v>631.5</v>
      </c>
      <c r="U66" s="4">
        <f t="shared" ref="U66:U97" si="48">AVERAGE(F66,H66,J66,L66)</f>
        <v>800.32500000000005</v>
      </c>
      <c r="V66" s="4">
        <f t="shared" si="10"/>
        <v>168.82500000000005</v>
      </c>
      <c r="W66" s="3">
        <v>40</v>
      </c>
      <c r="X66" s="3">
        <v>11</v>
      </c>
      <c r="Y66" s="3">
        <v>4</v>
      </c>
      <c r="Z66" s="3">
        <v>16</v>
      </c>
      <c r="AA66" s="3">
        <v>9</v>
      </c>
      <c r="AB66" s="3">
        <v>22</v>
      </c>
      <c r="AC66" s="3">
        <v>2</v>
      </c>
      <c r="AD66" s="3">
        <v>3</v>
      </c>
      <c r="AE66" s="3">
        <v>4</v>
      </c>
      <c r="AF66" s="3">
        <v>7</v>
      </c>
      <c r="AG66" s="3">
        <v>6</v>
      </c>
      <c r="AH66" s="3">
        <v>12</v>
      </c>
      <c r="AI66" s="4">
        <f t="shared" si="11"/>
        <v>-1.0549276636846712</v>
      </c>
      <c r="AJ66" s="4">
        <f t="shared" si="12"/>
        <v>-0.81402337216183485</v>
      </c>
      <c r="AK66" s="4">
        <f t="shared" si="13"/>
        <v>-0.91763812120391419</v>
      </c>
      <c r="AL66" s="4">
        <f t="shared" si="14"/>
        <v>0.92670441174509677</v>
      </c>
      <c r="AM66" s="4">
        <f t="shared" si="15"/>
        <v>-0.45137175051455708</v>
      </c>
      <c r="AN66" s="4">
        <f t="shared" si="16"/>
        <v>1.5354410623673129</v>
      </c>
      <c r="AO66" s="4">
        <f t="shared" si="17"/>
        <v>-0.18715414045725645</v>
      </c>
      <c r="AP66" s="4">
        <f t="shared" si="18"/>
        <v>0.96296957390982396</v>
      </c>
      <c r="AQ66" s="4">
        <f t="shared" si="19"/>
        <v>0</v>
      </c>
      <c r="AR66" s="4">
        <f t="shared" si="20"/>
        <v>-0.46497118632633083</v>
      </c>
      <c r="AS66" s="4">
        <f t="shared" si="21"/>
        <v>0.46497118632633083</v>
      </c>
      <c r="AT66" s="4">
        <f t="shared" si="22"/>
        <v>0.392440861996875</v>
      </c>
      <c r="AU66" s="4">
        <f t="shared" si="23"/>
        <v>1.3055458379301994</v>
      </c>
      <c r="AV66" s="4">
        <f>AI66/ACC!D66</f>
        <v>-1.0549276636846712</v>
      </c>
      <c r="AW66" s="4">
        <f>AJ66/ACC!E66</f>
        <v>-0.81402337216183485</v>
      </c>
      <c r="AX66" s="4">
        <f>AK66/ACC!F66</f>
        <v>-0.91763812120391419</v>
      </c>
      <c r="AY66" s="4">
        <f>AL66/ACC!G66</f>
        <v>0.98585575717563489</v>
      </c>
      <c r="AZ66" s="4">
        <f>AM66/ACC!H66</f>
        <v>-0.4801827133133586</v>
      </c>
      <c r="BA66" s="4">
        <f>AN66/ACC!I66</f>
        <v>1.6334479386886309</v>
      </c>
      <c r="BB66" s="4">
        <f>AO66/ACC!J66</f>
        <v>-0.18715414045725645</v>
      </c>
      <c r="BC66" s="4">
        <f>AP66/ACC!K66</f>
        <v>0.96296957390982396</v>
      </c>
      <c r="BD66" s="4">
        <f t="shared" si="24"/>
        <v>-0.45018334996869624</v>
      </c>
      <c r="BE66" s="4">
        <f t="shared" si="25"/>
        <v>0.48227016470695999</v>
      </c>
      <c r="BF66" s="4">
        <f t="shared" si="26"/>
        <v>0.93245351467565629</v>
      </c>
      <c r="BG66" s="4"/>
      <c r="BH66" s="4"/>
      <c r="BI66" s="4"/>
      <c r="BJ66" s="4"/>
      <c r="BK66" s="4"/>
    </row>
    <row r="67" spans="1:63" x14ac:dyDescent="0.3">
      <c r="A67" s="3" t="str">
        <f t="shared" ref="A67:A130" si="49">LOWER(B67)</f>
        <v>1a66</v>
      </c>
      <c r="B67" s="3" t="s">
        <v>186</v>
      </c>
      <c r="C67" s="3">
        <v>66</v>
      </c>
      <c r="D67" s="3">
        <v>1</v>
      </c>
      <c r="E67" s="1">
        <v>422.5</v>
      </c>
      <c r="F67" s="1">
        <v>494.3</v>
      </c>
      <c r="G67" s="1">
        <v>551.20000000000005</v>
      </c>
      <c r="H67" s="1">
        <v>790</v>
      </c>
      <c r="I67" s="1">
        <v>444.5</v>
      </c>
      <c r="J67" s="1">
        <v>493</v>
      </c>
      <c r="K67" s="1">
        <v>404.3</v>
      </c>
      <c r="L67" s="1">
        <v>454.6</v>
      </c>
      <c r="M67" s="4">
        <f t="shared" ref="M67:M129" si="50">AVERAGE(E67:L67)</f>
        <v>506.8</v>
      </c>
      <c r="N67" s="4">
        <f t="shared" si="43"/>
        <v>564.5</v>
      </c>
      <c r="O67" s="4">
        <f t="shared" si="44"/>
        <v>449.1</v>
      </c>
      <c r="P67" s="4">
        <f t="shared" si="45"/>
        <v>-115.39999999999998</v>
      </c>
      <c r="Q67" s="4">
        <f t="shared" si="46"/>
        <v>443.92499999999995</v>
      </c>
      <c r="R67" s="4">
        <f t="shared" ref="R67:R112" si="51">AVERAGE(G67,H67,I67,J67)</f>
        <v>569.67499999999995</v>
      </c>
      <c r="S67" s="4">
        <f t="shared" si="47"/>
        <v>125.75</v>
      </c>
      <c r="T67" s="4">
        <f>AVERAGE(E67,267,I67,K67)</f>
        <v>384.57499999999999</v>
      </c>
      <c r="U67" s="4">
        <f t="shared" si="48"/>
        <v>557.97500000000002</v>
      </c>
      <c r="V67" s="4">
        <f t="shared" ref="V67:V121" si="52">U67-T67</f>
        <v>173.40000000000003</v>
      </c>
      <c r="W67" s="3">
        <v>22</v>
      </c>
      <c r="X67" s="3">
        <v>6</v>
      </c>
      <c r="Y67" s="3">
        <v>3</v>
      </c>
      <c r="Z67" s="3">
        <v>8</v>
      </c>
      <c r="AA67" s="3">
        <v>5</v>
      </c>
      <c r="AB67" s="3">
        <v>15</v>
      </c>
      <c r="AC67" s="3">
        <v>2</v>
      </c>
      <c r="AD67" s="3">
        <v>0</v>
      </c>
      <c r="AE67" s="3">
        <v>4</v>
      </c>
      <c r="AF67" s="3">
        <v>5</v>
      </c>
      <c r="AG67" s="3">
        <v>4</v>
      </c>
      <c r="AH67" s="3">
        <v>1</v>
      </c>
      <c r="AI67" s="4">
        <f t="shared" ref="AI67:AI130" si="53">(E67-$M67)/_xlfn.STDEV.S($E67:$L67)</f>
        <v>-0.68267610862135009</v>
      </c>
      <c r="AJ67" s="4">
        <f t="shared" ref="AJ67:AJ130" si="54">(F67-$M67)/_xlfn.STDEV.S($E67:$L67)</f>
        <v>-0.10122718099367586</v>
      </c>
      <c r="AK67" s="4">
        <f t="shared" ref="AK67:AK130" si="55">(G67-$M67)/_xlfn.STDEV.S($E67:$L67)</f>
        <v>0.35955894688953693</v>
      </c>
      <c r="AL67" s="4">
        <f t="shared" ref="AL67:AL130" si="56">(H67-$M67)/_xlfn.STDEV.S($E67:$L67)</f>
        <v>2.2934030125927203</v>
      </c>
      <c r="AM67" s="4">
        <f t="shared" ref="AM67:AM130" si="57">(I67-$M67)/_xlfn.STDEV.S($E67:$L67)</f>
        <v>-0.50451627007248057</v>
      </c>
      <c r="AN67" s="4">
        <f t="shared" ref="AN67:AN130" si="58">(J67-$M67)/_xlfn.STDEV.S($E67:$L67)</f>
        <v>-0.11175480781701824</v>
      </c>
      <c r="AO67" s="4">
        <f t="shared" ref="AO67:AO130" si="59">(K67-$M67)/_xlfn.STDEV.S($E67:$L67)</f>
        <v>-0.83006288414814211</v>
      </c>
      <c r="AP67" s="4">
        <f t="shared" ref="AP67:AP130" si="60">(L67-$M67)/_xlfn.STDEV.S($E67:$L67)</f>
        <v>-0.42272470782959032</v>
      </c>
      <c r="AQ67" s="4">
        <f t="shared" ref="AQ67:AQ130" si="61">AVERAGE(AI67:AP67)</f>
        <v>0</v>
      </c>
      <c r="AR67" s="4">
        <f t="shared" ref="AR67:AR130" si="62">AVERAGE(AI67:AL67)</f>
        <v>0.46726466746680784</v>
      </c>
      <c r="AS67" s="4">
        <f t="shared" ref="AS67:AS130" si="63">AVERAGE(AM67:AP67)</f>
        <v>-0.46726466746680784</v>
      </c>
      <c r="AT67" s="4">
        <f t="shared" ref="AT67:AT130" si="64">(AVERAGE(AK67:AL67,AO67:AP67)-(AVERAGE(AI67:AJ67,AM67:AN67)))</f>
        <v>0.70008718375226242</v>
      </c>
      <c r="AU67" s="4">
        <f t="shared" ref="AU67:AU130" si="65">AVERAGE(AJ67,AL67,AN67,AP67)-(AVERAGE(AI67,AK67,AM67,AO67))</f>
        <v>0.82884815797621791</v>
      </c>
      <c r="AV67" s="4">
        <f>AI67/ACC!D67</f>
        <v>-0.72625117938441508</v>
      </c>
      <c r="AW67" s="4">
        <f>AJ67/ACC!E67</f>
        <v>-0.10122718099367586</v>
      </c>
      <c r="AX67" s="4">
        <f>AK67/ACC!F67</f>
        <v>0.35955894688953693</v>
      </c>
      <c r="AY67" s="4">
        <f>AL67/ACC!G67</f>
        <v>2.8313617439416299</v>
      </c>
      <c r="AZ67" s="4">
        <f>AM67/ACC!H67</f>
        <v>-0.50451627007248057</v>
      </c>
      <c r="BA67" s="4">
        <f>AN67/ACC!I67</f>
        <v>-0.11888809342235984</v>
      </c>
      <c r="BB67" s="4">
        <f>AO67/ACC!J67</f>
        <v>-0.83006288414814211</v>
      </c>
      <c r="BC67" s="4">
        <f>AP67/ACC!K67</f>
        <v>-0.44970713598892592</v>
      </c>
      <c r="BD67" s="4">
        <f t="shared" ref="BD67:BD130" si="66">AVERAGE(AV67:AY67)</f>
        <v>0.5908605826132689</v>
      </c>
      <c r="BE67" s="4">
        <f t="shared" ref="BE67:BE130" si="67">AVERAGE(AZ67:BC67)</f>
        <v>-0.4757935959079771</v>
      </c>
      <c r="BF67" s="4">
        <f t="shared" ref="BF67:BF130" si="68">BE67-BD67</f>
        <v>-1.066654178521246</v>
      </c>
      <c r="BG67" s="4"/>
      <c r="BH67" s="4"/>
      <c r="BI67" s="4"/>
      <c r="BJ67" s="4"/>
      <c r="BK67" s="4"/>
    </row>
    <row r="68" spans="1:63" x14ac:dyDescent="0.3">
      <c r="A68" s="3" t="str">
        <f t="shared" si="49"/>
        <v>tc67</v>
      </c>
      <c r="B68" s="3" t="s">
        <v>117</v>
      </c>
      <c r="C68" s="3">
        <v>67</v>
      </c>
      <c r="D68" s="3">
        <v>1</v>
      </c>
      <c r="E68" s="1">
        <v>546.9</v>
      </c>
      <c r="F68" s="1">
        <v>583.9</v>
      </c>
      <c r="G68" s="1">
        <v>514.6</v>
      </c>
      <c r="H68" s="1">
        <v>555.6</v>
      </c>
      <c r="I68" s="1">
        <v>596.6</v>
      </c>
      <c r="J68" s="1">
        <v>559.29999999999995</v>
      </c>
      <c r="K68" s="1">
        <v>440.3</v>
      </c>
      <c r="L68" s="1">
        <v>471.9</v>
      </c>
      <c r="M68" s="4">
        <f t="shared" si="50"/>
        <v>533.63749999999993</v>
      </c>
      <c r="N68" s="4">
        <f t="shared" si="43"/>
        <v>550.25</v>
      </c>
      <c r="O68" s="4">
        <f t="shared" si="44"/>
        <v>517.02499999999998</v>
      </c>
      <c r="P68" s="4">
        <f t="shared" si="45"/>
        <v>-33.225000000000023</v>
      </c>
      <c r="Q68" s="4">
        <f t="shared" si="46"/>
        <v>510.75</v>
      </c>
      <c r="R68" s="4">
        <f t="shared" si="51"/>
        <v>556.52500000000009</v>
      </c>
      <c r="S68" s="4">
        <f t="shared" si="47"/>
        <v>45.775000000000091</v>
      </c>
      <c r="T68" s="4">
        <f>AVERAGE(E68,268,I68,K68)</f>
        <v>462.95</v>
      </c>
      <c r="U68" s="4">
        <f t="shared" si="48"/>
        <v>542.67499999999995</v>
      </c>
      <c r="V68" s="4">
        <f t="shared" si="52"/>
        <v>79.724999999999966</v>
      </c>
      <c r="W68" s="3">
        <v>25</v>
      </c>
      <c r="X68" s="3">
        <v>7</v>
      </c>
      <c r="Y68" s="3">
        <v>3</v>
      </c>
      <c r="Z68" s="3">
        <v>11</v>
      </c>
      <c r="AA68" s="3">
        <v>4</v>
      </c>
      <c r="AB68" s="3">
        <v>16</v>
      </c>
      <c r="AC68" s="3">
        <v>0</v>
      </c>
      <c r="AD68" s="3">
        <v>4</v>
      </c>
      <c r="AE68" s="3">
        <v>2</v>
      </c>
      <c r="AF68" s="3">
        <v>7</v>
      </c>
      <c r="AG68" s="3">
        <v>3</v>
      </c>
      <c r="AH68" s="3">
        <v>2</v>
      </c>
      <c r="AI68" s="4">
        <f t="shared" si="53"/>
        <v>0.2439271730702339</v>
      </c>
      <c r="AJ68" s="4">
        <f t="shared" si="54"/>
        <v>0.92444030435005475</v>
      </c>
      <c r="AK68" s="4">
        <f t="shared" si="55"/>
        <v>-0.35014239829025751</v>
      </c>
      <c r="AL68" s="4">
        <f t="shared" si="56"/>
        <v>0.40393972015494939</v>
      </c>
      <c r="AM68" s="4">
        <f t="shared" si="57"/>
        <v>1.1580218386001562</v>
      </c>
      <c r="AN68" s="4">
        <f t="shared" si="58"/>
        <v>0.47199103328293018</v>
      </c>
      <c r="AO68" s="4">
        <f t="shared" si="59"/>
        <v>-1.7166863348873034</v>
      </c>
      <c r="AP68" s="4">
        <f t="shared" si="60"/>
        <v>-1.1354913362807542</v>
      </c>
      <c r="AQ68" s="4">
        <f t="shared" si="61"/>
        <v>1.1934897514720433E-15</v>
      </c>
      <c r="AR68" s="4">
        <f t="shared" si="62"/>
        <v>0.30554119982124511</v>
      </c>
      <c r="AS68" s="4">
        <f t="shared" si="63"/>
        <v>-0.30554119982124278</v>
      </c>
      <c r="AT68" s="4">
        <f t="shared" si="64"/>
        <v>-1.399190174651685</v>
      </c>
      <c r="AU68" s="4">
        <f t="shared" si="65"/>
        <v>0.33243986075358778</v>
      </c>
      <c r="AV68" s="4">
        <f>AI68/ACC!D68</f>
        <v>0.2439271730702339</v>
      </c>
      <c r="AW68" s="4">
        <f>AJ68/ACC!E68</f>
        <v>0.92444030435005475</v>
      </c>
      <c r="AX68" s="4">
        <f>AK68/ACC!F68</f>
        <v>-0.35014239829025751</v>
      </c>
      <c r="AY68" s="4">
        <f>AL68/ACC!G68</f>
        <v>0.42972310654781853</v>
      </c>
      <c r="AZ68" s="4">
        <f>AM68/ACC!H68</f>
        <v>1.1580218386001562</v>
      </c>
      <c r="BA68" s="4">
        <f>AN68/ACC!I68</f>
        <v>0.50211812051375559</v>
      </c>
      <c r="BB68" s="4">
        <f>AO68/ACC!J68</f>
        <v>-1.7166863348873034</v>
      </c>
      <c r="BC68" s="4">
        <f>AP68/ACC!K68</f>
        <v>-1.1354913362807542</v>
      </c>
      <c r="BD68" s="4">
        <f t="shared" si="66"/>
        <v>0.3119870464194624</v>
      </c>
      <c r="BE68" s="4">
        <f t="shared" si="67"/>
        <v>-0.29800942801353641</v>
      </c>
      <c r="BF68" s="4">
        <f t="shared" si="68"/>
        <v>-0.60999647443299887</v>
      </c>
      <c r="BG68" s="4"/>
      <c r="BH68" s="4"/>
      <c r="BI68" s="4"/>
      <c r="BJ68" s="4"/>
      <c r="BK68" s="4"/>
    </row>
    <row r="69" spans="1:63" x14ac:dyDescent="0.3">
      <c r="A69" s="3" t="str">
        <f t="shared" si="49"/>
        <v>cd68</v>
      </c>
      <c r="B69" s="3" t="s">
        <v>118</v>
      </c>
      <c r="C69" s="3">
        <v>68</v>
      </c>
      <c r="D69" s="3">
        <v>2</v>
      </c>
      <c r="E69" s="1">
        <v>656.5</v>
      </c>
      <c r="F69" s="1">
        <v>669.5</v>
      </c>
      <c r="G69" s="1">
        <v>673</v>
      </c>
      <c r="H69" s="1">
        <v>702.1</v>
      </c>
      <c r="I69" s="1">
        <v>728.7</v>
      </c>
      <c r="J69" s="1">
        <v>746.2</v>
      </c>
      <c r="K69" s="1">
        <v>690.6</v>
      </c>
      <c r="L69" s="1">
        <v>627.1</v>
      </c>
      <c r="M69" s="4">
        <f t="shared" si="50"/>
        <v>686.71250000000009</v>
      </c>
      <c r="N69" s="4">
        <f t="shared" si="43"/>
        <v>675.27499999999998</v>
      </c>
      <c r="O69" s="4">
        <f t="shared" si="44"/>
        <v>698.15</v>
      </c>
      <c r="P69" s="4">
        <f t="shared" si="45"/>
        <v>22.875</v>
      </c>
      <c r="Q69" s="4">
        <f t="shared" si="46"/>
        <v>660.92499999999995</v>
      </c>
      <c r="R69" s="4">
        <f t="shared" si="51"/>
        <v>712.5</v>
      </c>
      <c r="S69" s="4">
        <f t="shared" si="47"/>
        <v>51.575000000000045</v>
      </c>
      <c r="T69" s="4">
        <f>AVERAGE(E69,269,I69,K69)</f>
        <v>586.20000000000005</v>
      </c>
      <c r="U69" s="4">
        <f t="shared" si="48"/>
        <v>686.22500000000002</v>
      </c>
      <c r="V69" s="4">
        <f t="shared" si="52"/>
        <v>100.02499999999998</v>
      </c>
      <c r="W69" s="3">
        <v>25</v>
      </c>
      <c r="X69" s="3">
        <v>6</v>
      </c>
      <c r="Y69" s="3">
        <v>3</v>
      </c>
      <c r="Z69" s="3">
        <v>10</v>
      </c>
      <c r="AA69" s="3">
        <v>6</v>
      </c>
      <c r="AB69" s="3">
        <v>8</v>
      </c>
      <c r="AC69" s="3">
        <v>0</v>
      </c>
      <c r="AD69" s="3">
        <v>1</v>
      </c>
      <c r="AE69" s="3">
        <v>0</v>
      </c>
      <c r="AF69" s="3">
        <v>3</v>
      </c>
      <c r="AG69" s="3">
        <v>4</v>
      </c>
      <c r="AH69" s="3">
        <v>4</v>
      </c>
      <c r="AI69" s="4">
        <f t="shared" si="53"/>
        <v>-0.77992190354051882</v>
      </c>
      <c r="AJ69" s="4">
        <f t="shared" si="54"/>
        <v>-0.44433283457811207</v>
      </c>
      <c r="AK69" s="4">
        <f t="shared" si="55"/>
        <v>-0.35398193139592565</v>
      </c>
      <c r="AL69" s="4">
        <f t="shared" si="56"/>
        <v>0.39722129220453933</v>
      </c>
      <c r="AM69" s="4">
        <f t="shared" si="57"/>
        <v>1.0838881563891569</v>
      </c>
      <c r="AN69" s="4">
        <f t="shared" si="58"/>
        <v>1.5356426723000889</v>
      </c>
      <c r="AO69" s="4">
        <f t="shared" si="59"/>
        <v>0.10035403889164103</v>
      </c>
      <c r="AP69" s="4">
        <f t="shared" si="60"/>
        <v>-1.5388694902708844</v>
      </c>
      <c r="AQ69" s="4">
        <f t="shared" si="61"/>
        <v>-1.8318679906315083E-15</v>
      </c>
      <c r="AR69" s="4">
        <f t="shared" si="62"/>
        <v>-0.29525384432750429</v>
      </c>
      <c r="AS69" s="4">
        <f t="shared" si="63"/>
        <v>0.29525384432750057</v>
      </c>
      <c r="AT69" s="4">
        <f t="shared" si="64"/>
        <v>-0.69763804528531115</v>
      </c>
      <c r="AU69" s="4">
        <f t="shared" si="65"/>
        <v>-2.5169180172180384E-2</v>
      </c>
      <c r="AV69" s="4">
        <f>AI69/ACC!D69</f>
        <v>-0.77992190354051882</v>
      </c>
      <c r="AW69" s="4">
        <f>AJ69/ACC!E69</f>
        <v>-0.44433283457811207</v>
      </c>
      <c r="AX69" s="4">
        <f>AK69/ACC!F69</f>
        <v>-0.35398193139592565</v>
      </c>
      <c r="AY69" s="4">
        <f>AL69/ACC!G69</f>
        <v>0.39722129220453933</v>
      </c>
      <c r="AZ69" s="4">
        <f>AM69/ACC!H69</f>
        <v>1.0838881563891569</v>
      </c>
      <c r="BA69" s="4">
        <f>AN69/ACC!I69</f>
        <v>1.5356426723000889</v>
      </c>
      <c r="BB69" s="4">
        <f>AO69/ACC!J69</f>
        <v>0.10035403889164103</v>
      </c>
      <c r="BC69" s="4">
        <f>AP69/ACC!K69</f>
        <v>-1.5388694902708844</v>
      </c>
      <c r="BD69" s="4">
        <f t="shared" si="66"/>
        <v>-0.29525384432750429</v>
      </c>
      <c r="BE69" s="4">
        <f t="shared" si="67"/>
        <v>0.29525384432750057</v>
      </c>
      <c r="BF69" s="4">
        <f t="shared" si="68"/>
        <v>0.59050768865500491</v>
      </c>
      <c r="BG69" s="4"/>
      <c r="BH69" s="4"/>
      <c r="BI69" s="4"/>
      <c r="BJ69" s="4"/>
      <c r="BK69" s="4"/>
    </row>
    <row r="70" spans="1:63" x14ac:dyDescent="0.3">
      <c r="A70" s="3" t="str">
        <f t="shared" si="49"/>
        <v>gr69</v>
      </c>
      <c r="B70" s="3" t="s">
        <v>119</v>
      </c>
      <c r="C70" s="3">
        <v>69</v>
      </c>
      <c r="D70" s="3">
        <v>1</v>
      </c>
      <c r="E70" s="1">
        <v>446.8</v>
      </c>
      <c r="F70" s="1">
        <v>435.3</v>
      </c>
      <c r="G70" s="1">
        <v>398.9</v>
      </c>
      <c r="H70" s="1">
        <v>487.4</v>
      </c>
      <c r="I70" s="1">
        <v>453.6</v>
      </c>
      <c r="J70" s="1">
        <v>532.4</v>
      </c>
      <c r="K70" s="1">
        <v>413.1</v>
      </c>
      <c r="L70" s="1">
        <v>450.8</v>
      </c>
      <c r="M70" s="4">
        <f t="shared" si="50"/>
        <v>452.28750000000002</v>
      </c>
      <c r="N70" s="4">
        <f t="shared" si="43"/>
        <v>442.1</v>
      </c>
      <c r="O70" s="4">
        <f t="shared" si="44"/>
        <v>462.47499999999997</v>
      </c>
      <c r="P70" s="4">
        <f t="shared" si="45"/>
        <v>20.374999999999943</v>
      </c>
      <c r="Q70" s="4">
        <f t="shared" si="46"/>
        <v>436.5</v>
      </c>
      <c r="R70" s="4">
        <f t="shared" si="51"/>
        <v>468.07500000000005</v>
      </c>
      <c r="S70" s="4">
        <f t="shared" si="47"/>
        <v>31.575000000000045</v>
      </c>
      <c r="T70" s="4">
        <f>AVERAGE(E70,270,I70,K70)</f>
        <v>395.875</v>
      </c>
      <c r="U70" s="4">
        <f t="shared" si="48"/>
        <v>476.47499999999997</v>
      </c>
      <c r="V70" s="4">
        <f t="shared" si="52"/>
        <v>80.599999999999966</v>
      </c>
      <c r="W70" s="3">
        <v>31</v>
      </c>
      <c r="X70" s="3">
        <v>8</v>
      </c>
      <c r="Y70" s="3">
        <v>5</v>
      </c>
      <c r="Z70" s="3">
        <v>11</v>
      </c>
      <c r="AA70" s="3">
        <v>7</v>
      </c>
      <c r="AB70" s="3">
        <v>24</v>
      </c>
      <c r="AC70" s="3">
        <v>7</v>
      </c>
      <c r="AD70" s="3">
        <v>5</v>
      </c>
      <c r="AE70" s="3">
        <v>3</v>
      </c>
      <c r="AF70" s="3">
        <v>7</v>
      </c>
      <c r="AG70" s="3">
        <v>2</v>
      </c>
      <c r="AH70" s="3">
        <v>16</v>
      </c>
      <c r="AI70" s="4">
        <f t="shared" si="53"/>
        <v>-0.13059444544091653</v>
      </c>
      <c r="AJ70" s="4">
        <f t="shared" si="54"/>
        <v>-0.4042775657271192</v>
      </c>
      <c r="AK70" s="4">
        <f t="shared" si="55"/>
        <v>-1.2705441377634483</v>
      </c>
      <c r="AL70" s="4">
        <f t="shared" si="56"/>
        <v>0.83562596183037208</v>
      </c>
      <c r="AM70" s="4">
        <f t="shared" si="57"/>
        <v>3.1235573510925305E-2</v>
      </c>
      <c r="AN70" s="4">
        <f t="shared" si="58"/>
        <v>1.9065599107763824</v>
      </c>
      <c r="AO70" s="4">
        <f t="shared" si="59"/>
        <v>-0.93260498054048402</v>
      </c>
      <c r="AP70" s="4">
        <f t="shared" si="60"/>
        <v>-3.5400316645715614E-2</v>
      </c>
      <c r="AQ70" s="4">
        <f t="shared" si="61"/>
        <v>-4.9699827586735523E-16</v>
      </c>
      <c r="AR70" s="4">
        <f t="shared" si="62"/>
        <v>-0.24244754677527802</v>
      </c>
      <c r="AS70" s="4">
        <f t="shared" si="63"/>
        <v>0.242447546775277</v>
      </c>
      <c r="AT70" s="4">
        <f t="shared" si="64"/>
        <v>-0.70146173655963695</v>
      </c>
      <c r="AU70" s="4">
        <f t="shared" si="65"/>
        <v>1.1512539951169609</v>
      </c>
      <c r="AV70" s="4">
        <f>AI70/ACC!D70</f>
        <v>-0.13059444544091653</v>
      </c>
      <c r="AW70" s="4">
        <f>AJ70/ACC!E70</f>
        <v>-0.4042775657271192</v>
      </c>
      <c r="AX70" s="4">
        <f>AK70/ACC!F70</f>
        <v>-1.2705441377634483</v>
      </c>
      <c r="AY70" s="4">
        <f>AL70/ACC!G70</f>
        <v>0.94957495662542279</v>
      </c>
      <c r="AZ70" s="4">
        <f>AM70/ACC!H70</f>
        <v>3.1235573510925305E-2</v>
      </c>
      <c r="BA70" s="4">
        <f>AN70/ACC!I70</f>
        <v>1.9065599107763824</v>
      </c>
      <c r="BB70" s="4">
        <f>AO70/ACC!J70</f>
        <v>-0.99213295802179158</v>
      </c>
      <c r="BC70" s="4">
        <f>AP70/ACC!K70</f>
        <v>-3.5400316645715614E-2</v>
      </c>
      <c r="BD70" s="4">
        <f t="shared" si="66"/>
        <v>-0.21396029807651534</v>
      </c>
      <c r="BE70" s="4">
        <f t="shared" si="67"/>
        <v>0.22756555240495013</v>
      </c>
      <c r="BF70" s="4">
        <f t="shared" si="68"/>
        <v>0.44152585048146548</v>
      </c>
      <c r="BG70" s="4"/>
      <c r="BH70" s="4"/>
      <c r="BI70" s="4"/>
      <c r="BJ70" s="4"/>
      <c r="BK70" s="4"/>
    </row>
    <row r="71" spans="1:63" x14ac:dyDescent="0.3">
      <c r="A71" s="3" t="str">
        <f t="shared" si="49"/>
        <v>nb70</v>
      </c>
      <c r="B71" s="3" t="s">
        <v>120</v>
      </c>
      <c r="C71" s="3">
        <v>70</v>
      </c>
      <c r="D71" s="3">
        <v>2</v>
      </c>
      <c r="E71" s="1">
        <v>472.5</v>
      </c>
      <c r="F71" s="1">
        <v>479</v>
      </c>
      <c r="G71" s="1">
        <v>414.7</v>
      </c>
      <c r="H71" s="1">
        <v>509.4</v>
      </c>
      <c r="I71" s="1">
        <v>484.5</v>
      </c>
      <c r="J71" s="1">
        <v>515.6</v>
      </c>
      <c r="K71" s="1">
        <v>419.5</v>
      </c>
      <c r="L71" s="1">
        <v>450.3</v>
      </c>
      <c r="M71" s="4">
        <f t="shared" si="50"/>
        <v>468.1875</v>
      </c>
      <c r="N71" s="4">
        <f t="shared" si="43"/>
        <v>468.9</v>
      </c>
      <c r="O71" s="4">
        <f t="shared" si="44"/>
        <v>467.47499999999997</v>
      </c>
      <c r="P71" s="4">
        <f t="shared" si="45"/>
        <v>-1.4250000000000114</v>
      </c>
      <c r="Q71" s="4">
        <f t="shared" si="46"/>
        <v>455.32499999999999</v>
      </c>
      <c r="R71" s="4">
        <f t="shared" si="51"/>
        <v>481.04999999999995</v>
      </c>
      <c r="S71" s="4">
        <f t="shared" si="47"/>
        <v>25.724999999999966</v>
      </c>
      <c r="T71" s="4">
        <f>AVERAGE(E71,271,I71,K71)</f>
        <v>411.875</v>
      </c>
      <c r="U71" s="4">
        <f t="shared" si="48"/>
        <v>488.57499999999999</v>
      </c>
      <c r="V71" s="4">
        <f t="shared" si="52"/>
        <v>76.699999999999989</v>
      </c>
      <c r="W71" s="3">
        <v>22</v>
      </c>
      <c r="X71" s="3">
        <v>6</v>
      </c>
      <c r="Y71" s="3">
        <v>3</v>
      </c>
      <c r="Z71" s="3">
        <v>9</v>
      </c>
      <c r="AA71" s="3">
        <v>4</v>
      </c>
      <c r="AB71" s="3">
        <v>11</v>
      </c>
      <c r="AC71" s="3">
        <v>0</v>
      </c>
      <c r="AD71" s="3">
        <v>1</v>
      </c>
      <c r="AE71" s="3">
        <v>2</v>
      </c>
      <c r="AF71" s="3">
        <v>6</v>
      </c>
      <c r="AG71" s="3">
        <v>2</v>
      </c>
      <c r="AH71" s="3">
        <v>30</v>
      </c>
      <c r="AI71" s="4">
        <f t="shared" si="53"/>
        <v>0.11467648615775618</v>
      </c>
      <c r="AJ71" s="4">
        <f t="shared" si="54"/>
        <v>0.28752220442451909</v>
      </c>
      <c r="AK71" s="4">
        <f t="shared" si="55"/>
        <v>-1.4223208239682283</v>
      </c>
      <c r="AL71" s="4">
        <f t="shared" si="56"/>
        <v>1.0959083329336867</v>
      </c>
      <c r="AM71" s="4">
        <f t="shared" si="57"/>
        <v>0.43377627372716465</v>
      </c>
      <c r="AN71" s="4">
        <f t="shared" si="58"/>
        <v>1.2607765565112157</v>
      </c>
      <c r="AO71" s="4">
        <f t="shared" si="59"/>
        <v>-1.2946809089404647</v>
      </c>
      <c r="AP71" s="4">
        <f t="shared" si="60"/>
        <v>-0.47565812084564923</v>
      </c>
      <c r="AQ71" s="4">
        <f t="shared" si="61"/>
        <v>0</v>
      </c>
      <c r="AR71" s="4">
        <f t="shared" si="62"/>
        <v>1.8946549886933395E-2</v>
      </c>
      <c r="AS71" s="4">
        <f t="shared" si="63"/>
        <v>-1.8946549886933409E-2</v>
      </c>
      <c r="AT71" s="4">
        <f t="shared" si="64"/>
        <v>-1.0483757604103277</v>
      </c>
      <c r="AU71" s="4">
        <f t="shared" si="65"/>
        <v>1.0842744865118861</v>
      </c>
      <c r="AV71" s="4">
        <f>AI71/ACC!D71</f>
        <v>0.11467648615775618</v>
      </c>
      <c r="AW71" s="4">
        <f>AJ71/ACC!E71</f>
        <v>0.30587468555799907</v>
      </c>
      <c r="AX71" s="4">
        <f>AK71/ACC!F71</f>
        <v>-1.4223208239682283</v>
      </c>
      <c r="AY71" s="4">
        <f>AL71/ACC!G71</f>
        <v>1.3529732505354157</v>
      </c>
      <c r="AZ71" s="4">
        <f>AM71/ACC!H71</f>
        <v>0.46146412098634543</v>
      </c>
      <c r="BA71" s="4">
        <f>AN71/ACC!I71</f>
        <v>1.3412516558629954</v>
      </c>
      <c r="BB71" s="4">
        <f>AO71/ACC!J71</f>
        <v>-1.2946809089404647</v>
      </c>
      <c r="BC71" s="4">
        <f>AP71/ACC!K71</f>
        <v>-0.50601927749537157</v>
      </c>
      <c r="BD71" s="4">
        <f t="shared" si="66"/>
        <v>8.7800899570735669E-2</v>
      </c>
      <c r="BE71" s="4">
        <f t="shared" si="67"/>
        <v>5.0389760337615774E-4</v>
      </c>
      <c r="BF71" s="4">
        <f t="shared" si="68"/>
        <v>-8.7297001967359511E-2</v>
      </c>
      <c r="BG71" s="4"/>
      <c r="BH71" s="4"/>
      <c r="BI71" s="4"/>
      <c r="BJ71" s="4"/>
      <c r="BK71" s="4"/>
    </row>
    <row r="72" spans="1:63" x14ac:dyDescent="0.3">
      <c r="A72" s="3" t="str">
        <f t="shared" si="49"/>
        <v>vk71</v>
      </c>
      <c r="B72" s="3" t="s">
        <v>121</v>
      </c>
      <c r="C72" s="3">
        <v>71</v>
      </c>
      <c r="D72" s="3">
        <v>1</v>
      </c>
      <c r="E72" s="1">
        <v>484.6</v>
      </c>
      <c r="F72" s="1">
        <v>556.9</v>
      </c>
      <c r="G72" s="1">
        <v>507.3</v>
      </c>
      <c r="H72" s="1">
        <v>626.9</v>
      </c>
      <c r="I72" s="1">
        <v>552.1</v>
      </c>
      <c r="J72" s="1">
        <v>615.5</v>
      </c>
      <c r="K72" s="1">
        <v>485.2</v>
      </c>
      <c r="L72" s="1">
        <v>538.4</v>
      </c>
      <c r="M72" s="4">
        <f t="shared" si="50"/>
        <v>545.86249999999995</v>
      </c>
      <c r="N72" s="4">
        <f t="shared" si="43"/>
        <v>543.92499999999995</v>
      </c>
      <c r="O72" s="4">
        <f t="shared" si="44"/>
        <v>547.79999999999995</v>
      </c>
      <c r="P72" s="4">
        <f t="shared" si="45"/>
        <v>3.875</v>
      </c>
      <c r="Q72" s="4">
        <f t="shared" si="46"/>
        <v>516.27499999999998</v>
      </c>
      <c r="R72" s="4">
        <f t="shared" si="51"/>
        <v>575.45000000000005</v>
      </c>
      <c r="S72" s="4">
        <f t="shared" si="47"/>
        <v>59.175000000000068</v>
      </c>
      <c r="T72" s="4">
        <f>AVERAGE(E72,272,I72,K72)</f>
        <v>448.47500000000002</v>
      </c>
      <c r="U72" s="4">
        <f t="shared" si="48"/>
        <v>584.42499999999995</v>
      </c>
      <c r="V72" s="4">
        <f t="shared" si="52"/>
        <v>135.94999999999993</v>
      </c>
      <c r="W72" s="3">
        <v>21</v>
      </c>
      <c r="X72" s="3">
        <v>6</v>
      </c>
      <c r="Y72" s="3">
        <v>3</v>
      </c>
      <c r="Z72" s="3">
        <v>7</v>
      </c>
      <c r="AA72" s="3">
        <v>5</v>
      </c>
      <c r="AB72" s="3">
        <v>16</v>
      </c>
      <c r="AC72" s="3">
        <v>2</v>
      </c>
      <c r="AD72" s="3">
        <v>0</v>
      </c>
      <c r="AE72" s="3">
        <v>3</v>
      </c>
      <c r="AF72" s="3">
        <v>3</v>
      </c>
      <c r="AG72" s="3">
        <v>8</v>
      </c>
      <c r="AH72" s="3">
        <v>14</v>
      </c>
      <c r="AI72" s="4">
        <f t="shared" si="53"/>
        <v>-1.1305931475957092</v>
      </c>
      <c r="AJ72" s="4">
        <f t="shared" si="54"/>
        <v>0.20369592926484684</v>
      </c>
      <c r="AK72" s="4">
        <f t="shared" si="55"/>
        <v>-0.71166697823561753</v>
      </c>
      <c r="AL72" s="4">
        <f t="shared" si="56"/>
        <v>1.4955387422695352</v>
      </c>
      <c r="AM72" s="4">
        <f t="shared" si="57"/>
        <v>0.11511242208738331</v>
      </c>
      <c r="AN72" s="4">
        <f t="shared" si="58"/>
        <v>1.2851529127230579</v>
      </c>
      <c r="AO72" s="4">
        <f t="shared" si="59"/>
        <v>-1.1195202091985266</v>
      </c>
      <c r="AP72" s="4">
        <f t="shared" si="60"/>
        <v>-0.13771967131496368</v>
      </c>
      <c r="AQ72" s="4">
        <f t="shared" si="61"/>
        <v>7.8756445809347042E-16</v>
      </c>
      <c r="AR72" s="4">
        <f t="shared" si="62"/>
        <v>-3.5756363574236172E-2</v>
      </c>
      <c r="AS72" s="4">
        <f t="shared" si="63"/>
        <v>3.5756363574237747E-2</v>
      </c>
      <c r="AT72" s="4">
        <f t="shared" si="64"/>
        <v>-0.23668405823978786</v>
      </c>
      <c r="AU72" s="4">
        <f t="shared" si="65"/>
        <v>1.4233339564712364</v>
      </c>
      <c r="AV72" s="4">
        <f>AI72/ACC!D72</f>
        <v>-1.2059660241020898</v>
      </c>
      <c r="AW72" s="4">
        <f>AJ72/ACC!E72</f>
        <v>0.20369592926484684</v>
      </c>
      <c r="AX72" s="4">
        <f>AK72/ACC!F72</f>
        <v>-0.75911144345132542</v>
      </c>
      <c r="AY72" s="4">
        <f>AL72/ACC!G72</f>
        <v>1.5952413250875042</v>
      </c>
      <c r="AZ72" s="4">
        <f>AM72/ACC!H72</f>
        <v>0.12278658355987554</v>
      </c>
      <c r="BA72" s="4">
        <f>AN72/ACC!I72</f>
        <v>1.3708297735712618</v>
      </c>
      <c r="BB72" s="4">
        <f>AO72/ACC!J72</f>
        <v>-1.1195202091985266</v>
      </c>
      <c r="BC72" s="4">
        <f>AP72/ACC!K72</f>
        <v>-0.13771967131496368</v>
      </c>
      <c r="BD72" s="4">
        <f t="shared" si="66"/>
        <v>-4.1535053300266078E-2</v>
      </c>
      <c r="BE72" s="4">
        <f t="shared" si="67"/>
        <v>5.9094119154411782E-2</v>
      </c>
      <c r="BF72" s="4">
        <f t="shared" si="68"/>
        <v>0.10062917245467787</v>
      </c>
      <c r="BG72" s="4"/>
      <c r="BH72" s="4"/>
      <c r="BI72" s="4"/>
      <c r="BJ72" s="4"/>
      <c r="BK72" s="4"/>
    </row>
    <row r="73" spans="1:63" x14ac:dyDescent="0.3">
      <c r="A73" s="3" t="str">
        <f t="shared" si="49"/>
        <v>1p72</v>
      </c>
      <c r="B73" s="3" t="s">
        <v>187</v>
      </c>
      <c r="C73" s="3">
        <v>72</v>
      </c>
      <c r="D73" s="3">
        <v>2</v>
      </c>
      <c r="E73" s="1">
        <v>415.3</v>
      </c>
      <c r="F73" s="1">
        <v>465.9</v>
      </c>
      <c r="G73" s="1">
        <v>515.9</v>
      </c>
      <c r="H73" s="1">
        <v>610.6</v>
      </c>
      <c r="I73" s="1">
        <v>556.1</v>
      </c>
      <c r="J73" s="1">
        <v>618.4</v>
      </c>
      <c r="K73" s="1">
        <v>488.6</v>
      </c>
      <c r="L73" s="1">
        <v>443.1</v>
      </c>
      <c r="M73" s="4">
        <f t="shared" si="50"/>
        <v>514.23749999999995</v>
      </c>
      <c r="N73" s="4">
        <f t="shared" si="43"/>
        <v>501.92499999999995</v>
      </c>
      <c r="O73" s="4">
        <f t="shared" si="44"/>
        <v>526.54999999999995</v>
      </c>
      <c r="P73" s="4">
        <f t="shared" si="45"/>
        <v>24.625</v>
      </c>
      <c r="Q73" s="4">
        <f t="shared" si="46"/>
        <v>453.22500000000002</v>
      </c>
      <c r="R73" s="4">
        <f t="shared" si="51"/>
        <v>575.25</v>
      </c>
      <c r="S73" s="4">
        <f t="shared" si="47"/>
        <v>122.02499999999998</v>
      </c>
      <c r="T73" s="4">
        <f>AVERAGE(E73,273,I73,K73)</f>
        <v>433.25</v>
      </c>
      <c r="U73" s="4">
        <f t="shared" si="48"/>
        <v>534.5</v>
      </c>
      <c r="V73" s="4">
        <f t="shared" si="52"/>
        <v>101.25</v>
      </c>
      <c r="W73" s="3">
        <v>29</v>
      </c>
      <c r="X73" s="3">
        <v>10</v>
      </c>
      <c r="Y73" s="3">
        <v>3</v>
      </c>
      <c r="Z73" s="3">
        <v>12</v>
      </c>
      <c r="AA73" s="3">
        <v>4</v>
      </c>
      <c r="AB73" s="3">
        <v>9</v>
      </c>
      <c r="AC73" s="3">
        <v>0</v>
      </c>
      <c r="AD73" s="3">
        <v>3</v>
      </c>
      <c r="AE73" s="3">
        <v>2</v>
      </c>
      <c r="AF73" s="3">
        <v>0</v>
      </c>
      <c r="AG73" s="3">
        <v>4</v>
      </c>
      <c r="AH73" s="3">
        <v>9</v>
      </c>
      <c r="AI73" s="4">
        <f t="shared" si="53"/>
        <v>-1.3131977408802791</v>
      </c>
      <c r="AJ73" s="4">
        <f t="shared" si="54"/>
        <v>-0.64158378572129371</v>
      </c>
      <c r="AK73" s="4">
        <f t="shared" si="55"/>
        <v>2.2066367597862239E-2</v>
      </c>
      <c r="AL73" s="4">
        <f t="shared" si="56"/>
        <v>1.2790197579843443</v>
      </c>
      <c r="AM73" s="4">
        <f t="shared" si="57"/>
        <v>0.55564109086646429</v>
      </c>
      <c r="AN73" s="4">
        <f t="shared" si="58"/>
        <v>1.3825491819021321</v>
      </c>
      <c r="AO73" s="4">
        <f t="shared" si="59"/>
        <v>-0.34028661611439631</v>
      </c>
      <c r="AP73" s="4">
        <f t="shared" si="60"/>
        <v>-0.94420825563482824</v>
      </c>
      <c r="AQ73" s="4">
        <f t="shared" si="61"/>
        <v>7.0776717819853729E-16</v>
      </c>
      <c r="AR73" s="4">
        <f t="shared" si="62"/>
        <v>-0.16342385025484152</v>
      </c>
      <c r="AS73" s="4">
        <f t="shared" si="63"/>
        <v>0.16342385025484293</v>
      </c>
      <c r="AT73" s="4">
        <f t="shared" si="64"/>
        <v>8.2956269164896346E-3</v>
      </c>
      <c r="AU73" s="4">
        <f t="shared" si="65"/>
        <v>0.53788844926517587</v>
      </c>
      <c r="AV73" s="4">
        <f>AI73/ACC!D73</f>
        <v>-1.3131977408802791</v>
      </c>
      <c r="AW73" s="4">
        <f>AJ73/ACC!E73</f>
        <v>-0.68253594225669545</v>
      </c>
      <c r="AX73" s="4">
        <f>AK73/ACC!F73</f>
        <v>2.2066367597862239E-2</v>
      </c>
      <c r="AY73" s="4">
        <f>AL73/ACC!G73</f>
        <v>1.4534315431640277</v>
      </c>
      <c r="AZ73" s="4">
        <f>AM73/ACC!H73</f>
        <v>0.55564109086646429</v>
      </c>
      <c r="BA73" s="4">
        <f>AN73/ACC!I73</f>
        <v>1.5710786157978773</v>
      </c>
      <c r="BB73" s="4">
        <f>AO73/ACC!J73</f>
        <v>-0.34028661611439631</v>
      </c>
      <c r="BC73" s="4">
        <f>AP73/ACC!K73</f>
        <v>-0.94420825563482824</v>
      </c>
      <c r="BD73" s="4">
        <f t="shared" si="66"/>
        <v>-0.13005894309377114</v>
      </c>
      <c r="BE73" s="4">
        <f t="shared" si="67"/>
        <v>0.21055620872877931</v>
      </c>
      <c r="BF73" s="4">
        <f t="shared" si="68"/>
        <v>0.34061515182255042</v>
      </c>
      <c r="BG73" s="4"/>
      <c r="BH73" s="4"/>
      <c r="BI73" s="4"/>
      <c r="BJ73" s="4"/>
      <c r="BK73" s="4"/>
    </row>
    <row r="74" spans="1:63" x14ac:dyDescent="0.3">
      <c r="A74" s="3" t="str">
        <f t="shared" si="49"/>
        <v>hp73</v>
      </c>
      <c r="B74" s="3" t="s">
        <v>125</v>
      </c>
      <c r="C74" s="3">
        <v>73</v>
      </c>
      <c r="D74" s="3">
        <v>2</v>
      </c>
      <c r="E74" s="1">
        <v>409.1</v>
      </c>
      <c r="F74" s="1">
        <v>481.3</v>
      </c>
      <c r="G74" s="1">
        <v>382.9</v>
      </c>
      <c r="H74" s="1">
        <v>469.3</v>
      </c>
      <c r="I74" s="1">
        <v>493.6</v>
      </c>
      <c r="J74" s="1">
        <v>603.9</v>
      </c>
      <c r="K74" s="1">
        <v>421.6</v>
      </c>
      <c r="L74" s="1">
        <v>436.5</v>
      </c>
      <c r="M74" s="4">
        <f t="shared" si="50"/>
        <v>462.27500000000003</v>
      </c>
      <c r="N74" s="4">
        <f t="shared" si="43"/>
        <v>435.65000000000003</v>
      </c>
      <c r="O74" s="4">
        <f t="shared" si="44"/>
        <v>488.9</v>
      </c>
      <c r="P74" s="4">
        <f t="shared" si="45"/>
        <v>53.249999999999943</v>
      </c>
      <c r="Q74" s="4">
        <f t="shared" si="46"/>
        <v>437.125</v>
      </c>
      <c r="R74" s="4">
        <f t="shared" si="51"/>
        <v>487.42500000000007</v>
      </c>
      <c r="S74" s="4">
        <f t="shared" si="47"/>
        <v>50.300000000000068</v>
      </c>
      <c r="T74" s="4">
        <f>AVERAGE(E74,274,I74,K74)</f>
        <v>399.57500000000005</v>
      </c>
      <c r="U74" s="4">
        <f t="shared" si="48"/>
        <v>497.75</v>
      </c>
      <c r="V74" s="4">
        <f t="shared" si="52"/>
        <v>98.174999999999955</v>
      </c>
      <c r="W74" s="3">
        <v>24</v>
      </c>
      <c r="X74" s="3">
        <v>7</v>
      </c>
      <c r="Y74" s="3">
        <v>3</v>
      </c>
      <c r="Z74" s="3">
        <v>10</v>
      </c>
      <c r="AA74" s="3">
        <v>4</v>
      </c>
      <c r="AB74" s="3">
        <v>9</v>
      </c>
      <c r="AC74" s="3">
        <v>1</v>
      </c>
      <c r="AD74" s="3">
        <v>0</v>
      </c>
      <c r="AE74" s="3">
        <v>1</v>
      </c>
      <c r="AF74" s="3">
        <v>4</v>
      </c>
      <c r="AG74" s="3">
        <v>3</v>
      </c>
      <c r="AH74" s="3">
        <v>6</v>
      </c>
      <c r="AI74" s="4">
        <f t="shared" si="53"/>
        <v>-0.77567275283740156</v>
      </c>
      <c r="AJ74" s="4">
        <f t="shared" si="54"/>
        <v>0.27752090498789928</v>
      </c>
      <c r="AK74" s="4">
        <f t="shared" si="55"/>
        <v>-1.157856600967913</v>
      </c>
      <c r="AL74" s="4">
        <f t="shared" si="56"/>
        <v>0.1024748676762149</v>
      </c>
      <c r="AM74" s="4">
        <f t="shared" si="57"/>
        <v>0.45694309323237592</v>
      </c>
      <c r="AN74" s="4">
        <f t="shared" si="58"/>
        <v>2.065907919522274</v>
      </c>
      <c r="AO74" s="4">
        <f t="shared" si="59"/>
        <v>-0.5933331306377303</v>
      </c>
      <c r="AP74" s="4">
        <f t="shared" si="60"/>
        <v>-0.37598430097572255</v>
      </c>
      <c r="AQ74" s="4">
        <f t="shared" si="61"/>
        <v>-4.0245584642661925E-16</v>
      </c>
      <c r="AR74" s="4">
        <f t="shared" si="62"/>
        <v>-0.38838339528530008</v>
      </c>
      <c r="AS74" s="4">
        <f t="shared" si="63"/>
        <v>0.3883833952852993</v>
      </c>
      <c r="AT74" s="4">
        <f t="shared" si="64"/>
        <v>-1.0123495824525746</v>
      </c>
      <c r="AU74" s="4">
        <f t="shared" si="65"/>
        <v>1.0349596956053335</v>
      </c>
      <c r="AV74" s="4">
        <f>AI74/ACC!D74</f>
        <v>-0.88144631004250174</v>
      </c>
      <c r="AW74" s="4">
        <f>AJ74/ACC!E74</f>
        <v>0.27752090498789928</v>
      </c>
      <c r="AX74" s="4">
        <f>AK74/ACC!F74</f>
        <v>-1.157856600967913</v>
      </c>
      <c r="AY74" s="4">
        <f>AL74/ACC!G74</f>
        <v>0.1024748676762149</v>
      </c>
      <c r="AZ74" s="4">
        <f>AM74/ACC!H74</f>
        <v>0.45694309323237592</v>
      </c>
      <c r="BA74" s="4">
        <f>AN74/ACC!I74</f>
        <v>2.3476226358207661</v>
      </c>
      <c r="BB74" s="4">
        <f>AO74/ACC!J74</f>
        <v>-0.67424219390651174</v>
      </c>
      <c r="BC74" s="4">
        <f>AP74/ACC!K74</f>
        <v>-0.37598430097572255</v>
      </c>
      <c r="BD74" s="4">
        <f t="shared" si="66"/>
        <v>-0.41482678458657518</v>
      </c>
      <c r="BE74" s="4">
        <f t="shared" si="67"/>
        <v>0.43858480854272697</v>
      </c>
      <c r="BF74" s="4">
        <f t="shared" si="68"/>
        <v>0.85341159312930215</v>
      </c>
      <c r="BG74" s="4"/>
      <c r="BH74" s="4"/>
      <c r="BI74" s="4"/>
      <c r="BJ74" s="4"/>
      <c r="BK74" s="4"/>
    </row>
    <row r="75" spans="1:63" x14ac:dyDescent="0.3">
      <c r="A75" s="3" t="str">
        <f t="shared" si="49"/>
        <v>ek74</v>
      </c>
      <c r="B75" s="3" t="s">
        <v>124</v>
      </c>
      <c r="C75" s="3">
        <v>74</v>
      </c>
      <c r="D75" s="3">
        <v>2</v>
      </c>
      <c r="E75" s="1">
        <v>453.6</v>
      </c>
      <c r="F75" s="1">
        <v>535.70000000000005</v>
      </c>
      <c r="G75" s="1">
        <v>513.5</v>
      </c>
      <c r="H75" s="1">
        <v>652.4</v>
      </c>
      <c r="I75" s="1">
        <v>463.1</v>
      </c>
      <c r="J75" s="1">
        <v>537.9</v>
      </c>
      <c r="K75" s="1">
        <v>410.9</v>
      </c>
      <c r="L75" s="1">
        <v>470.6</v>
      </c>
      <c r="M75" s="4">
        <f t="shared" si="50"/>
        <v>504.71250000000003</v>
      </c>
      <c r="N75" s="4">
        <f t="shared" ref="N75:N89" si="69">AVERAGE(E75:H75)</f>
        <v>538.80000000000007</v>
      </c>
      <c r="O75" s="4">
        <f t="shared" ref="O75:O89" si="70">AVERAGE(I75:L75)</f>
        <v>470.625</v>
      </c>
      <c r="P75" s="4">
        <f t="shared" ref="P75:P89" si="71">O75-N75</f>
        <v>-68.175000000000068</v>
      </c>
      <c r="Q75" s="4">
        <f t="shared" ref="Q75:Q89" si="72">AVERAGE(E75,F75,K75,L75)</f>
        <v>467.70000000000005</v>
      </c>
      <c r="R75" s="4">
        <f t="shared" si="51"/>
        <v>541.72500000000002</v>
      </c>
      <c r="S75" s="4">
        <f t="shared" ref="S75:S89" si="73">R75-Q75</f>
        <v>74.024999999999977</v>
      </c>
      <c r="T75" s="4">
        <f>AVERAGE(E75,275,I75,K75)</f>
        <v>400.65</v>
      </c>
      <c r="U75" s="4">
        <f t="shared" si="48"/>
        <v>549.15</v>
      </c>
      <c r="V75" s="4">
        <f t="shared" si="52"/>
        <v>148.5</v>
      </c>
      <c r="W75" s="3">
        <v>30</v>
      </c>
      <c r="X75" s="3">
        <v>10</v>
      </c>
      <c r="Y75" s="3">
        <v>3</v>
      </c>
      <c r="Z75" s="3">
        <v>12</v>
      </c>
      <c r="AA75" s="3">
        <v>5</v>
      </c>
      <c r="AB75" s="3">
        <v>19</v>
      </c>
      <c r="AC75" s="3">
        <v>2</v>
      </c>
      <c r="AD75" s="3">
        <v>5</v>
      </c>
      <c r="AE75" s="3">
        <v>2</v>
      </c>
      <c r="AF75" s="3">
        <v>5</v>
      </c>
      <c r="AG75" s="3">
        <v>5</v>
      </c>
      <c r="AH75" s="3">
        <v>7</v>
      </c>
      <c r="AI75" s="4">
        <f t="shared" si="53"/>
        <v>-0.69136820040349645</v>
      </c>
      <c r="AJ75" s="4">
        <f t="shared" si="54"/>
        <v>0.41914936874548003</v>
      </c>
      <c r="AK75" s="4">
        <f t="shared" si="55"/>
        <v>0.11886325382334458</v>
      </c>
      <c r="AL75" s="4">
        <f t="shared" si="56"/>
        <v>1.9976804323226474</v>
      </c>
      <c r="AM75" s="4">
        <f t="shared" si="57"/>
        <v>-0.56286738545933956</v>
      </c>
      <c r="AN75" s="4">
        <f t="shared" si="58"/>
        <v>0.44890745220623118</v>
      </c>
      <c r="AO75" s="4">
        <f t="shared" si="59"/>
        <v>-1.2689455475735492</v>
      </c>
      <c r="AP75" s="4">
        <f t="shared" si="60"/>
        <v>-0.46141937366132108</v>
      </c>
      <c r="AQ75" s="4">
        <f t="shared" si="61"/>
        <v>-3.677613769070831E-16</v>
      </c>
      <c r="AR75" s="4">
        <f t="shared" si="62"/>
        <v>0.46108121362199389</v>
      </c>
      <c r="AS75" s="4">
        <f t="shared" si="63"/>
        <v>-0.46108121362199467</v>
      </c>
      <c r="AT75" s="4">
        <f t="shared" si="64"/>
        <v>0.19308938245556168</v>
      </c>
      <c r="AU75" s="4">
        <f t="shared" si="65"/>
        <v>1.2021589398065196</v>
      </c>
      <c r="AV75" s="4">
        <f>AI75/ACC!D75</f>
        <v>-0.69136820040349645</v>
      </c>
      <c r="AW75" s="4">
        <f>AJ75/ACC!E75</f>
        <v>0.44709265999517872</v>
      </c>
      <c r="AX75" s="4">
        <f>AK75/ACC!F75</f>
        <v>0.11886325382334458</v>
      </c>
      <c r="AY75" s="4">
        <f>AL75/ACC!G75</f>
        <v>1.9976804323226474</v>
      </c>
      <c r="AZ75" s="4">
        <f>AM75/ACC!H75</f>
        <v>-0.56286738545933956</v>
      </c>
      <c r="BA75" s="4">
        <f>AN75/ACC!I75</f>
        <v>0.47883461568664659</v>
      </c>
      <c r="BB75" s="4">
        <f>AO75/ACC!J75</f>
        <v>-1.3535419174117858</v>
      </c>
      <c r="BC75" s="4">
        <f>AP75/ACC!K75</f>
        <v>-0.46141937366132108</v>
      </c>
      <c r="BD75" s="4">
        <f t="shared" si="66"/>
        <v>0.46806703643441855</v>
      </c>
      <c r="BE75" s="4">
        <f t="shared" si="67"/>
        <v>-0.47474851521144995</v>
      </c>
      <c r="BF75" s="4">
        <f t="shared" si="68"/>
        <v>-0.9428155516458685</v>
      </c>
      <c r="BG75" s="4"/>
      <c r="BH75" s="4"/>
      <c r="BI75" s="4"/>
      <c r="BJ75" s="4"/>
      <c r="BK75" s="4"/>
    </row>
    <row r="76" spans="1:63" x14ac:dyDescent="0.3">
      <c r="A76" s="3" t="str">
        <f t="shared" si="49"/>
        <v>as75</v>
      </c>
      <c r="B76" s="3" t="s">
        <v>126</v>
      </c>
      <c r="C76" s="3">
        <v>75</v>
      </c>
      <c r="D76" s="3">
        <v>2</v>
      </c>
      <c r="E76" s="1">
        <v>907.6</v>
      </c>
      <c r="F76" s="1">
        <v>881.1</v>
      </c>
      <c r="G76" s="1">
        <v>1004</v>
      </c>
      <c r="H76" s="1">
        <v>1062</v>
      </c>
      <c r="I76" s="1">
        <v>1147</v>
      </c>
      <c r="J76" s="1">
        <v>1124</v>
      </c>
      <c r="K76" s="1">
        <v>778.9</v>
      </c>
      <c r="L76" s="1">
        <v>859.3</v>
      </c>
      <c r="M76" s="4">
        <f t="shared" si="50"/>
        <v>970.48749999999995</v>
      </c>
      <c r="N76" s="4">
        <f t="shared" si="69"/>
        <v>963.67499999999995</v>
      </c>
      <c r="O76" s="4">
        <f t="shared" si="70"/>
        <v>977.3</v>
      </c>
      <c r="P76" s="4">
        <f t="shared" si="71"/>
        <v>13.625</v>
      </c>
      <c r="Q76" s="4">
        <f t="shared" si="72"/>
        <v>856.72499999999991</v>
      </c>
      <c r="R76" s="4">
        <f t="shared" si="51"/>
        <v>1084.25</v>
      </c>
      <c r="S76" s="4">
        <f t="shared" si="73"/>
        <v>227.52500000000009</v>
      </c>
      <c r="T76" s="4">
        <f>AVERAGE(E76,276,I76,K76)</f>
        <v>777.375</v>
      </c>
      <c r="U76" s="4">
        <f t="shared" si="48"/>
        <v>981.59999999999991</v>
      </c>
      <c r="V76" s="4">
        <f t="shared" si="52"/>
        <v>204.22499999999991</v>
      </c>
      <c r="W76" s="3">
        <v>24</v>
      </c>
      <c r="X76" s="3">
        <v>6</v>
      </c>
      <c r="Y76" s="3">
        <v>3</v>
      </c>
      <c r="Z76" s="3">
        <v>10</v>
      </c>
      <c r="AA76" s="3">
        <v>5</v>
      </c>
      <c r="AB76" s="3">
        <v>16</v>
      </c>
      <c r="AC76" s="3">
        <v>1</v>
      </c>
      <c r="AD76" s="3">
        <v>3</v>
      </c>
      <c r="AE76" s="3">
        <v>3</v>
      </c>
      <c r="AF76" s="3">
        <v>3</v>
      </c>
      <c r="AG76" s="3">
        <v>6</v>
      </c>
      <c r="AH76" s="3">
        <v>10</v>
      </c>
      <c r="AI76" s="4">
        <f t="shared" si="53"/>
        <v>-0.47016752128361761</v>
      </c>
      <c r="AJ76" s="4">
        <f t="shared" si="54"/>
        <v>-0.66829018976329768</v>
      </c>
      <c r="AK76" s="4">
        <f t="shared" si="55"/>
        <v>0.25055041235567121</v>
      </c>
      <c r="AL76" s="4">
        <f t="shared" si="56"/>
        <v>0.68417738487723512</v>
      </c>
      <c r="AM76" s="4">
        <f t="shared" si="57"/>
        <v>1.3196651894346996</v>
      </c>
      <c r="AN76" s="4">
        <f t="shared" si="58"/>
        <v>1.1477096658485622</v>
      </c>
      <c r="AO76" s="4">
        <f t="shared" si="59"/>
        <v>-1.4323708206547434</v>
      </c>
      <c r="AP76" s="4">
        <f t="shared" si="60"/>
        <v>-0.83127412081450669</v>
      </c>
      <c r="AQ76" s="4">
        <f t="shared" si="61"/>
        <v>3.6082248300317588E-16</v>
      </c>
      <c r="AR76" s="4">
        <f t="shared" si="62"/>
        <v>-5.0932478453502267E-2</v>
      </c>
      <c r="AS76" s="4">
        <f t="shared" si="63"/>
        <v>5.093247845350285E-2</v>
      </c>
      <c r="AT76" s="4">
        <f t="shared" si="64"/>
        <v>-0.66445857211817261</v>
      </c>
      <c r="AU76" s="4">
        <f t="shared" si="65"/>
        <v>0.16616137007399578</v>
      </c>
      <c r="AV76" s="4">
        <f>AI76/ACC!D76</f>
        <v>-0.47016752128361761</v>
      </c>
      <c r="AW76" s="4">
        <f>AJ76/ACC!E76</f>
        <v>-0.66829018976329768</v>
      </c>
      <c r="AX76" s="4">
        <f>AK76/ACC!F76</f>
        <v>0.25055041235567121</v>
      </c>
      <c r="AY76" s="4">
        <f>AL76/ACC!G76</f>
        <v>0.72978921053571744</v>
      </c>
      <c r="AZ76" s="4">
        <f>AM76/ACC!H76</f>
        <v>1.3196651894346996</v>
      </c>
      <c r="BA76" s="4">
        <f>AN76/ACC!I76</f>
        <v>1.1477096658485622</v>
      </c>
      <c r="BB76" s="4">
        <f>AO76/ACC!J76</f>
        <v>-1.5278622086983931</v>
      </c>
      <c r="BC76" s="4">
        <f>AP76/ACC!K76</f>
        <v>-0.83127412081450669</v>
      </c>
      <c r="BD76" s="4">
        <f t="shared" si="66"/>
        <v>-3.9529522038881687E-2</v>
      </c>
      <c r="BE76" s="4">
        <f t="shared" si="67"/>
        <v>2.7059631442590437E-2</v>
      </c>
      <c r="BF76" s="4">
        <f t="shared" si="68"/>
        <v>6.6589153481472124E-2</v>
      </c>
      <c r="BG76" s="4"/>
      <c r="BH76" s="4"/>
      <c r="BI76" s="4"/>
      <c r="BJ76" s="4"/>
      <c r="BK76" s="4"/>
    </row>
    <row r="77" spans="1:63" x14ac:dyDescent="0.3">
      <c r="A77" s="3" t="str">
        <f t="shared" si="49"/>
        <v>sh76</v>
      </c>
      <c r="B77" s="3" t="s">
        <v>127</v>
      </c>
      <c r="C77" s="3">
        <v>76</v>
      </c>
      <c r="D77" s="3">
        <v>2</v>
      </c>
      <c r="E77" s="1">
        <v>610.70000000000005</v>
      </c>
      <c r="F77" s="1">
        <v>573.20000000000005</v>
      </c>
      <c r="G77" s="1">
        <v>502.1</v>
      </c>
      <c r="H77" s="1">
        <v>623.5</v>
      </c>
      <c r="I77" s="1">
        <v>484.9</v>
      </c>
      <c r="J77" s="1">
        <v>535.29999999999995</v>
      </c>
      <c r="K77" s="1">
        <v>392.7</v>
      </c>
      <c r="L77" s="1">
        <v>436.6</v>
      </c>
      <c r="M77" s="4">
        <f t="shared" si="50"/>
        <v>519.875</v>
      </c>
      <c r="N77" s="4">
        <f t="shared" si="69"/>
        <v>577.375</v>
      </c>
      <c r="O77" s="4">
        <f t="shared" si="70"/>
        <v>462.375</v>
      </c>
      <c r="P77" s="4">
        <f t="shared" si="71"/>
        <v>-115</v>
      </c>
      <c r="Q77" s="4">
        <f t="shared" si="72"/>
        <v>503.30000000000007</v>
      </c>
      <c r="R77" s="4">
        <f t="shared" si="51"/>
        <v>536.45000000000005</v>
      </c>
      <c r="S77" s="4">
        <f t="shared" si="73"/>
        <v>33.149999999999977</v>
      </c>
      <c r="T77" s="4">
        <f>AVERAGE(E77,277,I77,K77)</f>
        <v>441.32499999999999</v>
      </c>
      <c r="U77" s="4">
        <f t="shared" si="48"/>
        <v>542.15</v>
      </c>
      <c r="V77" s="4">
        <f t="shared" si="52"/>
        <v>100.82499999999999</v>
      </c>
      <c r="W77" s="3">
        <v>35</v>
      </c>
      <c r="X77" s="3">
        <v>9</v>
      </c>
      <c r="Y77" s="3">
        <v>5</v>
      </c>
      <c r="Z77" s="3">
        <v>17</v>
      </c>
      <c r="AA77" s="3">
        <v>4</v>
      </c>
      <c r="AB77" s="3">
        <v>31</v>
      </c>
      <c r="AC77" s="3">
        <v>5</v>
      </c>
      <c r="AD77" s="3">
        <v>5</v>
      </c>
      <c r="AE77" s="3">
        <v>7</v>
      </c>
      <c r="AF77" s="3">
        <v>6</v>
      </c>
      <c r="AG77" s="3">
        <v>8</v>
      </c>
      <c r="AH77" s="3">
        <v>32</v>
      </c>
      <c r="AI77" s="4">
        <f t="shared" si="53"/>
        <v>1.1117844674452815</v>
      </c>
      <c r="AJ77" s="4">
        <f t="shared" si="54"/>
        <v>0.65274876660082204</v>
      </c>
      <c r="AK77" s="4">
        <f t="shared" si="55"/>
        <v>-0.21758292220027356</v>
      </c>
      <c r="AL77" s="4">
        <f t="shared" si="56"/>
        <v>1.2684686533335232</v>
      </c>
      <c r="AM77" s="4">
        <f t="shared" si="57"/>
        <v>-0.42812729698759955</v>
      </c>
      <c r="AN77" s="4">
        <f t="shared" si="58"/>
        <v>0.18881668494735379</v>
      </c>
      <c r="AO77" s="4">
        <f t="shared" si="59"/>
        <v>-1.5567430734638439</v>
      </c>
      <c r="AP77" s="4">
        <f t="shared" si="60"/>
        <v>-1.0193652796752628</v>
      </c>
      <c r="AQ77" s="4">
        <f t="shared" si="61"/>
        <v>0</v>
      </c>
      <c r="AR77" s="4">
        <f t="shared" si="62"/>
        <v>0.70385474129483827</v>
      </c>
      <c r="AS77" s="4">
        <f t="shared" si="63"/>
        <v>-0.70385474129483816</v>
      </c>
      <c r="AT77" s="4">
        <f t="shared" si="64"/>
        <v>-0.76261131100292867</v>
      </c>
      <c r="AU77" s="4">
        <f t="shared" si="65"/>
        <v>0.54533441260321802</v>
      </c>
      <c r="AV77" s="4">
        <f>AI77/ACC!D77</f>
        <v>1.263391440278729</v>
      </c>
      <c r="AW77" s="4">
        <f>AJ77/ACC!E77</f>
        <v>0.74175996204638872</v>
      </c>
      <c r="AX77" s="4">
        <f>AK77/ACC!F77</f>
        <v>-0.21758292220027356</v>
      </c>
      <c r="AY77" s="4">
        <f>AL77/ACC!G77</f>
        <v>1.4414416515153672</v>
      </c>
      <c r="AZ77" s="4">
        <f>AM77/ACC!H77</f>
        <v>-0.42812729698759955</v>
      </c>
      <c r="BA77" s="4">
        <f>AN77/ACC!I77</f>
        <v>0.20086881377378063</v>
      </c>
      <c r="BB77" s="4">
        <f>AO77/ACC!J77</f>
        <v>-1.5567430734638439</v>
      </c>
      <c r="BC77" s="4">
        <f>AP77/ACC!K77</f>
        <v>-1.0844311485907052</v>
      </c>
      <c r="BD77" s="4">
        <f t="shared" si="66"/>
        <v>0.80725253291005283</v>
      </c>
      <c r="BE77" s="4">
        <f t="shared" si="67"/>
        <v>-0.71710817631709201</v>
      </c>
      <c r="BF77" s="4">
        <f t="shared" si="68"/>
        <v>-1.5243607092271447</v>
      </c>
      <c r="BG77" s="4"/>
      <c r="BH77" s="4"/>
      <c r="BI77" s="4"/>
      <c r="BJ77" s="4"/>
      <c r="BK77" s="4"/>
    </row>
    <row r="78" spans="1:63" x14ac:dyDescent="0.3">
      <c r="A78" s="3" t="str">
        <f t="shared" si="49"/>
        <v>sl77</v>
      </c>
      <c r="B78" s="3" t="s">
        <v>128</v>
      </c>
      <c r="C78" s="3">
        <v>77</v>
      </c>
      <c r="D78" s="3">
        <v>2</v>
      </c>
      <c r="E78" s="1">
        <v>540.9</v>
      </c>
      <c r="F78" s="1">
        <v>577.4</v>
      </c>
      <c r="G78" s="1">
        <v>504.1</v>
      </c>
      <c r="H78" s="1">
        <v>586.1</v>
      </c>
      <c r="I78" s="1">
        <v>581.29999999999995</v>
      </c>
      <c r="J78" s="1">
        <v>561.6</v>
      </c>
      <c r="K78" s="1">
        <v>618.4</v>
      </c>
      <c r="L78" s="1">
        <v>692.9</v>
      </c>
      <c r="M78" s="4">
        <f t="shared" si="50"/>
        <v>582.83749999999998</v>
      </c>
      <c r="N78" s="4">
        <f t="shared" si="69"/>
        <v>552.125</v>
      </c>
      <c r="O78" s="4">
        <f t="shared" si="70"/>
        <v>613.55000000000007</v>
      </c>
      <c r="P78" s="4">
        <f t="shared" si="71"/>
        <v>61.425000000000068</v>
      </c>
      <c r="Q78" s="4">
        <f t="shared" si="72"/>
        <v>607.4</v>
      </c>
      <c r="R78" s="4">
        <f t="shared" si="51"/>
        <v>558.27499999999998</v>
      </c>
      <c r="S78" s="4">
        <f t="shared" si="73"/>
        <v>-49.125</v>
      </c>
      <c r="T78" s="4">
        <f>AVERAGE(E78,278,I78,K78)</f>
        <v>504.65</v>
      </c>
      <c r="U78" s="4">
        <f t="shared" si="48"/>
        <v>604.5</v>
      </c>
      <c r="V78" s="4">
        <f t="shared" si="52"/>
        <v>99.850000000000023</v>
      </c>
      <c r="W78" s="3">
        <v>24</v>
      </c>
      <c r="X78" s="3">
        <v>6</v>
      </c>
      <c r="Y78" s="3">
        <v>3</v>
      </c>
      <c r="Z78" s="3">
        <v>9</v>
      </c>
      <c r="AA78" s="3">
        <v>6</v>
      </c>
      <c r="AB78" s="3">
        <v>16</v>
      </c>
      <c r="AC78" s="3">
        <v>1</v>
      </c>
      <c r="AD78" s="3">
        <v>3</v>
      </c>
      <c r="AE78" s="3">
        <v>3</v>
      </c>
      <c r="AF78" s="3">
        <v>5</v>
      </c>
      <c r="AG78" s="3">
        <v>4</v>
      </c>
      <c r="AH78" s="3">
        <v>6</v>
      </c>
      <c r="AI78" s="4">
        <f t="shared" si="53"/>
        <v>-0.75096677553008617</v>
      </c>
      <c r="AJ78" s="4">
        <f t="shared" si="54"/>
        <v>-9.7368270448759314E-2</v>
      </c>
      <c r="AK78" s="4">
        <f t="shared" si="55"/>
        <v>-1.4099373231189301</v>
      </c>
      <c r="AL78" s="4">
        <f t="shared" si="56"/>
        <v>5.8420962269256402E-2</v>
      </c>
      <c r="AM78" s="4">
        <f t="shared" si="57"/>
        <v>-2.7531717851028901E-2</v>
      </c>
      <c r="AN78" s="4">
        <f t="shared" si="58"/>
        <v>-0.38029584251136028</v>
      </c>
      <c r="AO78" s="4">
        <f t="shared" si="59"/>
        <v>0.63681087224533384</v>
      </c>
      <c r="AP78" s="4">
        <f t="shared" si="60"/>
        <v>1.9708680949455764</v>
      </c>
      <c r="AQ78" s="4">
        <f t="shared" si="61"/>
        <v>0</v>
      </c>
      <c r="AR78" s="4">
        <f t="shared" si="62"/>
        <v>-0.54996285170712977</v>
      </c>
      <c r="AS78" s="4">
        <f t="shared" si="63"/>
        <v>0.54996285170713022</v>
      </c>
      <c r="AT78" s="4">
        <f t="shared" si="64"/>
        <v>0.62808130317061783</v>
      </c>
      <c r="AU78" s="4">
        <f t="shared" si="65"/>
        <v>0.77581247212735627</v>
      </c>
      <c r="AV78" s="4">
        <f>AI78/ACC!D78</f>
        <v>-0.75096677553008617</v>
      </c>
      <c r="AW78" s="4">
        <f>AJ78/ACC!E78</f>
        <v>-9.7368270448759314E-2</v>
      </c>
      <c r="AX78" s="4">
        <f>AK78/ACC!F78</f>
        <v>-1.4099373231189301</v>
      </c>
      <c r="AY78" s="4">
        <f>AL78/ACC!G78</f>
        <v>6.6387457124155003E-2</v>
      </c>
      <c r="AZ78" s="4">
        <f>AM78/ACC!H78</f>
        <v>-2.7531717851028901E-2</v>
      </c>
      <c r="BA78" s="4">
        <f>AN78/ACC!I78</f>
        <v>-0.38029584251136028</v>
      </c>
      <c r="BB78" s="4">
        <f>AO78/ACC!J78</f>
        <v>0.63681087224533384</v>
      </c>
      <c r="BC78" s="4">
        <f>AP78/ACC!K78</f>
        <v>1.9708680949455764</v>
      </c>
      <c r="BD78" s="4">
        <f t="shared" si="66"/>
        <v>-0.54797122799340503</v>
      </c>
      <c r="BE78" s="4">
        <f t="shared" si="67"/>
        <v>0.54996285170713022</v>
      </c>
      <c r="BF78" s="4">
        <f t="shared" si="68"/>
        <v>1.0979340797005352</v>
      </c>
      <c r="BG78" s="4"/>
      <c r="BH78" s="4"/>
      <c r="BI78" s="4"/>
      <c r="BJ78" s="4"/>
      <c r="BK78" s="4"/>
    </row>
    <row r="79" spans="1:63" x14ac:dyDescent="0.3">
      <c r="A79" s="3" t="str">
        <f t="shared" si="49"/>
        <v>nb78</v>
      </c>
      <c r="B79" s="3" t="s">
        <v>129</v>
      </c>
      <c r="C79" s="3">
        <v>78</v>
      </c>
      <c r="D79" s="3">
        <v>1</v>
      </c>
      <c r="E79" s="1">
        <v>429</v>
      </c>
      <c r="F79" s="1">
        <v>465.3</v>
      </c>
      <c r="G79" s="1">
        <v>471.1</v>
      </c>
      <c r="H79" s="1">
        <v>522.6</v>
      </c>
      <c r="I79" s="1">
        <v>656</v>
      </c>
      <c r="J79" s="1">
        <v>714.1</v>
      </c>
      <c r="K79" s="1">
        <v>503.5</v>
      </c>
      <c r="L79" s="1">
        <v>547.20000000000005</v>
      </c>
      <c r="M79" s="4">
        <f t="shared" si="50"/>
        <v>538.6</v>
      </c>
      <c r="N79" s="4">
        <f t="shared" si="69"/>
        <v>472</v>
      </c>
      <c r="O79" s="4">
        <f t="shared" si="70"/>
        <v>605.20000000000005</v>
      </c>
      <c r="P79" s="4">
        <f t="shared" si="71"/>
        <v>133.20000000000005</v>
      </c>
      <c r="Q79" s="4">
        <f t="shared" si="72"/>
        <v>486.25</v>
      </c>
      <c r="R79" s="4">
        <f t="shared" si="51"/>
        <v>590.95000000000005</v>
      </c>
      <c r="S79" s="4">
        <f t="shared" si="73"/>
        <v>104.70000000000005</v>
      </c>
      <c r="T79" s="4">
        <f>AVERAGE(E79,279,I79,K79)</f>
        <v>466.875</v>
      </c>
      <c r="U79" s="4">
        <f t="shared" si="48"/>
        <v>562.29999999999995</v>
      </c>
      <c r="V79" s="4">
        <f t="shared" si="52"/>
        <v>95.424999999999955</v>
      </c>
      <c r="W79" s="3">
        <v>22</v>
      </c>
      <c r="X79" s="3">
        <v>6</v>
      </c>
      <c r="Y79" s="3">
        <v>3</v>
      </c>
      <c r="Z79" s="3">
        <v>9</v>
      </c>
      <c r="AA79" s="3">
        <v>4</v>
      </c>
      <c r="AB79" s="3">
        <v>9</v>
      </c>
      <c r="AC79" s="3">
        <v>0</v>
      </c>
      <c r="AD79" s="3">
        <v>1</v>
      </c>
      <c r="AE79" s="3">
        <v>3</v>
      </c>
      <c r="AF79" s="3">
        <v>3</v>
      </c>
      <c r="AG79" s="3">
        <v>2</v>
      </c>
      <c r="AH79" s="3">
        <v>0</v>
      </c>
      <c r="AI79" s="4">
        <f t="shared" si="53"/>
        <v>-1.1112960505873346</v>
      </c>
      <c r="AJ79" s="4">
        <f t="shared" si="54"/>
        <v>-0.74322993164280671</v>
      </c>
      <c r="AK79" s="4">
        <f t="shared" si="55"/>
        <v>-0.68442046911172505</v>
      </c>
      <c r="AL79" s="4">
        <f t="shared" si="56"/>
        <v>-0.16223300008574223</v>
      </c>
      <c r="AM79" s="4">
        <f t="shared" si="57"/>
        <v>1.1903846381291334</v>
      </c>
      <c r="AN79" s="4">
        <f t="shared" si="58"/>
        <v>1.7794932196904851</v>
      </c>
      <c r="AO79" s="4">
        <f t="shared" si="59"/>
        <v>-0.35589864393809728</v>
      </c>
      <c r="AP79" s="4">
        <f t="shared" si="60"/>
        <v>8.720023754608669E-2</v>
      </c>
      <c r="AQ79" s="4">
        <f t="shared" si="61"/>
        <v>-5.5511151231257827E-17</v>
      </c>
      <c r="AR79" s="4">
        <f t="shared" si="62"/>
        <v>-0.6752948628569021</v>
      </c>
      <c r="AS79" s="4">
        <f t="shared" si="63"/>
        <v>0.67529486285690188</v>
      </c>
      <c r="AT79" s="4">
        <f t="shared" si="64"/>
        <v>-0.55767593779473867</v>
      </c>
      <c r="AU79" s="4">
        <f t="shared" si="65"/>
        <v>0.48061526275401162</v>
      </c>
      <c r="AV79" s="4">
        <f>AI79/ACC!D79</f>
        <v>-1.1112960505873346</v>
      </c>
      <c r="AW79" s="4">
        <f>AJ79/ACC!E79</f>
        <v>-0.74322993164280671</v>
      </c>
      <c r="AX79" s="4">
        <f>AK79/ACC!F79</f>
        <v>-0.68442046911172505</v>
      </c>
      <c r="AY79" s="4">
        <f>AL79/ACC!G79</f>
        <v>-0.16223300008574223</v>
      </c>
      <c r="AZ79" s="4">
        <f>AM79/ACC!H79</f>
        <v>1.1903846381291334</v>
      </c>
      <c r="BA79" s="4">
        <f>AN79/ACC!I79</f>
        <v>1.8930778932877503</v>
      </c>
      <c r="BB79" s="4">
        <f>AO79/ACC!J79</f>
        <v>-0.35589864393809728</v>
      </c>
      <c r="BC79" s="4">
        <f>AP79/ACC!K79</f>
        <v>8.720023754608669E-2</v>
      </c>
      <c r="BD79" s="4">
        <f t="shared" si="66"/>
        <v>-0.6752948628569021</v>
      </c>
      <c r="BE79" s="4">
        <f t="shared" si="67"/>
        <v>0.70369103125621824</v>
      </c>
      <c r="BF79" s="4">
        <f t="shared" si="68"/>
        <v>1.3789858941131203</v>
      </c>
      <c r="BG79" s="4"/>
      <c r="BH79" s="4"/>
      <c r="BI79" s="4"/>
      <c r="BJ79" s="4"/>
      <c r="BK79" s="4"/>
    </row>
    <row r="80" spans="1:63" x14ac:dyDescent="0.3">
      <c r="A80" s="3" t="str">
        <f t="shared" si="49"/>
        <v>kr79</v>
      </c>
      <c r="B80" s="3" t="s">
        <v>130</v>
      </c>
      <c r="C80" s="3">
        <v>79</v>
      </c>
      <c r="D80" s="3">
        <v>2</v>
      </c>
      <c r="E80" s="1">
        <v>519.29999999999995</v>
      </c>
      <c r="F80" s="1">
        <v>729.9</v>
      </c>
      <c r="G80" s="1">
        <v>495.7</v>
      </c>
      <c r="H80" s="1">
        <v>585.79999999999995</v>
      </c>
      <c r="I80" s="1">
        <v>666</v>
      </c>
      <c r="J80" s="1">
        <v>774.2</v>
      </c>
      <c r="K80" s="1">
        <v>583.70000000000005</v>
      </c>
      <c r="L80" s="1">
        <v>625.4</v>
      </c>
      <c r="M80" s="4">
        <f t="shared" si="50"/>
        <v>622.49999999999989</v>
      </c>
      <c r="N80" s="4">
        <f t="shared" si="69"/>
        <v>582.67499999999995</v>
      </c>
      <c r="O80" s="4">
        <f t="shared" si="70"/>
        <v>662.32500000000005</v>
      </c>
      <c r="P80" s="4">
        <f t="shared" si="71"/>
        <v>79.650000000000091</v>
      </c>
      <c r="Q80" s="4">
        <f t="shared" si="72"/>
        <v>614.57499999999993</v>
      </c>
      <c r="R80" s="4">
        <f t="shared" si="51"/>
        <v>630.42499999999995</v>
      </c>
      <c r="S80" s="4">
        <f t="shared" si="73"/>
        <v>15.850000000000023</v>
      </c>
      <c r="T80" s="4">
        <f>AVERAGE(E80,280,I80,K80)</f>
        <v>512.25</v>
      </c>
      <c r="U80" s="4">
        <f t="shared" si="48"/>
        <v>678.82499999999993</v>
      </c>
      <c r="V80" s="4">
        <f t="shared" si="52"/>
        <v>166.57499999999993</v>
      </c>
      <c r="W80" s="3">
        <v>23</v>
      </c>
      <c r="X80" s="3">
        <v>6</v>
      </c>
      <c r="Y80" s="3">
        <v>3</v>
      </c>
      <c r="Z80" s="3">
        <v>10</v>
      </c>
      <c r="AA80" s="3">
        <v>4</v>
      </c>
      <c r="AB80" s="3">
        <v>23</v>
      </c>
      <c r="AC80" s="3">
        <v>5</v>
      </c>
      <c r="AD80" s="3">
        <v>6</v>
      </c>
      <c r="AE80" s="3">
        <v>3</v>
      </c>
      <c r="AF80" s="3">
        <v>5</v>
      </c>
      <c r="AG80" s="3">
        <v>4</v>
      </c>
      <c r="AH80" s="3">
        <v>7</v>
      </c>
      <c r="AI80" s="4">
        <f t="shared" si="53"/>
        <v>-1.0625783493505396</v>
      </c>
      <c r="AJ80" s="4">
        <f t="shared" si="54"/>
        <v>1.105822817056668</v>
      </c>
      <c r="AK80" s="4">
        <f t="shared" si="55"/>
        <v>-1.3055710726516319</v>
      </c>
      <c r="AL80" s="4">
        <f t="shared" si="56"/>
        <v>-0.37787427733686779</v>
      </c>
      <c r="AM80" s="4">
        <f t="shared" si="57"/>
        <v>0.44788912981345569</v>
      </c>
      <c r="AN80" s="4">
        <f t="shared" si="58"/>
        <v>1.5619489883379567</v>
      </c>
      <c r="AO80" s="4">
        <f t="shared" si="59"/>
        <v>-0.39949651118993018</v>
      </c>
      <c r="AP80" s="4">
        <f t="shared" si="60"/>
        <v>2.9859275320897903E-2</v>
      </c>
      <c r="AQ80" s="4">
        <f t="shared" si="61"/>
        <v>1.1128251098391218E-15</v>
      </c>
      <c r="AR80" s="4">
        <f t="shared" si="62"/>
        <v>-0.41005022057059282</v>
      </c>
      <c r="AS80" s="4">
        <f t="shared" si="63"/>
        <v>0.41005022057059504</v>
      </c>
      <c r="AT80" s="4">
        <f t="shared" si="64"/>
        <v>-1.0265412929287683</v>
      </c>
      <c r="AU80" s="4">
        <f t="shared" si="65"/>
        <v>1.1598784016893253</v>
      </c>
      <c r="AV80" s="4">
        <f>AI80/ACC!D80</f>
        <v>-1.0625783493505396</v>
      </c>
      <c r="AW80" s="4">
        <f>AJ80/ACC!E80</f>
        <v>1.1795443381937791</v>
      </c>
      <c r="AX80" s="4">
        <f>AK80/ACC!F80</f>
        <v>-1.3926091441617408</v>
      </c>
      <c r="AY80" s="4">
        <f>AL80/ACC!G80</f>
        <v>-0.40306589582599234</v>
      </c>
      <c r="AZ80" s="4">
        <f>AM80/ACC!H80</f>
        <v>0.44788912981345569</v>
      </c>
      <c r="BA80" s="4">
        <f>AN80/ACC!I80</f>
        <v>1.7850845581005219</v>
      </c>
      <c r="BB80" s="4">
        <f>AO80/ACC!J80</f>
        <v>-0.39949651118993018</v>
      </c>
      <c r="BC80" s="4">
        <f>AP80/ACC!K80</f>
        <v>2.9859275320897903E-2</v>
      </c>
      <c r="BD80" s="4">
        <f t="shared" si="66"/>
        <v>-0.41967726278612338</v>
      </c>
      <c r="BE80" s="4">
        <f t="shared" si="67"/>
        <v>0.46583411301123634</v>
      </c>
      <c r="BF80" s="4">
        <f t="shared" si="68"/>
        <v>0.88551137579735972</v>
      </c>
      <c r="BG80" s="4"/>
      <c r="BH80" s="4"/>
      <c r="BI80" s="4"/>
      <c r="BJ80" s="4"/>
      <c r="BK80" s="4"/>
    </row>
    <row r="81" spans="1:63" x14ac:dyDescent="0.3">
      <c r="A81" s="3" t="str">
        <f t="shared" si="49"/>
        <v>hr80</v>
      </c>
      <c r="B81" s="3" t="s">
        <v>131</v>
      </c>
      <c r="C81" s="3">
        <v>80</v>
      </c>
      <c r="D81" s="3">
        <v>2</v>
      </c>
      <c r="E81" s="1">
        <v>519.29999999999995</v>
      </c>
      <c r="F81" s="1">
        <v>729.9</v>
      </c>
      <c r="G81" s="1">
        <v>495.7</v>
      </c>
      <c r="H81" s="1">
        <v>585.79999999999995</v>
      </c>
      <c r="I81" s="1">
        <v>666</v>
      </c>
      <c r="J81" s="1">
        <v>774.2</v>
      </c>
      <c r="K81" s="1">
        <v>583.70000000000005</v>
      </c>
      <c r="L81" s="1">
        <v>625.4</v>
      </c>
      <c r="M81" s="4">
        <f t="shared" si="50"/>
        <v>622.49999999999989</v>
      </c>
      <c r="N81" s="4">
        <f t="shared" si="69"/>
        <v>582.67499999999995</v>
      </c>
      <c r="O81" s="4">
        <f t="shared" si="70"/>
        <v>662.32500000000005</v>
      </c>
      <c r="P81" s="4">
        <f t="shared" si="71"/>
        <v>79.650000000000091</v>
      </c>
      <c r="Q81" s="4">
        <f>AVERAGE(E81,F81,K81,L81)</f>
        <v>614.57499999999993</v>
      </c>
      <c r="R81" s="4">
        <f t="shared" si="51"/>
        <v>630.42499999999995</v>
      </c>
      <c r="S81" s="4">
        <f t="shared" si="73"/>
        <v>15.850000000000023</v>
      </c>
      <c r="T81" s="4">
        <f>AVERAGE(E81,281,I81,K81)</f>
        <v>512.5</v>
      </c>
      <c r="U81" s="4">
        <f t="shared" si="48"/>
        <v>678.82499999999993</v>
      </c>
      <c r="V81" s="4">
        <f t="shared" si="52"/>
        <v>166.32499999999993</v>
      </c>
      <c r="W81" s="3">
        <v>24</v>
      </c>
      <c r="X81" s="3">
        <v>6</v>
      </c>
      <c r="Y81" s="3">
        <v>3</v>
      </c>
      <c r="Z81" s="3">
        <v>10</v>
      </c>
      <c r="AA81" s="3">
        <v>5</v>
      </c>
      <c r="AB81" s="3">
        <v>13</v>
      </c>
      <c r="AC81" s="3">
        <v>1</v>
      </c>
      <c r="AD81" s="3">
        <v>1</v>
      </c>
      <c r="AE81" s="3">
        <v>1</v>
      </c>
      <c r="AF81" s="3">
        <v>4</v>
      </c>
      <c r="AG81" s="3">
        <v>6</v>
      </c>
      <c r="AH81" s="3">
        <v>4</v>
      </c>
      <c r="AI81" s="4">
        <f t="shared" si="53"/>
        <v>-1.0625783493505396</v>
      </c>
      <c r="AJ81" s="4">
        <f t="shared" si="54"/>
        <v>1.105822817056668</v>
      </c>
      <c r="AK81" s="4">
        <f t="shared" si="55"/>
        <v>-1.3055710726516319</v>
      </c>
      <c r="AL81" s="4">
        <f t="shared" si="56"/>
        <v>-0.37787427733686779</v>
      </c>
      <c r="AM81" s="4">
        <f t="shared" si="57"/>
        <v>0.44788912981345569</v>
      </c>
      <c r="AN81" s="4">
        <f t="shared" si="58"/>
        <v>1.5619489883379567</v>
      </c>
      <c r="AO81" s="4">
        <f t="shared" si="59"/>
        <v>-0.39949651118993018</v>
      </c>
      <c r="AP81" s="4">
        <f t="shared" si="60"/>
        <v>2.9859275320897903E-2</v>
      </c>
      <c r="AQ81" s="4">
        <f t="shared" si="61"/>
        <v>1.1128251098391218E-15</v>
      </c>
      <c r="AR81" s="4">
        <f t="shared" si="62"/>
        <v>-0.41005022057059282</v>
      </c>
      <c r="AS81" s="4">
        <f t="shared" si="63"/>
        <v>0.41005022057059504</v>
      </c>
      <c r="AT81" s="4">
        <f t="shared" si="64"/>
        <v>-1.0265412929287683</v>
      </c>
      <c r="AU81" s="4">
        <f t="shared" si="65"/>
        <v>1.1598784016893253</v>
      </c>
      <c r="AV81" s="4">
        <f>AI81/ACC!D81</f>
        <v>-1.0625783493505396</v>
      </c>
      <c r="AW81" s="4">
        <f>AJ81/ACC!E81</f>
        <v>1.1764072521879447</v>
      </c>
      <c r="AX81" s="4">
        <f>AK81/ACC!F81</f>
        <v>-1.3889053964379063</v>
      </c>
      <c r="AY81" s="4">
        <f>AL81/ACC!G81</f>
        <v>-0.40199391206049767</v>
      </c>
      <c r="AZ81" s="4">
        <f>AM81/ACC!H81</f>
        <v>0.44788912981345569</v>
      </c>
      <c r="BA81" s="4">
        <f>AN81/ACC!I81</f>
        <v>1.7749420322022236</v>
      </c>
      <c r="BB81" s="4">
        <f>AO81/ACC!J81</f>
        <v>-0.39949651118993018</v>
      </c>
      <c r="BC81" s="4">
        <f>AP81/ACC!K81</f>
        <v>2.9859275320897903E-2</v>
      </c>
      <c r="BD81" s="4">
        <f t="shared" si="66"/>
        <v>-0.41926760141524971</v>
      </c>
      <c r="BE81" s="4">
        <f t="shared" si="67"/>
        <v>0.46329848153666175</v>
      </c>
      <c r="BF81" s="4">
        <f t="shared" si="68"/>
        <v>0.88256608295191152</v>
      </c>
      <c r="BG81" s="4"/>
      <c r="BH81" s="4"/>
      <c r="BI81" s="4"/>
      <c r="BJ81" s="4"/>
      <c r="BK81" s="4"/>
    </row>
    <row r="82" spans="1:63" x14ac:dyDescent="0.3">
      <c r="A82" s="3" t="str">
        <f t="shared" si="49"/>
        <v>kg81</v>
      </c>
      <c r="B82" s="3" t="s">
        <v>132</v>
      </c>
      <c r="C82" s="3">
        <v>81</v>
      </c>
      <c r="D82" s="3">
        <v>2</v>
      </c>
      <c r="E82" s="1">
        <v>789.1</v>
      </c>
      <c r="F82" s="1">
        <v>828.9</v>
      </c>
      <c r="G82" s="1">
        <v>694.3</v>
      </c>
      <c r="H82" s="1">
        <v>726.7</v>
      </c>
      <c r="I82" s="1">
        <v>753.4</v>
      </c>
      <c r="J82" s="1">
        <v>787.1</v>
      </c>
      <c r="K82" s="1">
        <v>686.1</v>
      </c>
      <c r="L82" s="1">
        <v>689.9</v>
      </c>
      <c r="M82" s="4">
        <f t="shared" si="50"/>
        <v>744.4375</v>
      </c>
      <c r="N82" s="4">
        <f t="shared" si="69"/>
        <v>759.75</v>
      </c>
      <c r="O82" s="4">
        <f t="shared" si="70"/>
        <v>729.125</v>
      </c>
      <c r="P82" s="4">
        <f t="shared" si="71"/>
        <v>-30.625</v>
      </c>
      <c r="Q82" s="4">
        <f t="shared" si="72"/>
        <v>748.5</v>
      </c>
      <c r="R82" s="4">
        <f t="shared" si="51"/>
        <v>740.375</v>
      </c>
      <c r="S82" s="4">
        <f t="shared" si="73"/>
        <v>-8.125</v>
      </c>
      <c r="T82" s="4">
        <f>AVERAGE(E82,282,I82,K82)</f>
        <v>627.65</v>
      </c>
      <c r="U82" s="4">
        <f t="shared" si="48"/>
        <v>758.15</v>
      </c>
      <c r="V82" s="4">
        <f t="shared" si="52"/>
        <v>130.5</v>
      </c>
      <c r="W82" s="3">
        <v>40</v>
      </c>
      <c r="X82" s="3">
        <v>11</v>
      </c>
      <c r="Y82" s="3">
        <v>3</v>
      </c>
      <c r="Z82" s="3">
        <v>15</v>
      </c>
      <c r="AA82" s="3">
        <v>11</v>
      </c>
      <c r="AB82" s="3">
        <v>21</v>
      </c>
      <c r="AC82" s="3">
        <v>1</v>
      </c>
      <c r="AD82" s="3">
        <v>3</v>
      </c>
      <c r="AE82" s="3">
        <v>3</v>
      </c>
      <c r="AF82" s="3">
        <v>6</v>
      </c>
      <c r="AG82" s="3">
        <v>8</v>
      </c>
      <c r="AH82" s="3">
        <v>36</v>
      </c>
      <c r="AI82" s="4">
        <f t="shared" si="53"/>
        <v>0.83069159142203697</v>
      </c>
      <c r="AJ82" s="4">
        <f t="shared" si="54"/>
        <v>1.5709440479257486</v>
      </c>
      <c r="AK82" s="4">
        <f t="shared" si="55"/>
        <v>-0.93252280246117869</v>
      </c>
      <c r="AL82" s="4">
        <f t="shared" si="56"/>
        <v>-0.32990522480488854</v>
      </c>
      <c r="AM82" s="4">
        <f t="shared" si="57"/>
        <v>0.16669629752297752</v>
      </c>
      <c r="AN82" s="4">
        <f t="shared" si="58"/>
        <v>0.79349297551732778</v>
      </c>
      <c r="AO82" s="4">
        <f t="shared" si="59"/>
        <v>-1.0850371276704851</v>
      </c>
      <c r="AP82" s="4">
        <f t="shared" si="60"/>
        <v>-1.0143597574515384</v>
      </c>
      <c r="AQ82" s="4">
        <f t="shared" si="61"/>
        <v>0</v>
      </c>
      <c r="AR82" s="4">
        <f t="shared" si="62"/>
        <v>0.28480190302042957</v>
      </c>
      <c r="AS82" s="4">
        <f t="shared" si="63"/>
        <v>-0.28480190302042951</v>
      </c>
      <c r="AT82" s="4">
        <f t="shared" si="64"/>
        <v>-1.6809124561940454</v>
      </c>
      <c r="AU82" s="4">
        <f t="shared" si="65"/>
        <v>0.51008602059332464</v>
      </c>
      <c r="AV82" s="4">
        <f>AI82/ACC!D82</f>
        <v>0.88371445895961387</v>
      </c>
      <c r="AW82" s="4">
        <f>AJ82/ACC!E82</f>
        <v>1.5709440479257486</v>
      </c>
      <c r="AX82" s="4">
        <f>AK82/ACC!F82</f>
        <v>-0.93252280246117869</v>
      </c>
      <c r="AY82" s="4">
        <f>AL82/ACC!G82</f>
        <v>-0.32990522480488854</v>
      </c>
      <c r="AZ82" s="4">
        <f>AM82/ACC!H82</f>
        <v>0.16669629752297752</v>
      </c>
      <c r="BA82" s="4">
        <f>AN82/ACC!I82</f>
        <v>0.79349297551732778</v>
      </c>
      <c r="BB82" s="4">
        <f>AO82/ACC!J82</f>
        <v>-1.0850371276704851</v>
      </c>
      <c r="BC82" s="4">
        <f>AP82/ACC!K82</f>
        <v>-1.0791061249484453</v>
      </c>
      <c r="BD82" s="4">
        <f t="shared" si="66"/>
        <v>0.29805761990482377</v>
      </c>
      <c r="BE82" s="4">
        <f t="shared" si="67"/>
        <v>-0.30098849489465629</v>
      </c>
      <c r="BF82" s="4">
        <f t="shared" si="68"/>
        <v>-0.59904611479948011</v>
      </c>
      <c r="BG82" s="4"/>
      <c r="BH82" s="4"/>
      <c r="BI82" s="4"/>
      <c r="BJ82" s="4"/>
      <c r="BK82" s="4"/>
    </row>
    <row r="83" spans="1:63" x14ac:dyDescent="0.3">
      <c r="A83" s="3" t="str">
        <f t="shared" si="49"/>
        <v>sx82</v>
      </c>
      <c r="B83" s="3" t="s">
        <v>133</v>
      </c>
      <c r="C83" s="3">
        <v>82</v>
      </c>
      <c r="D83" s="3">
        <v>2</v>
      </c>
      <c r="E83" s="1">
        <v>439.6</v>
      </c>
      <c r="F83" s="1">
        <v>470.3</v>
      </c>
      <c r="G83" s="1">
        <v>443.4</v>
      </c>
      <c r="H83" s="1">
        <v>550.70000000000005</v>
      </c>
      <c r="I83" s="1">
        <v>515.1</v>
      </c>
      <c r="J83" s="1">
        <v>567</v>
      </c>
      <c r="K83" s="1">
        <v>487.1</v>
      </c>
      <c r="L83" s="1">
        <v>506.9</v>
      </c>
      <c r="M83" s="4">
        <f t="shared" si="50"/>
        <v>497.51250000000005</v>
      </c>
      <c r="N83" s="4">
        <f t="shared" si="69"/>
        <v>476.00000000000006</v>
      </c>
      <c r="O83" s="4">
        <f t="shared" si="70"/>
        <v>519.02499999999998</v>
      </c>
      <c r="P83" s="4">
        <f t="shared" si="71"/>
        <v>43.02499999999992</v>
      </c>
      <c r="Q83" s="4">
        <f t="shared" si="72"/>
        <v>475.97500000000002</v>
      </c>
      <c r="R83" s="4">
        <f t="shared" si="51"/>
        <v>519.04999999999995</v>
      </c>
      <c r="S83" s="4">
        <f t="shared" si="73"/>
        <v>43.074999999999932</v>
      </c>
      <c r="T83" s="4">
        <f>AVERAGE(E83,283,I83,K83)</f>
        <v>431.20000000000005</v>
      </c>
      <c r="U83" s="4">
        <f t="shared" si="48"/>
        <v>523.72500000000002</v>
      </c>
      <c r="V83" s="4">
        <f t="shared" si="52"/>
        <v>92.524999999999977</v>
      </c>
      <c r="W83" s="3">
        <v>22</v>
      </c>
      <c r="X83" s="3">
        <v>6</v>
      </c>
      <c r="Y83" s="3">
        <v>3</v>
      </c>
      <c r="Z83" s="3">
        <v>9</v>
      </c>
      <c r="AA83" s="3">
        <v>4</v>
      </c>
      <c r="AB83" s="3">
        <v>26</v>
      </c>
      <c r="AC83" s="3">
        <v>7</v>
      </c>
      <c r="AD83" s="3">
        <v>5</v>
      </c>
      <c r="AE83" s="3">
        <v>5</v>
      </c>
      <c r="AF83" s="3">
        <v>0</v>
      </c>
      <c r="AG83" s="3">
        <v>9</v>
      </c>
      <c r="AH83" s="3">
        <v>1</v>
      </c>
      <c r="AI83" s="4">
        <f t="shared" si="53"/>
        <v>-1.2433748661409256</v>
      </c>
      <c r="AJ83" s="4">
        <f t="shared" si="54"/>
        <v>-0.58424931655272994</v>
      </c>
      <c r="AK83" s="4">
        <f t="shared" si="55"/>
        <v>-1.1617892932277298</v>
      </c>
      <c r="AL83" s="4">
        <f t="shared" si="56"/>
        <v>1.1419296471896474</v>
      </c>
      <c r="AM83" s="4">
        <f t="shared" si="57"/>
        <v>0.3776016483186444</v>
      </c>
      <c r="AN83" s="4">
        <f t="shared" si="58"/>
        <v>1.4918888152120438</v>
      </c>
      <c r="AO83" s="4">
        <f t="shared" si="59"/>
        <v>-0.22355520472596438</v>
      </c>
      <c r="AP83" s="4">
        <f t="shared" si="60"/>
        <v>0.20154856992700801</v>
      </c>
      <c r="AQ83" s="4">
        <f t="shared" si="61"/>
        <v>-7.6327832942979512E-16</v>
      </c>
      <c r="AR83" s="4">
        <f t="shared" si="62"/>
        <v>-0.46187095718293447</v>
      </c>
      <c r="AS83" s="4">
        <f t="shared" si="63"/>
        <v>0.46187095718293297</v>
      </c>
      <c r="AT83" s="4">
        <f t="shared" si="64"/>
        <v>-2.0933140418517876E-2</v>
      </c>
      <c r="AU83" s="4">
        <f t="shared" si="65"/>
        <v>1.1255588578879863</v>
      </c>
      <c r="AV83" s="4">
        <f>AI83/ACC!D83</f>
        <v>-1.2433748661409256</v>
      </c>
      <c r="AW83" s="4">
        <f>AJ83/ACC!E83</f>
        <v>-0.58424931655272994</v>
      </c>
      <c r="AX83" s="4">
        <f>AK83/ACC!F83</f>
        <v>-1.1617892932277298</v>
      </c>
      <c r="AY83" s="4">
        <f>AL83/ACC!G83</f>
        <v>1.2148187736060079</v>
      </c>
      <c r="AZ83" s="4">
        <f>AM83/ACC!H83</f>
        <v>0.3776016483186444</v>
      </c>
      <c r="BA83" s="4">
        <f>AN83/ACC!I83</f>
        <v>1.4918888152120438</v>
      </c>
      <c r="BB83" s="4">
        <f>AO83/ACC!J83</f>
        <v>-0.22355520472596438</v>
      </c>
      <c r="BC83" s="4">
        <f>AP83/ACC!K83</f>
        <v>0.20154856992700801</v>
      </c>
      <c r="BD83" s="4">
        <f t="shared" si="66"/>
        <v>-0.44364867557884435</v>
      </c>
      <c r="BE83" s="4">
        <f t="shared" si="67"/>
        <v>0.46187095718293297</v>
      </c>
      <c r="BF83" s="4">
        <f t="shared" si="68"/>
        <v>0.90551963276177738</v>
      </c>
      <c r="BG83" s="4"/>
      <c r="BH83" s="4"/>
      <c r="BI83" s="4"/>
      <c r="BJ83" s="4"/>
      <c r="BK83" s="4"/>
    </row>
    <row r="84" spans="1:63" x14ac:dyDescent="0.3">
      <c r="A84" s="3" t="str">
        <f t="shared" si="49"/>
        <v>j1l83</v>
      </c>
      <c r="B84" s="3" t="s">
        <v>188</v>
      </c>
      <c r="C84" s="3">
        <v>83</v>
      </c>
      <c r="D84" s="3">
        <v>2</v>
      </c>
      <c r="E84" s="1">
        <v>500.3</v>
      </c>
      <c r="F84" s="1">
        <v>560.6</v>
      </c>
      <c r="G84" s="1">
        <v>620.1</v>
      </c>
      <c r="H84" s="1">
        <v>679.6</v>
      </c>
      <c r="I84" s="1">
        <v>541.6</v>
      </c>
      <c r="J84" s="1">
        <v>604</v>
      </c>
      <c r="K84" s="1">
        <v>522.29999999999995</v>
      </c>
      <c r="L84" s="1">
        <v>605.4</v>
      </c>
      <c r="M84" s="4">
        <f t="shared" si="50"/>
        <v>579.23749999999995</v>
      </c>
      <c r="N84" s="4">
        <f t="shared" si="69"/>
        <v>590.15</v>
      </c>
      <c r="O84" s="4">
        <f t="shared" si="70"/>
        <v>568.32499999999993</v>
      </c>
      <c r="P84" s="4">
        <f t="shared" si="71"/>
        <v>-21.825000000000045</v>
      </c>
      <c r="Q84" s="4">
        <f t="shared" si="72"/>
        <v>547.15</v>
      </c>
      <c r="R84" s="4">
        <f t="shared" si="51"/>
        <v>611.32500000000005</v>
      </c>
      <c r="S84" s="4">
        <f t="shared" si="73"/>
        <v>64.175000000000068</v>
      </c>
      <c r="T84" s="4">
        <f>AVERAGE(E84,284,I84,K84)</f>
        <v>462.05</v>
      </c>
      <c r="U84" s="4">
        <f t="shared" si="48"/>
        <v>612.4</v>
      </c>
      <c r="V84" s="4">
        <f t="shared" si="52"/>
        <v>150.34999999999997</v>
      </c>
      <c r="W84" s="3">
        <v>28</v>
      </c>
      <c r="X84" s="3">
        <v>9</v>
      </c>
      <c r="Y84" s="3">
        <v>3</v>
      </c>
      <c r="Z84" s="3">
        <v>11</v>
      </c>
      <c r="AA84" s="3">
        <v>5</v>
      </c>
      <c r="AB84" s="3">
        <v>27</v>
      </c>
      <c r="AC84" s="3">
        <v>6</v>
      </c>
      <c r="AD84" s="3">
        <v>6</v>
      </c>
      <c r="AE84" s="3">
        <v>2</v>
      </c>
      <c r="AF84" s="3">
        <v>8</v>
      </c>
      <c r="AG84" s="3">
        <v>5</v>
      </c>
      <c r="AH84" s="3">
        <v>6</v>
      </c>
      <c r="AI84" s="4">
        <f t="shared" si="53"/>
        <v>-1.3404020050884708</v>
      </c>
      <c r="AJ84" s="4">
        <f t="shared" si="54"/>
        <v>-0.31647496272160003</v>
      </c>
      <c r="AK84" s="4">
        <f t="shared" si="55"/>
        <v>0.6938676412722441</v>
      </c>
      <c r="AL84" s="4">
        <f t="shared" si="56"/>
        <v>1.7042102452660883</v>
      </c>
      <c r="AM84" s="4">
        <f t="shared" si="57"/>
        <v>-0.63910537408097878</v>
      </c>
      <c r="AN84" s="4">
        <f t="shared" si="58"/>
        <v>0.42048081901508588</v>
      </c>
      <c r="AO84" s="4">
        <f t="shared" si="59"/>
        <v>-0.96682994983024373</v>
      </c>
      <c r="AP84" s="4">
        <f t="shared" si="60"/>
        <v>0.44425358616788185</v>
      </c>
      <c r="AQ84" s="4">
        <f t="shared" si="61"/>
        <v>8.6736173798840355E-16</v>
      </c>
      <c r="AR84" s="4">
        <f t="shared" si="62"/>
        <v>0.18530022968206541</v>
      </c>
      <c r="AS84" s="4">
        <f t="shared" si="63"/>
        <v>-0.18530022968206372</v>
      </c>
      <c r="AT84" s="4">
        <f t="shared" si="64"/>
        <v>0.93775076143798353</v>
      </c>
      <c r="AU84" s="4">
        <f t="shared" si="65"/>
        <v>1.1262348438637264</v>
      </c>
      <c r="AV84" s="4">
        <f>AI84/ACC!D84</f>
        <v>-1.3404020050884708</v>
      </c>
      <c r="AW84" s="4">
        <f>AJ84/ACC!E84</f>
        <v>-0.31647496272160003</v>
      </c>
      <c r="AX84" s="4">
        <f>AK84/ACC!F84</f>
        <v>0.6938676412722441</v>
      </c>
      <c r="AY84" s="4">
        <f>AL84/ACC!G84</f>
        <v>1.7042102452660883</v>
      </c>
      <c r="AZ84" s="4">
        <f>AM84/ACC!H84</f>
        <v>-0.63910537408097878</v>
      </c>
      <c r="BA84" s="4">
        <f>AN84/ACC!I84</f>
        <v>0.42048081901508588</v>
      </c>
      <c r="BB84" s="4">
        <f>AO84/ACC!J84</f>
        <v>-0.96682994983024373</v>
      </c>
      <c r="BC84" s="4">
        <f>AP84/ACC!K84</f>
        <v>0.44425358616788185</v>
      </c>
      <c r="BD84" s="4">
        <f t="shared" si="66"/>
        <v>0.18530022968206541</v>
      </c>
      <c r="BE84" s="4">
        <f t="shared" si="67"/>
        <v>-0.18530022968206372</v>
      </c>
      <c r="BF84" s="4">
        <f t="shared" si="68"/>
        <v>-0.37060045936412911</v>
      </c>
      <c r="BG84" s="4"/>
      <c r="BH84" s="4"/>
      <c r="BI84" s="4"/>
      <c r="BJ84" s="4"/>
      <c r="BK84" s="4"/>
    </row>
    <row r="85" spans="1:63" x14ac:dyDescent="0.3">
      <c r="A85" s="3" t="str">
        <f t="shared" si="49"/>
        <v>ak84</v>
      </c>
      <c r="B85" s="3" t="s">
        <v>135</v>
      </c>
      <c r="C85" s="3">
        <v>84</v>
      </c>
      <c r="D85" s="3">
        <v>1</v>
      </c>
      <c r="E85" s="1">
        <v>531.9</v>
      </c>
      <c r="F85" s="1">
        <v>584.70000000000005</v>
      </c>
      <c r="G85" s="1">
        <v>672</v>
      </c>
      <c r="H85" s="1">
        <v>734.3</v>
      </c>
      <c r="I85" s="1">
        <v>604</v>
      </c>
      <c r="J85" s="1">
        <v>598.4</v>
      </c>
      <c r="K85" s="1">
        <v>579.29999999999995</v>
      </c>
      <c r="L85" s="1">
        <v>590.5</v>
      </c>
      <c r="M85" s="4">
        <f t="shared" si="50"/>
        <v>611.88749999999993</v>
      </c>
      <c r="N85" s="4">
        <f t="shared" si="69"/>
        <v>630.72499999999991</v>
      </c>
      <c r="O85" s="4">
        <f t="shared" si="70"/>
        <v>593.04999999999995</v>
      </c>
      <c r="P85" s="4">
        <f t="shared" si="71"/>
        <v>-37.674999999999955</v>
      </c>
      <c r="Q85" s="4">
        <f t="shared" si="72"/>
        <v>571.59999999999991</v>
      </c>
      <c r="R85" s="4">
        <f t="shared" si="51"/>
        <v>652.17499999999995</v>
      </c>
      <c r="S85" s="4">
        <f t="shared" si="73"/>
        <v>80.575000000000045</v>
      </c>
      <c r="T85" s="4">
        <f>AVERAGE(E85,285,I85,K85)</f>
        <v>500.05</v>
      </c>
      <c r="U85" s="4">
        <f t="shared" si="48"/>
        <v>626.97500000000002</v>
      </c>
      <c r="V85" s="4">
        <f t="shared" si="52"/>
        <v>126.92500000000001</v>
      </c>
      <c r="W85" s="3">
        <v>37</v>
      </c>
      <c r="X85" s="3">
        <v>11</v>
      </c>
      <c r="Y85" s="3">
        <v>3</v>
      </c>
      <c r="Z85" s="3">
        <v>12</v>
      </c>
      <c r="AA85" s="3">
        <v>11</v>
      </c>
      <c r="AB85" s="3">
        <v>24</v>
      </c>
      <c r="AC85" s="3">
        <v>2</v>
      </c>
      <c r="AD85" s="3">
        <v>5</v>
      </c>
      <c r="AE85" s="3">
        <v>5</v>
      </c>
      <c r="AF85" s="3">
        <v>8</v>
      </c>
      <c r="AG85" s="3">
        <v>4</v>
      </c>
      <c r="AH85" s="3">
        <v>3</v>
      </c>
      <c r="AI85" s="4">
        <f t="shared" si="53"/>
        <v>-1.2761824899101821</v>
      </c>
      <c r="AJ85" s="4">
        <f t="shared" si="54"/>
        <v>-0.4337704196834874</v>
      </c>
      <c r="AK85" s="4">
        <f t="shared" si="55"/>
        <v>0.95908135552087448</v>
      </c>
      <c r="AL85" s="4">
        <f t="shared" si="56"/>
        <v>1.9530637792921428</v>
      </c>
      <c r="AM85" s="4">
        <f t="shared" si="57"/>
        <v>-0.12584328037713993</v>
      </c>
      <c r="AN85" s="4">
        <f t="shared" si="58"/>
        <v>-0.21519001509815322</v>
      </c>
      <c r="AO85" s="4">
        <f t="shared" si="59"/>
        <v>-0.5199261995930371</v>
      </c>
      <c r="AP85" s="4">
        <f t="shared" si="60"/>
        <v>-0.34123273015101041</v>
      </c>
      <c r="AQ85" s="4">
        <f t="shared" si="61"/>
        <v>9.0205620750793969E-16</v>
      </c>
      <c r="AR85" s="4">
        <f t="shared" si="62"/>
        <v>0.30054805630483694</v>
      </c>
      <c r="AS85" s="4">
        <f t="shared" si="63"/>
        <v>-0.30054805630483516</v>
      </c>
      <c r="AT85" s="4">
        <f t="shared" si="64"/>
        <v>1.0254931025344831</v>
      </c>
      <c r="AU85" s="4">
        <f t="shared" si="65"/>
        <v>0.48143530717974414</v>
      </c>
      <c r="AV85" s="4">
        <f>AI85/ACC!D85</f>
        <v>-1.2761824899101821</v>
      </c>
      <c r="AW85" s="4">
        <f>AJ85/ACC!E85</f>
        <v>-0.4337704196834874</v>
      </c>
      <c r="AX85" s="4">
        <f>AK85/ACC!F85</f>
        <v>0.95908135552087448</v>
      </c>
      <c r="AY85" s="4">
        <f>AL85/ACC!G85</f>
        <v>1.9530637792921428</v>
      </c>
      <c r="AZ85" s="4">
        <f>AM85/ACC!H85</f>
        <v>-0.12584328037713993</v>
      </c>
      <c r="BA85" s="4">
        <f>AN85/ACC!I85</f>
        <v>-0.21519001509815322</v>
      </c>
      <c r="BB85" s="4">
        <f>AO85/ACC!J85</f>
        <v>-0.5199261995930371</v>
      </c>
      <c r="BC85" s="4">
        <f>AP85/ACC!K85</f>
        <v>-0.34123273015101041</v>
      </c>
      <c r="BD85" s="4">
        <f t="shared" si="66"/>
        <v>0.30054805630483694</v>
      </c>
      <c r="BE85" s="4">
        <f t="shared" si="67"/>
        <v>-0.30054805630483516</v>
      </c>
      <c r="BF85" s="4">
        <f t="shared" si="68"/>
        <v>-0.60109611260967211</v>
      </c>
      <c r="BG85" s="4"/>
      <c r="BH85" s="4"/>
      <c r="BI85" s="4"/>
      <c r="BJ85" s="4"/>
      <c r="BK85" s="4"/>
    </row>
    <row r="86" spans="1:63" x14ac:dyDescent="0.3">
      <c r="A86" s="3" t="str">
        <f t="shared" si="49"/>
        <v>yx85</v>
      </c>
      <c r="B86" s="3" t="s">
        <v>136</v>
      </c>
      <c r="C86" s="3">
        <v>85</v>
      </c>
      <c r="D86" s="3">
        <v>2</v>
      </c>
      <c r="E86" s="1">
        <v>682.2</v>
      </c>
      <c r="F86" s="1">
        <v>698.1</v>
      </c>
      <c r="G86" s="1">
        <v>867.1</v>
      </c>
      <c r="H86" s="1">
        <v>869.1</v>
      </c>
      <c r="I86" s="1">
        <v>778.6</v>
      </c>
      <c r="J86" s="1">
        <v>878.6</v>
      </c>
      <c r="K86" s="1">
        <v>699.7</v>
      </c>
      <c r="L86" s="1">
        <v>652.20000000000005</v>
      </c>
      <c r="M86" s="4">
        <f t="shared" si="50"/>
        <v>765.69999999999993</v>
      </c>
      <c r="N86" s="4">
        <f t="shared" si="69"/>
        <v>779.125</v>
      </c>
      <c r="O86" s="4">
        <f t="shared" si="70"/>
        <v>752.27500000000009</v>
      </c>
      <c r="P86" s="4">
        <f t="shared" si="71"/>
        <v>-26.849999999999909</v>
      </c>
      <c r="Q86" s="4">
        <f t="shared" si="72"/>
        <v>683.05</v>
      </c>
      <c r="R86" s="4">
        <f t="shared" si="51"/>
        <v>848.35</v>
      </c>
      <c r="S86" s="4">
        <f t="shared" si="73"/>
        <v>165.30000000000007</v>
      </c>
      <c r="T86" s="4">
        <f>AVERAGE(E86,286,I86,K86)</f>
        <v>611.625</v>
      </c>
      <c r="U86" s="4">
        <f t="shared" si="48"/>
        <v>774.5</v>
      </c>
      <c r="V86" s="4">
        <f t="shared" si="52"/>
        <v>162.875</v>
      </c>
      <c r="W86" s="3">
        <v>38</v>
      </c>
      <c r="X86" s="3">
        <v>11</v>
      </c>
      <c r="Y86" s="3">
        <v>3</v>
      </c>
      <c r="Z86" s="3">
        <v>14</v>
      </c>
      <c r="AA86" s="3">
        <v>10</v>
      </c>
      <c r="AB86" s="3">
        <v>19</v>
      </c>
      <c r="AC86" s="3">
        <v>4</v>
      </c>
      <c r="AD86" s="3">
        <v>2</v>
      </c>
      <c r="AE86" s="3">
        <v>4</v>
      </c>
      <c r="AF86" s="3">
        <v>4</v>
      </c>
      <c r="AG86" s="3">
        <v>5</v>
      </c>
      <c r="AH86" s="3">
        <v>26</v>
      </c>
      <c r="AI86" s="4">
        <f t="shared" si="53"/>
        <v>-0.88250551732105009</v>
      </c>
      <c r="AJ86" s="4">
        <f t="shared" si="54"/>
        <v>-0.71445955653776039</v>
      </c>
      <c r="AK86" s="4">
        <f t="shared" si="55"/>
        <v>1.071689334806643</v>
      </c>
      <c r="AL86" s="4">
        <f t="shared" si="56"/>
        <v>1.0928271915089436</v>
      </c>
      <c r="AM86" s="4">
        <f t="shared" si="57"/>
        <v>0.13633917572984003</v>
      </c>
      <c r="AN86" s="4">
        <f t="shared" si="58"/>
        <v>1.1932320108448715</v>
      </c>
      <c r="AO86" s="4">
        <f t="shared" si="59"/>
        <v>-0.69754927117591958</v>
      </c>
      <c r="AP86" s="4">
        <f t="shared" si="60"/>
        <v>-1.1995733678555596</v>
      </c>
      <c r="AQ86" s="4">
        <f t="shared" si="61"/>
        <v>1.0269562977782698E-15</v>
      </c>
      <c r="AR86" s="4">
        <f t="shared" si="62"/>
        <v>0.14188786311419399</v>
      </c>
      <c r="AS86" s="4">
        <f t="shared" si="63"/>
        <v>-0.14188786311419191</v>
      </c>
      <c r="AT86" s="4">
        <f t="shared" si="64"/>
        <v>0.13369694364205165</v>
      </c>
      <c r="AU86" s="4">
        <f t="shared" si="65"/>
        <v>0.18601313898024549</v>
      </c>
      <c r="AV86" s="4">
        <f>AI86/ACC!D86</f>
        <v>-0.88250551732105009</v>
      </c>
      <c r="AW86" s="4">
        <f>AJ86/ACC!E86</f>
        <v>-0.71445955653776039</v>
      </c>
      <c r="AX86" s="4">
        <f>AK86/ACC!F86</f>
        <v>1.071689334806643</v>
      </c>
      <c r="AY86" s="4">
        <f>AL86/ACC!G86</f>
        <v>1.0928271915089436</v>
      </c>
      <c r="AZ86" s="4">
        <f>AM86/ACC!H86</f>
        <v>0.13633917572984003</v>
      </c>
      <c r="BA86" s="4">
        <f>AN86/ACC!I86</f>
        <v>1.1932320108448715</v>
      </c>
      <c r="BB86" s="4">
        <f>AO86/ACC!J86</f>
        <v>-0.69754927117591958</v>
      </c>
      <c r="BC86" s="4">
        <f>AP86/ACC!K86</f>
        <v>-1.1995733678555596</v>
      </c>
      <c r="BD86" s="4">
        <f t="shared" si="66"/>
        <v>0.14188786311419399</v>
      </c>
      <c r="BE86" s="4">
        <f t="shared" si="67"/>
        <v>-0.14188786311419191</v>
      </c>
      <c r="BF86" s="4">
        <f t="shared" si="68"/>
        <v>-0.28377572622838587</v>
      </c>
      <c r="BG86" s="4"/>
      <c r="BH86" s="4"/>
      <c r="BI86" s="4"/>
      <c r="BJ86" s="4"/>
      <c r="BK86" s="4"/>
    </row>
    <row r="87" spans="1:63" x14ac:dyDescent="0.3">
      <c r="A87" s="3" t="str">
        <f t="shared" si="49"/>
        <v>sv86</v>
      </c>
      <c r="B87" s="3" t="s">
        <v>137</v>
      </c>
      <c r="C87" s="3">
        <v>86</v>
      </c>
      <c r="D87" s="3">
        <v>2</v>
      </c>
      <c r="E87" s="1">
        <v>543.5</v>
      </c>
      <c r="F87" s="1">
        <v>587.5</v>
      </c>
      <c r="G87" s="1">
        <v>617.6</v>
      </c>
      <c r="H87" s="1">
        <v>695.9</v>
      </c>
      <c r="I87" s="1">
        <v>539.1</v>
      </c>
      <c r="J87" s="1">
        <v>587</v>
      </c>
      <c r="K87" s="1">
        <v>526.1</v>
      </c>
      <c r="L87" s="1">
        <v>515.20000000000005</v>
      </c>
      <c r="M87" s="4">
        <f t="shared" si="50"/>
        <v>576.48749999999995</v>
      </c>
      <c r="N87" s="4">
        <f t="shared" si="69"/>
        <v>611.125</v>
      </c>
      <c r="O87" s="4">
        <f t="shared" si="70"/>
        <v>541.84999999999991</v>
      </c>
      <c r="P87" s="4">
        <f t="shared" si="71"/>
        <v>-69.275000000000091</v>
      </c>
      <c r="Q87" s="4">
        <f t="shared" si="72"/>
        <v>543.07500000000005</v>
      </c>
      <c r="R87" s="4">
        <f t="shared" si="51"/>
        <v>609.9</v>
      </c>
      <c r="S87" s="4">
        <f t="shared" si="73"/>
        <v>66.824999999999932</v>
      </c>
      <c r="T87" s="4">
        <f>AVERAGE(E87,287,I87,K87)</f>
        <v>473.92499999999995</v>
      </c>
      <c r="U87" s="4">
        <f t="shared" si="48"/>
        <v>596.40000000000009</v>
      </c>
      <c r="V87" s="4">
        <f t="shared" si="52"/>
        <v>122.47500000000014</v>
      </c>
      <c r="W87" s="3">
        <v>24</v>
      </c>
      <c r="X87" s="3">
        <v>6</v>
      </c>
      <c r="Y87" s="3">
        <v>3</v>
      </c>
      <c r="Z87" s="3">
        <v>9</v>
      </c>
      <c r="AA87" s="3">
        <v>6</v>
      </c>
      <c r="AB87" s="3">
        <v>8</v>
      </c>
      <c r="AC87" s="3">
        <v>1</v>
      </c>
      <c r="AD87" s="3">
        <v>0</v>
      </c>
      <c r="AE87" s="3">
        <v>2</v>
      </c>
      <c r="AF87" s="3">
        <v>2</v>
      </c>
      <c r="AG87" s="3">
        <v>3</v>
      </c>
      <c r="AH87" s="3">
        <v>4</v>
      </c>
      <c r="AI87" s="4">
        <f t="shared" si="53"/>
        <v>-0.55240169702225594</v>
      </c>
      <c r="AJ87" s="4">
        <f t="shared" si="54"/>
        <v>0.18441299548185305</v>
      </c>
      <c r="AK87" s="4">
        <f t="shared" si="55"/>
        <v>0.68846122830852807</v>
      </c>
      <c r="AL87" s="4">
        <f t="shared" si="56"/>
        <v>1.9996564651965212</v>
      </c>
      <c r="AM87" s="4">
        <f t="shared" si="57"/>
        <v>-0.62608316627266647</v>
      </c>
      <c r="AN87" s="4">
        <f t="shared" si="58"/>
        <v>0.1760401012488518</v>
      </c>
      <c r="AO87" s="4">
        <f t="shared" si="59"/>
        <v>-0.84377841633069872</v>
      </c>
      <c r="AP87" s="4">
        <f t="shared" si="60"/>
        <v>-1.0263075106101254</v>
      </c>
      <c r="AQ87" s="4">
        <f t="shared" si="61"/>
        <v>9.4368957093138306E-16</v>
      </c>
      <c r="AR87" s="4">
        <f t="shared" si="62"/>
        <v>0.5800322479911616</v>
      </c>
      <c r="AS87" s="4">
        <f t="shared" si="63"/>
        <v>-0.58003224799115971</v>
      </c>
      <c r="AT87" s="4">
        <f t="shared" si="64"/>
        <v>0.40901588328211058</v>
      </c>
      <c r="AU87" s="4">
        <f t="shared" si="65"/>
        <v>0.66690102565854847</v>
      </c>
      <c r="AV87" s="4">
        <f>AI87/ACC!D87</f>
        <v>-0.55240169702225594</v>
      </c>
      <c r="AW87" s="4">
        <f>AJ87/ACC!E87</f>
        <v>0.18441299548185305</v>
      </c>
      <c r="AX87" s="4">
        <f>AK87/ACC!F87</f>
        <v>0.68846122830852807</v>
      </c>
      <c r="AY87" s="4">
        <f>AL87/ACC!G87</f>
        <v>1.9996564651965212</v>
      </c>
      <c r="AZ87" s="4">
        <f>AM87/ACC!H87</f>
        <v>-0.62608316627266647</v>
      </c>
      <c r="BA87" s="4">
        <f>AN87/ACC!I87</f>
        <v>0.1760401012488518</v>
      </c>
      <c r="BB87" s="4">
        <f>AO87/ACC!J87</f>
        <v>-0.84377841633069872</v>
      </c>
      <c r="BC87" s="4">
        <f>AP87/ACC!K87</f>
        <v>-1.0263075106101254</v>
      </c>
      <c r="BD87" s="4">
        <f t="shared" si="66"/>
        <v>0.5800322479911616</v>
      </c>
      <c r="BE87" s="4">
        <f t="shared" si="67"/>
        <v>-0.58003224799115971</v>
      </c>
      <c r="BF87" s="4">
        <f t="shared" si="68"/>
        <v>-1.1600644959823212</v>
      </c>
      <c r="BG87" s="4"/>
      <c r="BH87" s="4"/>
      <c r="BI87" s="4"/>
      <c r="BJ87" s="4"/>
      <c r="BK87" s="4"/>
    </row>
    <row r="88" spans="1:63" x14ac:dyDescent="0.3">
      <c r="A88" s="3" t="str">
        <f t="shared" si="49"/>
        <v>kj87</v>
      </c>
      <c r="B88" s="3" t="s">
        <v>138</v>
      </c>
      <c r="C88" s="3">
        <v>87</v>
      </c>
      <c r="D88" s="3">
        <v>2</v>
      </c>
      <c r="E88" s="1">
        <v>419.7</v>
      </c>
      <c r="F88" s="1">
        <v>454.3</v>
      </c>
      <c r="G88" s="1">
        <v>462.1</v>
      </c>
      <c r="H88" s="1">
        <v>509.9</v>
      </c>
      <c r="I88" s="1">
        <v>514.6</v>
      </c>
      <c r="J88" s="1">
        <v>494.7</v>
      </c>
      <c r="K88" s="1">
        <v>494.9</v>
      </c>
      <c r="L88" s="1">
        <v>457.4</v>
      </c>
      <c r="M88" s="4">
        <f t="shared" si="50"/>
        <v>475.95</v>
      </c>
      <c r="N88" s="4">
        <f t="shared" si="69"/>
        <v>461.5</v>
      </c>
      <c r="O88" s="4">
        <f t="shared" si="70"/>
        <v>490.4</v>
      </c>
      <c r="P88" s="4">
        <f t="shared" si="71"/>
        <v>28.899999999999977</v>
      </c>
      <c r="Q88" s="4">
        <f t="shared" si="72"/>
        <v>456.57500000000005</v>
      </c>
      <c r="R88" s="4">
        <f t="shared" si="51"/>
        <v>495.32499999999999</v>
      </c>
      <c r="S88" s="4">
        <f t="shared" si="73"/>
        <v>38.749999999999943</v>
      </c>
      <c r="T88" s="4">
        <f>AVERAGE(E88,288,I88,K88)</f>
        <v>429.30000000000007</v>
      </c>
      <c r="U88" s="4">
        <f t="shared" si="48"/>
        <v>479.07500000000005</v>
      </c>
      <c r="V88" s="4">
        <f t="shared" si="52"/>
        <v>49.774999999999977</v>
      </c>
      <c r="W88" s="3">
        <v>22</v>
      </c>
      <c r="X88" s="3">
        <v>6</v>
      </c>
      <c r="Y88" s="3">
        <v>3</v>
      </c>
      <c r="Z88" s="3">
        <v>8</v>
      </c>
      <c r="AA88" s="3">
        <v>5</v>
      </c>
      <c r="AB88" s="3">
        <v>11</v>
      </c>
      <c r="AC88" s="3">
        <v>0</v>
      </c>
      <c r="AD88" s="3">
        <v>1</v>
      </c>
      <c r="AE88" s="3">
        <v>5</v>
      </c>
      <c r="AF88" s="3">
        <v>2</v>
      </c>
      <c r="AG88" s="3">
        <v>3</v>
      </c>
      <c r="AH88" s="3">
        <v>8</v>
      </c>
      <c r="AI88" s="4">
        <f t="shared" si="53"/>
        <v>-1.7155177283541945</v>
      </c>
      <c r="AJ88" s="4">
        <f t="shared" si="54"/>
        <v>-0.66028371233543592</v>
      </c>
      <c r="AK88" s="4">
        <f t="shared" si="55"/>
        <v>-0.42239858733698726</v>
      </c>
      <c r="AL88" s="4">
        <f t="shared" si="56"/>
        <v>1.0354102556022202</v>
      </c>
      <c r="AM88" s="4">
        <f t="shared" si="57"/>
        <v>1.1787512924602608</v>
      </c>
      <c r="AN88" s="4">
        <f t="shared" si="58"/>
        <v>0.57183924278473153</v>
      </c>
      <c r="AO88" s="4">
        <f t="shared" si="59"/>
        <v>0.57793886137443495</v>
      </c>
      <c r="AP88" s="4">
        <f t="shared" si="60"/>
        <v>-0.56573962419502799</v>
      </c>
      <c r="AQ88" s="4">
        <f t="shared" si="61"/>
        <v>1.9428902930940239E-16</v>
      </c>
      <c r="AR88" s="4">
        <f t="shared" si="62"/>
        <v>-0.44069744310609943</v>
      </c>
      <c r="AS88" s="4">
        <f t="shared" si="63"/>
        <v>0.44069744310609982</v>
      </c>
      <c r="AT88" s="4">
        <f t="shared" si="64"/>
        <v>0.31260545272231954</v>
      </c>
      <c r="AU88" s="4">
        <f t="shared" si="65"/>
        <v>0.19061308092824347</v>
      </c>
      <c r="AV88" s="4">
        <f>AI88/ACC!D88</f>
        <v>-1.8298855769111408</v>
      </c>
      <c r="AW88" s="4">
        <f>AJ88/ACC!E88</f>
        <v>-0.96041267248790685</v>
      </c>
      <c r="AX88" s="4">
        <f>AK88/ACC!F88</f>
        <v>-0.42239858733698726</v>
      </c>
      <c r="AY88" s="4">
        <f>AL88/ACC!G88</f>
        <v>1.2743510838181171</v>
      </c>
      <c r="AZ88" s="4">
        <f>AM88/ACC!H88</f>
        <v>1.1787512924602608</v>
      </c>
      <c r="BA88" s="4">
        <f>AN88/ACC!I88</f>
        <v>0.57183924278473153</v>
      </c>
      <c r="BB88" s="4">
        <f>AO88/ACC!J88</f>
        <v>0.57793886137443495</v>
      </c>
      <c r="BC88" s="4">
        <f>AP88/ACC!K88</f>
        <v>-0.69629492208618826</v>
      </c>
      <c r="BD88" s="4">
        <f t="shared" si="66"/>
        <v>-0.48458643822947944</v>
      </c>
      <c r="BE88" s="4">
        <f t="shared" si="67"/>
        <v>0.40805861863330972</v>
      </c>
      <c r="BF88" s="4">
        <f t="shared" si="68"/>
        <v>0.89264505686278917</v>
      </c>
      <c r="BG88" s="4"/>
      <c r="BH88" s="4"/>
      <c r="BI88" s="4"/>
      <c r="BJ88" s="4"/>
      <c r="BK88" s="4"/>
    </row>
    <row r="89" spans="1:63" x14ac:dyDescent="0.3">
      <c r="A89" s="3" t="str">
        <f t="shared" si="49"/>
        <v>ja88</v>
      </c>
      <c r="B89" s="3" t="s">
        <v>139</v>
      </c>
      <c r="C89" s="3">
        <v>88</v>
      </c>
      <c r="D89" s="3">
        <v>2</v>
      </c>
      <c r="E89" s="1">
        <v>769.9</v>
      </c>
      <c r="F89" s="1">
        <v>866</v>
      </c>
      <c r="G89" s="1">
        <v>844.8</v>
      </c>
      <c r="H89" s="1">
        <v>1086</v>
      </c>
      <c r="I89" s="1">
        <v>779.1</v>
      </c>
      <c r="J89" s="1">
        <v>879.1</v>
      </c>
      <c r="K89" s="1">
        <v>584.9</v>
      </c>
      <c r="L89" s="1">
        <v>712.8</v>
      </c>
      <c r="M89" s="4">
        <f t="shared" si="50"/>
        <v>815.32500000000005</v>
      </c>
      <c r="N89" s="4">
        <f t="shared" si="69"/>
        <v>891.67499999999995</v>
      </c>
      <c r="O89" s="4">
        <f t="shared" si="70"/>
        <v>738.97499999999991</v>
      </c>
      <c r="P89" s="4">
        <f t="shared" si="71"/>
        <v>-152.70000000000005</v>
      </c>
      <c r="Q89" s="4">
        <f t="shared" si="72"/>
        <v>733.40000000000009</v>
      </c>
      <c r="R89" s="4">
        <f t="shared" si="51"/>
        <v>897.25</v>
      </c>
      <c r="S89" s="4">
        <f t="shared" si="73"/>
        <v>163.84999999999991</v>
      </c>
      <c r="T89" s="4">
        <f>AVERAGE(E89,289,I89,K89)</f>
        <v>605.72500000000002</v>
      </c>
      <c r="U89" s="4">
        <f t="shared" si="48"/>
        <v>885.97499999999991</v>
      </c>
      <c r="V89" s="4">
        <f t="shared" si="52"/>
        <v>280.24999999999989</v>
      </c>
      <c r="W89" s="3">
        <v>22</v>
      </c>
      <c r="X89" s="3">
        <v>6</v>
      </c>
      <c r="Y89" s="3">
        <v>3</v>
      </c>
      <c r="Z89" s="3">
        <v>9</v>
      </c>
      <c r="AA89" s="3">
        <v>4</v>
      </c>
      <c r="AB89" s="3">
        <v>4</v>
      </c>
      <c r="AC89" s="3">
        <v>0</v>
      </c>
      <c r="AD89" s="3">
        <v>0</v>
      </c>
      <c r="AE89" s="3">
        <v>0</v>
      </c>
      <c r="AF89" s="3">
        <v>4</v>
      </c>
      <c r="AG89" s="3">
        <v>0</v>
      </c>
      <c r="AH89" s="3">
        <v>3</v>
      </c>
      <c r="AI89" s="4">
        <f t="shared" si="53"/>
        <v>-0.31266390629904717</v>
      </c>
      <c r="AJ89" s="4">
        <f t="shared" si="54"/>
        <v>0.3488000759868834</v>
      </c>
      <c r="AK89" s="4">
        <f t="shared" si="55"/>
        <v>0.20287878124742703</v>
      </c>
      <c r="AL89" s="4">
        <f t="shared" si="56"/>
        <v>1.8630776629057666</v>
      </c>
      <c r="AM89" s="4">
        <f t="shared" si="57"/>
        <v>-0.24933957084607539</v>
      </c>
      <c r="AN89" s="4">
        <f t="shared" si="58"/>
        <v>0.43896842320796248</v>
      </c>
      <c r="AO89" s="4">
        <f t="shared" si="59"/>
        <v>-1.5860336952990173</v>
      </c>
      <c r="AP89" s="4">
        <f t="shared" si="60"/>
        <v>-0.705687770903903</v>
      </c>
      <c r="AQ89" s="4">
        <f t="shared" si="61"/>
        <v>-4.0245584642661925E-16</v>
      </c>
      <c r="AR89" s="4">
        <f t="shared" si="62"/>
        <v>0.52552315346025746</v>
      </c>
      <c r="AS89" s="4">
        <f t="shared" si="63"/>
        <v>-0.52552315346025835</v>
      </c>
      <c r="AT89" s="4">
        <f t="shared" si="64"/>
        <v>-0.11288251102486248</v>
      </c>
      <c r="AU89" s="4">
        <f t="shared" si="65"/>
        <v>0.97257919559835559</v>
      </c>
      <c r="AV89" s="4">
        <f>AI89/ACC!D89</f>
        <v>-0.31266390629904717</v>
      </c>
      <c r="AW89" s="4">
        <f>AJ89/ACC!E89</f>
        <v>0.3488000759868834</v>
      </c>
      <c r="AX89" s="4">
        <f>AK89/ACC!F89</f>
        <v>0.20287878124742703</v>
      </c>
      <c r="AY89" s="4">
        <f>AL89/ACC!G89</f>
        <v>1.9819975137295391</v>
      </c>
      <c r="AZ89" s="4">
        <f>AM89/ACC!H89</f>
        <v>-0.24933957084607539</v>
      </c>
      <c r="BA89" s="4">
        <f>AN89/ACC!I89</f>
        <v>0.43896842320796248</v>
      </c>
      <c r="BB89" s="4">
        <f>AO89/ACC!J89</f>
        <v>-1.5860336952990173</v>
      </c>
      <c r="BC89" s="4">
        <f>AP89/ACC!K89</f>
        <v>-0.705687770903903</v>
      </c>
      <c r="BD89" s="4">
        <f t="shared" si="66"/>
        <v>0.55525311616620066</v>
      </c>
      <c r="BE89" s="4">
        <f t="shared" si="67"/>
        <v>-0.52552315346025835</v>
      </c>
      <c r="BF89" s="4">
        <f t="shared" si="68"/>
        <v>-1.0807762696264591</v>
      </c>
      <c r="BG89" s="4"/>
      <c r="BH89" s="4"/>
      <c r="BI89" s="4"/>
      <c r="BJ89" s="4"/>
      <c r="BK89" s="4"/>
    </row>
    <row r="90" spans="1:63" x14ac:dyDescent="0.3">
      <c r="A90" s="3" t="str">
        <f t="shared" si="49"/>
        <v>rp89</v>
      </c>
      <c r="B90" s="3" t="s">
        <v>144</v>
      </c>
      <c r="C90" s="3">
        <v>89</v>
      </c>
      <c r="D90" s="3">
        <v>2</v>
      </c>
      <c r="E90" s="1">
        <v>582.20000000000005</v>
      </c>
      <c r="F90" s="1">
        <v>655.20000000000005</v>
      </c>
      <c r="G90" s="1">
        <v>763.8</v>
      </c>
      <c r="H90" s="1">
        <v>745.4</v>
      </c>
      <c r="I90" s="1">
        <v>719.4</v>
      </c>
      <c r="J90" s="1">
        <v>810.9</v>
      </c>
      <c r="K90" s="1">
        <v>558.9</v>
      </c>
      <c r="L90" s="1">
        <v>704.2</v>
      </c>
      <c r="M90" s="4">
        <f t="shared" si="50"/>
        <v>692.49999999999989</v>
      </c>
      <c r="N90" s="4">
        <f t="shared" ref="N90:N95" si="74">AVERAGE(E90:H90)</f>
        <v>686.65</v>
      </c>
      <c r="O90" s="4">
        <f t="shared" ref="O90:O95" si="75">AVERAGE(I90:L90)</f>
        <v>698.34999999999991</v>
      </c>
      <c r="P90" s="4">
        <f t="shared" ref="P90:P95" si="76">O90-N90</f>
        <v>11.699999999999932</v>
      </c>
      <c r="Q90" s="4">
        <f t="shared" ref="Q90:Q95" si="77">AVERAGE(E90,F90,K90,L90)</f>
        <v>625.125</v>
      </c>
      <c r="R90" s="4">
        <f t="shared" si="51"/>
        <v>759.875</v>
      </c>
      <c r="S90" s="4">
        <f t="shared" ref="S90:S95" si="78">R90-Q90</f>
        <v>134.75</v>
      </c>
      <c r="T90" s="4">
        <f>AVERAGE(E90,290,I90,K90)</f>
        <v>537.625</v>
      </c>
      <c r="U90" s="4">
        <f t="shared" si="48"/>
        <v>728.92499999999995</v>
      </c>
      <c r="V90" s="4">
        <f t="shared" si="52"/>
        <v>191.29999999999995</v>
      </c>
      <c r="W90" s="3">
        <v>25</v>
      </c>
      <c r="X90" s="3">
        <v>7</v>
      </c>
      <c r="Y90" s="3">
        <v>3</v>
      </c>
      <c r="Z90" s="3">
        <v>10</v>
      </c>
      <c r="AA90" s="3">
        <v>5</v>
      </c>
      <c r="AB90" s="3">
        <v>27</v>
      </c>
      <c r="AC90" s="3">
        <v>5</v>
      </c>
      <c r="AD90" s="3">
        <v>2</v>
      </c>
      <c r="AE90" s="3">
        <v>7</v>
      </c>
      <c r="AF90" s="3">
        <v>5</v>
      </c>
      <c r="AG90" s="3">
        <v>8</v>
      </c>
      <c r="AH90" s="3">
        <v>10</v>
      </c>
      <c r="AI90" s="4">
        <f t="shared" si="53"/>
        <v>-1.2538775783146618</v>
      </c>
      <c r="AJ90" s="4">
        <f t="shared" si="54"/>
        <v>-0.4240220641082208</v>
      </c>
      <c r="AK90" s="4">
        <f t="shared" si="55"/>
        <v>0.81053011182081236</v>
      </c>
      <c r="AL90" s="4">
        <f t="shared" si="56"/>
        <v>0.60136105070576451</v>
      </c>
      <c r="AM90" s="4">
        <f t="shared" si="57"/>
        <v>0.30579607304319645</v>
      </c>
      <c r="AN90" s="4">
        <f t="shared" si="58"/>
        <v>1.3459574367403109</v>
      </c>
      <c r="AO90" s="4">
        <f t="shared" si="59"/>
        <v>-1.5187492698353486</v>
      </c>
      <c r="AP90" s="4">
        <f t="shared" si="60"/>
        <v>0.13300423994815744</v>
      </c>
      <c r="AQ90" s="4">
        <f t="shared" si="61"/>
        <v>1.3010426069826053E-15</v>
      </c>
      <c r="AR90" s="4">
        <f t="shared" si="62"/>
        <v>-6.6502119974076457E-2</v>
      </c>
      <c r="AS90" s="4">
        <f t="shared" si="63"/>
        <v>6.650211997407901E-2</v>
      </c>
      <c r="AT90" s="4">
        <f t="shared" si="64"/>
        <v>1.3073066319690234E-2</v>
      </c>
      <c r="AU90" s="4">
        <f t="shared" si="65"/>
        <v>0.82815033164300345</v>
      </c>
      <c r="AV90" s="4">
        <f>AI90/ACC!D90</f>
        <v>-1.2538775783146618</v>
      </c>
      <c r="AW90" s="4">
        <f>AJ90/ACC!E90</f>
        <v>-0.4240220641082208</v>
      </c>
      <c r="AX90" s="4">
        <f>AK90/ACC!F90</f>
        <v>0.81053011182081236</v>
      </c>
      <c r="AY90" s="4">
        <f>AL90/ACC!G90</f>
        <v>0.64145178741948217</v>
      </c>
      <c r="AZ90" s="4">
        <f>AM90/ACC!H90</f>
        <v>0.30579607304319645</v>
      </c>
      <c r="BA90" s="4">
        <f>AN90/ACC!I90</f>
        <v>1.3459574367403109</v>
      </c>
      <c r="BB90" s="4">
        <f>AO90/ACC!J90</f>
        <v>-1.5187492698353486</v>
      </c>
      <c r="BC90" s="4">
        <f>AP90/ACC!K90</f>
        <v>0.13300423994815744</v>
      </c>
      <c r="BD90" s="4">
        <f t="shared" si="66"/>
        <v>-5.6479435795647043E-2</v>
      </c>
      <c r="BE90" s="4">
        <f t="shared" si="67"/>
        <v>6.650211997407901E-2</v>
      </c>
      <c r="BF90" s="4">
        <f t="shared" si="68"/>
        <v>0.12298155576972605</v>
      </c>
      <c r="BG90" s="4"/>
      <c r="BH90" s="4"/>
      <c r="BI90" s="4"/>
      <c r="BJ90" s="4"/>
      <c r="BK90" s="4"/>
    </row>
    <row r="91" spans="1:63" x14ac:dyDescent="0.3">
      <c r="A91" s="3" t="str">
        <f t="shared" si="49"/>
        <v>nh90</v>
      </c>
      <c r="B91" s="3" t="s">
        <v>145</v>
      </c>
      <c r="C91" s="3">
        <v>90</v>
      </c>
      <c r="D91" s="3">
        <v>2</v>
      </c>
      <c r="E91" s="1">
        <v>560.29999999999995</v>
      </c>
      <c r="F91" s="1">
        <v>579.4</v>
      </c>
      <c r="G91" s="1">
        <v>542.79999999999995</v>
      </c>
      <c r="H91" s="1">
        <v>651.79999999999995</v>
      </c>
      <c r="I91" s="1">
        <v>617.29999999999995</v>
      </c>
      <c r="J91" s="1">
        <v>648.9</v>
      </c>
      <c r="K91" s="1">
        <v>580.9</v>
      </c>
      <c r="L91" s="1">
        <v>628.1</v>
      </c>
      <c r="M91" s="4">
        <f t="shared" si="50"/>
        <v>601.1875</v>
      </c>
      <c r="N91" s="4">
        <f t="shared" si="74"/>
        <v>583.57499999999993</v>
      </c>
      <c r="O91" s="4">
        <f t="shared" si="75"/>
        <v>618.79999999999995</v>
      </c>
      <c r="P91" s="4">
        <f t="shared" si="76"/>
        <v>35.225000000000023</v>
      </c>
      <c r="Q91" s="4">
        <f t="shared" si="77"/>
        <v>587.17499999999995</v>
      </c>
      <c r="R91" s="4">
        <f t="shared" si="51"/>
        <v>615.19999999999993</v>
      </c>
      <c r="S91" s="4">
        <f t="shared" si="78"/>
        <v>28.024999999999977</v>
      </c>
      <c r="T91" s="4">
        <f>AVERAGE(E91,291,I91,K91)</f>
        <v>512.375</v>
      </c>
      <c r="U91" s="4">
        <f t="shared" si="48"/>
        <v>627.04999999999995</v>
      </c>
      <c r="V91" s="4">
        <f t="shared" si="52"/>
        <v>114.67499999999995</v>
      </c>
      <c r="W91" s="3">
        <v>32</v>
      </c>
      <c r="X91" s="3">
        <v>8</v>
      </c>
      <c r="Y91" s="3">
        <v>3</v>
      </c>
      <c r="Z91" s="3">
        <v>11</v>
      </c>
      <c r="AA91" s="3">
        <v>10</v>
      </c>
      <c r="AB91" s="3">
        <v>17</v>
      </c>
      <c r="AC91" s="3">
        <v>2</v>
      </c>
      <c r="AD91" s="3">
        <v>0</v>
      </c>
      <c r="AE91" s="3">
        <v>1</v>
      </c>
      <c r="AF91" s="3">
        <v>5</v>
      </c>
      <c r="AG91" s="3">
        <v>9</v>
      </c>
      <c r="AH91" s="3">
        <v>6</v>
      </c>
      <c r="AI91" s="4">
        <f t="shared" si="53"/>
        <v>-0.99631801937730624</v>
      </c>
      <c r="AJ91" s="4">
        <f t="shared" si="54"/>
        <v>-0.53090257039885191</v>
      </c>
      <c r="AK91" s="4">
        <f t="shared" si="55"/>
        <v>-1.4227457867659419</v>
      </c>
      <c r="AL91" s="4">
        <f t="shared" si="56"/>
        <v>1.2332900215404172</v>
      </c>
      <c r="AM91" s="4">
        <f t="shared" si="57"/>
        <v>0.39261813725996414</v>
      </c>
      <c r="AN91" s="4">
        <f t="shared" si="58"/>
        <v>1.1626248486588726</v>
      </c>
      <c r="AO91" s="4">
        <f t="shared" si="59"/>
        <v>-0.49435161890839746</v>
      </c>
      <c r="AP91" s="4">
        <f t="shared" si="60"/>
        <v>0.65578498799123808</v>
      </c>
      <c r="AQ91" s="4">
        <f t="shared" si="61"/>
        <v>-6.6613381477509392E-16</v>
      </c>
      <c r="AR91" s="4">
        <f t="shared" si="62"/>
        <v>-0.4291690887504207</v>
      </c>
      <c r="AS91" s="4">
        <f t="shared" si="63"/>
        <v>0.42916908875041937</v>
      </c>
      <c r="AT91" s="4">
        <f t="shared" si="64"/>
        <v>-1.4011198071340658E-2</v>
      </c>
      <c r="AU91" s="4">
        <f t="shared" si="65"/>
        <v>1.2603986438958392</v>
      </c>
      <c r="AV91" s="4">
        <f>AI91/ACC!D91</f>
        <v>-0.99631801937730624</v>
      </c>
      <c r="AW91" s="4">
        <f>AJ91/ACC!E91</f>
        <v>-0.53090257039885191</v>
      </c>
      <c r="AX91" s="4">
        <f>AK91/ACC!F91</f>
        <v>-1.4227457867659419</v>
      </c>
      <c r="AY91" s="4">
        <f>AL91/ACC!G91</f>
        <v>1.3120106612132099</v>
      </c>
      <c r="AZ91" s="4">
        <f>AM91/ACC!H91</f>
        <v>0.39261813725996414</v>
      </c>
      <c r="BA91" s="4">
        <f>AN91/ACC!I91</f>
        <v>1.1626248486588726</v>
      </c>
      <c r="BB91" s="4">
        <f>AO91/ACC!J91</f>
        <v>-0.49435161890839746</v>
      </c>
      <c r="BC91" s="4">
        <f>AP91/ACC!K91</f>
        <v>0.65578498799123808</v>
      </c>
      <c r="BD91" s="4">
        <f t="shared" si="66"/>
        <v>-0.40948892883222254</v>
      </c>
      <c r="BE91" s="4">
        <f t="shared" si="67"/>
        <v>0.42916908875041937</v>
      </c>
      <c r="BF91" s="4">
        <f t="shared" si="68"/>
        <v>0.83865801758264191</v>
      </c>
      <c r="BG91" s="4"/>
      <c r="BH91" s="4"/>
      <c r="BI91" s="4"/>
      <c r="BJ91" s="4"/>
      <c r="BK91" s="4"/>
    </row>
    <row r="92" spans="1:63" x14ac:dyDescent="0.3">
      <c r="A92" s="3" t="str">
        <f t="shared" si="49"/>
        <v>1d91</v>
      </c>
      <c r="B92" s="3" t="s">
        <v>189</v>
      </c>
      <c r="C92" s="3">
        <v>91</v>
      </c>
      <c r="D92" s="3">
        <v>1</v>
      </c>
      <c r="E92" s="1">
        <v>767.4</v>
      </c>
      <c r="F92" s="1">
        <v>790.8</v>
      </c>
      <c r="G92" s="1">
        <v>889.5</v>
      </c>
      <c r="H92" s="1">
        <v>831.5</v>
      </c>
      <c r="I92" s="1">
        <v>624.70000000000005</v>
      </c>
      <c r="J92" s="1">
        <v>798.9</v>
      </c>
      <c r="K92" s="1">
        <v>957.4</v>
      </c>
      <c r="L92" s="1">
        <v>897.4</v>
      </c>
      <c r="M92" s="4">
        <f t="shared" si="50"/>
        <v>819.69999999999982</v>
      </c>
      <c r="N92" s="4">
        <f t="shared" si="74"/>
        <v>819.8</v>
      </c>
      <c r="O92" s="4">
        <f t="shared" si="75"/>
        <v>819.6</v>
      </c>
      <c r="P92" s="4">
        <f t="shared" si="76"/>
        <v>-0.19999999999993179</v>
      </c>
      <c r="Q92" s="4">
        <f t="shared" si="77"/>
        <v>853.25</v>
      </c>
      <c r="R92" s="4">
        <f t="shared" si="51"/>
        <v>786.15</v>
      </c>
      <c r="S92" s="4">
        <f t="shared" si="78"/>
        <v>-67.100000000000023</v>
      </c>
      <c r="T92" s="4">
        <f>AVERAGE(E92,292,I92,K92)</f>
        <v>660.375</v>
      </c>
      <c r="U92" s="4">
        <f t="shared" si="48"/>
        <v>829.65</v>
      </c>
      <c r="V92" s="4">
        <f t="shared" si="52"/>
        <v>169.27499999999998</v>
      </c>
      <c r="W92" s="3">
        <v>43</v>
      </c>
      <c r="X92" s="3">
        <v>11</v>
      </c>
      <c r="Y92" s="3">
        <v>3</v>
      </c>
      <c r="Z92" s="3">
        <v>15</v>
      </c>
      <c r="AA92" s="3">
        <v>14</v>
      </c>
      <c r="AB92" s="3">
        <v>17</v>
      </c>
      <c r="AC92" s="3">
        <v>1</v>
      </c>
      <c r="AD92" s="3">
        <v>4</v>
      </c>
      <c r="AE92" s="3">
        <v>1</v>
      </c>
      <c r="AF92" s="3">
        <v>7</v>
      </c>
      <c r="AG92" s="3">
        <v>4</v>
      </c>
      <c r="AH92" s="3">
        <v>12</v>
      </c>
      <c r="AI92" s="4">
        <f t="shared" si="53"/>
        <v>-0.51554892473991809</v>
      </c>
      <c r="AJ92" s="4">
        <f t="shared" si="54"/>
        <v>-0.28488267542989693</v>
      </c>
      <c r="AK92" s="4">
        <f t="shared" si="55"/>
        <v>0.68805573512134777</v>
      </c>
      <c r="AL92" s="4">
        <f t="shared" si="56"/>
        <v>0.11631887785719208</v>
      </c>
      <c r="AM92" s="4">
        <f t="shared" si="57"/>
        <v>-1.9222187442501764</v>
      </c>
      <c r="AN92" s="4">
        <f t="shared" si="58"/>
        <v>-0.2050366660533508</v>
      </c>
      <c r="AO92" s="4">
        <f t="shared" si="59"/>
        <v>1.3573821594012814</v>
      </c>
      <c r="AP92" s="4">
        <f t="shared" si="60"/>
        <v>0.76593023809353422</v>
      </c>
      <c r="AQ92" s="4">
        <f t="shared" si="61"/>
        <v>1.6653345369377348E-15</v>
      </c>
      <c r="AR92" s="4">
        <f t="shared" si="62"/>
        <v>9.8575320218119433E-4</v>
      </c>
      <c r="AS92" s="4">
        <f t="shared" si="63"/>
        <v>-9.8575320217786366E-4</v>
      </c>
      <c r="AT92" s="4">
        <f t="shared" si="64"/>
        <v>1.4638435052366745</v>
      </c>
      <c r="AU92" s="4">
        <f t="shared" si="65"/>
        <v>0.19616488723373599</v>
      </c>
      <c r="AV92" s="4">
        <f>AI92/ACC!D92</f>
        <v>-0.51554892473991809</v>
      </c>
      <c r="AW92" s="4">
        <f>AJ92/ACC!E92</f>
        <v>-0.30306667598925208</v>
      </c>
      <c r="AX92" s="4">
        <f>AK92/ACC!F92</f>
        <v>0.68805573512134777</v>
      </c>
      <c r="AY92" s="4">
        <f>AL92/ACC!G92</f>
        <v>0.12374348708211924</v>
      </c>
      <c r="AZ92" s="4">
        <f>AM92/ACC!H92</f>
        <v>-1.9222187442501764</v>
      </c>
      <c r="BA92" s="4">
        <f>AN92/ACC!I92</f>
        <v>-0.2050366660533508</v>
      </c>
      <c r="BB92" s="4">
        <f>AO92/ACC!J92</f>
        <v>1.3573821594012814</v>
      </c>
      <c r="BC92" s="4">
        <f>AP92/ACC!K92</f>
        <v>0.8703752705608343</v>
      </c>
      <c r="BD92" s="4">
        <f t="shared" si="66"/>
        <v>-1.7040946314257899E-3</v>
      </c>
      <c r="BE92" s="4">
        <f t="shared" si="67"/>
        <v>2.5125504914647157E-2</v>
      </c>
      <c r="BF92" s="4">
        <f t="shared" si="68"/>
        <v>2.6829599546072946E-2</v>
      </c>
      <c r="BG92" s="4"/>
      <c r="BH92" s="4"/>
      <c r="BI92" s="4"/>
      <c r="BJ92" s="4"/>
      <c r="BK92" s="4"/>
    </row>
    <row r="93" spans="1:63" x14ac:dyDescent="0.3">
      <c r="A93" s="3" t="str">
        <f t="shared" si="49"/>
        <v>rg92</v>
      </c>
      <c r="B93" s="3" t="s">
        <v>147</v>
      </c>
      <c r="C93" s="3">
        <v>92</v>
      </c>
      <c r="D93" s="3">
        <v>2</v>
      </c>
      <c r="E93" s="1">
        <v>537.1</v>
      </c>
      <c r="F93" s="1">
        <v>606.5</v>
      </c>
      <c r="G93" s="1">
        <v>606.1</v>
      </c>
      <c r="H93" s="1">
        <v>670.1</v>
      </c>
      <c r="I93" s="1">
        <v>598.4</v>
      </c>
      <c r="J93" s="1">
        <v>581.6</v>
      </c>
      <c r="K93" s="1">
        <v>549.1</v>
      </c>
      <c r="L93" s="1">
        <v>489.1</v>
      </c>
      <c r="M93" s="4">
        <f t="shared" si="50"/>
        <v>579.75</v>
      </c>
      <c r="N93" s="4">
        <f t="shared" si="74"/>
        <v>604.94999999999993</v>
      </c>
      <c r="O93" s="4">
        <f t="shared" si="75"/>
        <v>554.54999999999995</v>
      </c>
      <c r="P93" s="4">
        <f t="shared" si="76"/>
        <v>-50.399999999999977</v>
      </c>
      <c r="Q93" s="4">
        <f t="shared" si="77"/>
        <v>545.44999999999993</v>
      </c>
      <c r="R93" s="4">
        <f t="shared" si="51"/>
        <v>614.04999999999995</v>
      </c>
      <c r="S93" s="4">
        <f t="shared" si="78"/>
        <v>68.600000000000023</v>
      </c>
      <c r="T93" s="4">
        <f>AVERAGE(E93,293,I93,K93)</f>
        <v>494.4</v>
      </c>
      <c r="U93" s="4">
        <f t="shared" si="48"/>
        <v>586.82499999999993</v>
      </c>
      <c r="V93" s="4">
        <f t="shared" si="52"/>
        <v>92.424999999999955</v>
      </c>
      <c r="W93" s="3">
        <v>22</v>
      </c>
      <c r="X93" s="3">
        <v>6</v>
      </c>
      <c r="Y93" s="3">
        <v>3</v>
      </c>
      <c r="Z93" s="3">
        <v>9</v>
      </c>
      <c r="AA93" s="3">
        <v>4</v>
      </c>
      <c r="AB93" s="3">
        <v>27</v>
      </c>
      <c r="AC93" s="3">
        <v>6</v>
      </c>
      <c r="AD93" s="3">
        <v>6</v>
      </c>
      <c r="AE93" s="3">
        <v>1</v>
      </c>
      <c r="AF93" s="3">
        <v>6</v>
      </c>
      <c r="AG93" s="3">
        <v>8</v>
      </c>
      <c r="AH93" s="3">
        <v>14</v>
      </c>
      <c r="AI93" s="4">
        <f t="shared" si="53"/>
        <v>-0.78053730700454538</v>
      </c>
      <c r="AJ93" s="4">
        <f t="shared" si="54"/>
        <v>0.48955153487389447</v>
      </c>
      <c r="AK93" s="4">
        <f t="shared" si="55"/>
        <v>0.48223113809073387</v>
      </c>
      <c r="AL93" s="4">
        <f t="shared" si="56"/>
        <v>1.6534946233965</v>
      </c>
      <c r="AM93" s="4">
        <f t="shared" si="57"/>
        <v>0.34131350001488303</v>
      </c>
      <c r="AN93" s="4">
        <f t="shared" si="58"/>
        <v>3.3856835122120219E-2</v>
      </c>
      <c r="AO93" s="4">
        <f t="shared" si="59"/>
        <v>-0.5609254035097142</v>
      </c>
      <c r="AP93" s="4">
        <f t="shared" si="60"/>
        <v>-1.6589849209838701</v>
      </c>
      <c r="AQ93" s="4">
        <f t="shared" si="61"/>
        <v>2.4980018054066022E-16</v>
      </c>
      <c r="AR93" s="4">
        <f t="shared" si="62"/>
        <v>0.46118499733914575</v>
      </c>
      <c r="AS93" s="4">
        <f t="shared" si="63"/>
        <v>-0.46118499733914525</v>
      </c>
      <c r="AT93" s="4">
        <f t="shared" si="64"/>
        <v>-4.2092281503175649E-2</v>
      </c>
      <c r="AU93" s="4">
        <f t="shared" si="65"/>
        <v>0.25895903620432181</v>
      </c>
      <c r="AV93" s="4">
        <f>AI93/ACC!D93</f>
        <v>-0.78053730700454538</v>
      </c>
      <c r="AW93" s="4">
        <f>AJ93/ACC!E93</f>
        <v>0.48955153487389447</v>
      </c>
      <c r="AX93" s="4">
        <f>AK93/ACC!F93</f>
        <v>0.48223113809073387</v>
      </c>
      <c r="AY93" s="4">
        <f>AL93/ACC!G93</f>
        <v>1.6534946233965</v>
      </c>
      <c r="AZ93" s="4">
        <f>AM93/ACC!H93</f>
        <v>0.34131350001488303</v>
      </c>
      <c r="BA93" s="4">
        <f>AN93/ACC!I93</f>
        <v>3.3856835122120219E-2</v>
      </c>
      <c r="BB93" s="4">
        <f>AO93/ACC!J93</f>
        <v>-0.5609254035097142</v>
      </c>
      <c r="BC93" s="4">
        <f>AP93/ACC!K93</f>
        <v>-1.7648775755147554</v>
      </c>
      <c r="BD93" s="4">
        <f t="shared" si="66"/>
        <v>0.46118499733914575</v>
      </c>
      <c r="BE93" s="4">
        <f t="shared" si="67"/>
        <v>-0.48765816097186659</v>
      </c>
      <c r="BF93" s="4">
        <f t="shared" si="68"/>
        <v>-0.9488431583110124</v>
      </c>
      <c r="BG93" s="4"/>
      <c r="BH93" s="4"/>
      <c r="BI93" s="4"/>
      <c r="BJ93" s="4"/>
      <c r="BK93" s="4"/>
    </row>
    <row r="94" spans="1:63" x14ac:dyDescent="0.3">
      <c r="A94" s="3" t="str">
        <f t="shared" si="49"/>
        <v>ab93</v>
      </c>
      <c r="B94" s="3" t="s">
        <v>148</v>
      </c>
      <c r="C94" s="3">
        <v>93</v>
      </c>
      <c r="D94" s="3">
        <v>2</v>
      </c>
      <c r="E94" s="1">
        <v>535.9</v>
      </c>
      <c r="F94" s="1">
        <v>590.6</v>
      </c>
      <c r="G94" s="1">
        <v>470.3</v>
      </c>
      <c r="H94" s="1">
        <v>680.1</v>
      </c>
      <c r="I94" s="1">
        <v>529.1</v>
      </c>
      <c r="J94" s="1">
        <v>590.20000000000005</v>
      </c>
      <c r="K94" s="1">
        <v>515.6</v>
      </c>
      <c r="L94" s="1">
        <v>510.9</v>
      </c>
      <c r="M94" s="4">
        <f t="shared" si="50"/>
        <v>552.83749999999998</v>
      </c>
      <c r="N94" s="4">
        <f t="shared" si="74"/>
        <v>569.22500000000002</v>
      </c>
      <c r="O94" s="4">
        <f t="shared" si="75"/>
        <v>536.45000000000005</v>
      </c>
      <c r="P94" s="4">
        <f t="shared" si="76"/>
        <v>-32.774999999999977</v>
      </c>
      <c r="Q94" s="4">
        <f t="shared" si="77"/>
        <v>538.25</v>
      </c>
      <c r="R94" s="4">
        <f t="shared" si="51"/>
        <v>567.42499999999995</v>
      </c>
      <c r="S94" s="4">
        <f t="shared" si="78"/>
        <v>29.174999999999955</v>
      </c>
      <c r="T94" s="4">
        <f>AVERAGE(E94,294,I94,K94)</f>
        <v>468.65</v>
      </c>
      <c r="U94" s="4">
        <f t="shared" si="48"/>
        <v>592.95000000000005</v>
      </c>
      <c r="V94" s="4">
        <f t="shared" si="52"/>
        <v>124.30000000000007</v>
      </c>
      <c r="W94" s="3">
        <v>23</v>
      </c>
      <c r="X94" s="3">
        <v>7</v>
      </c>
      <c r="Y94" s="3">
        <v>3</v>
      </c>
      <c r="Z94" s="3">
        <v>9</v>
      </c>
      <c r="AA94" s="3">
        <v>4</v>
      </c>
      <c r="AB94" s="3">
        <v>24</v>
      </c>
      <c r="AC94" s="3">
        <v>5</v>
      </c>
      <c r="AD94" s="3">
        <v>4</v>
      </c>
      <c r="AE94" s="3">
        <v>3</v>
      </c>
      <c r="AF94" s="3">
        <v>4</v>
      </c>
      <c r="AG94" s="3">
        <v>8</v>
      </c>
      <c r="AH94" s="3">
        <v>18</v>
      </c>
      <c r="AI94" s="4">
        <f t="shared" si="53"/>
        <v>-0.25947869449976735</v>
      </c>
      <c r="AJ94" s="4">
        <f t="shared" si="54"/>
        <v>0.57851301555999868</v>
      </c>
      <c r="AK94" s="4">
        <f t="shared" si="55"/>
        <v>-1.2644559555586445</v>
      </c>
      <c r="AL94" s="4">
        <f t="shared" si="56"/>
        <v>1.9496329067912417</v>
      </c>
      <c r="AM94" s="4">
        <f t="shared" si="57"/>
        <v>-0.36365316668269909</v>
      </c>
      <c r="AN94" s="4">
        <f t="shared" si="58"/>
        <v>0.57238510543159127</v>
      </c>
      <c r="AO94" s="4">
        <f t="shared" si="59"/>
        <v>-0.57047013351646203</v>
      </c>
      <c r="AP94" s="4">
        <f t="shared" si="60"/>
        <v>-0.64247307752525429</v>
      </c>
      <c r="AQ94" s="4">
        <f t="shared" si="61"/>
        <v>5.4123372450476381E-16</v>
      </c>
      <c r="AR94" s="4">
        <f t="shared" si="62"/>
        <v>0.25105281807320712</v>
      </c>
      <c r="AS94" s="4">
        <f t="shared" si="63"/>
        <v>-0.25105281807320601</v>
      </c>
      <c r="AT94" s="4">
        <f t="shared" si="64"/>
        <v>-0.26388312990456064</v>
      </c>
      <c r="AU94" s="4">
        <f t="shared" si="65"/>
        <v>1.2290289751287875</v>
      </c>
      <c r="AV94" s="4">
        <f>AI94/ACC!D94</f>
        <v>-0.25947869449976735</v>
      </c>
      <c r="AW94" s="4">
        <f>AJ94/ACC!E94</f>
        <v>0.57851301555999868</v>
      </c>
      <c r="AX94" s="4">
        <f>AK94/ACC!F94</f>
        <v>-1.2644559555586445</v>
      </c>
      <c r="AY94" s="4">
        <f>AL94/ACC!G94</f>
        <v>2.2154919395355019</v>
      </c>
      <c r="AZ94" s="4">
        <f>AM94/ACC!H94</f>
        <v>-0.36365316668269909</v>
      </c>
      <c r="BA94" s="4">
        <f>AN94/ACC!I94</f>
        <v>0.57238510543159127</v>
      </c>
      <c r="BB94" s="4">
        <f>AO94/ACC!J94</f>
        <v>-0.57047013351646203</v>
      </c>
      <c r="BC94" s="4">
        <f>AP94/ACC!K94</f>
        <v>-0.64247307752525429</v>
      </c>
      <c r="BD94" s="4">
        <f t="shared" si="66"/>
        <v>0.31751757625927218</v>
      </c>
      <c r="BE94" s="4">
        <f t="shared" si="67"/>
        <v>-0.25105281807320601</v>
      </c>
      <c r="BF94" s="4">
        <f t="shared" si="68"/>
        <v>-0.56857039433247825</v>
      </c>
      <c r="BG94" s="4"/>
      <c r="BH94" s="4"/>
      <c r="BI94" s="4"/>
      <c r="BJ94" s="4"/>
      <c r="BK94" s="4"/>
    </row>
    <row r="95" spans="1:63" x14ac:dyDescent="0.3">
      <c r="A95" s="3" t="str">
        <f t="shared" si="49"/>
        <v>cr94</v>
      </c>
      <c r="B95" s="3" t="s">
        <v>149</v>
      </c>
      <c r="C95" s="3">
        <v>94</v>
      </c>
      <c r="D95" s="3">
        <v>2</v>
      </c>
      <c r="E95" s="1">
        <v>440</v>
      </c>
      <c r="F95" s="1">
        <v>469.1</v>
      </c>
      <c r="G95" s="1">
        <v>437.3</v>
      </c>
      <c r="H95" s="1">
        <v>572.5</v>
      </c>
      <c r="I95" s="1">
        <v>425.4</v>
      </c>
      <c r="J95" s="1">
        <v>516.20000000000005</v>
      </c>
      <c r="K95" s="1">
        <v>409.1</v>
      </c>
      <c r="L95" s="1">
        <v>442.1</v>
      </c>
      <c r="M95" s="4">
        <f t="shared" si="50"/>
        <v>463.96249999999998</v>
      </c>
      <c r="N95" s="4">
        <f t="shared" si="74"/>
        <v>479.72500000000002</v>
      </c>
      <c r="O95" s="4">
        <f t="shared" si="75"/>
        <v>448.20000000000005</v>
      </c>
      <c r="P95" s="4">
        <f t="shared" si="76"/>
        <v>-31.524999999999977</v>
      </c>
      <c r="Q95" s="4">
        <f t="shared" si="77"/>
        <v>440.07500000000005</v>
      </c>
      <c r="R95" s="4">
        <f t="shared" si="51"/>
        <v>487.84999999999997</v>
      </c>
      <c r="S95" s="4">
        <f t="shared" si="78"/>
        <v>47.77499999999992</v>
      </c>
      <c r="T95" s="4">
        <f>AVERAGE(E95,295,I95,K95)</f>
        <v>392.375</v>
      </c>
      <c r="U95" s="4">
        <f t="shared" si="48"/>
        <v>499.97500000000002</v>
      </c>
      <c r="V95" s="4">
        <f t="shared" si="52"/>
        <v>107.60000000000002</v>
      </c>
      <c r="W95" s="3">
        <v>22</v>
      </c>
      <c r="X95" s="3">
        <v>7</v>
      </c>
      <c r="Y95" s="3">
        <v>3</v>
      </c>
      <c r="Z95" s="3">
        <v>8</v>
      </c>
      <c r="AA95" s="3">
        <v>4</v>
      </c>
      <c r="AB95" s="5">
        <v>11</v>
      </c>
      <c r="AC95" s="3">
        <v>3</v>
      </c>
      <c r="AD95" s="3">
        <v>0</v>
      </c>
      <c r="AE95" s="3">
        <v>2</v>
      </c>
      <c r="AF95" s="3">
        <v>1</v>
      </c>
      <c r="AG95" s="3">
        <v>5</v>
      </c>
      <c r="AH95" s="3">
        <v>6</v>
      </c>
      <c r="AI95" s="4">
        <f t="shared" si="53"/>
        <v>-0.43963863318463953</v>
      </c>
      <c r="AJ95" s="4">
        <f t="shared" si="54"/>
        <v>9.4257422138178726E-2</v>
      </c>
      <c r="AK95" s="4">
        <f t="shared" si="55"/>
        <v>-0.48917538058572552</v>
      </c>
      <c r="AL95" s="4">
        <f t="shared" si="56"/>
        <v>1.9913313781649606</v>
      </c>
      <c r="AM95" s="4">
        <f t="shared" si="57"/>
        <v>-0.70750400802014313</v>
      </c>
      <c r="AN95" s="4">
        <f t="shared" si="58"/>
        <v>0.95839846013490493</v>
      </c>
      <c r="AO95" s="4">
        <f t="shared" si="59"/>
        <v>-1.0065591867748478</v>
      </c>
      <c r="AP95" s="4">
        <f t="shared" si="60"/>
        <v>-0.40111005187268323</v>
      </c>
      <c r="AQ95" s="4">
        <f t="shared" si="61"/>
        <v>6.5225602696727947E-16</v>
      </c>
      <c r="AR95" s="4">
        <f t="shared" si="62"/>
        <v>0.28919369663319361</v>
      </c>
      <c r="AS95" s="4">
        <f t="shared" si="63"/>
        <v>-0.28919369663319228</v>
      </c>
      <c r="AT95" s="4">
        <f t="shared" si="64"/>
        <v>4.7243379465850749E-2</v>
      </c>
      <c r="AU95" s="4">
        <f t="shared" si="65"/>
        <v>1.3214386042826791</v>
      </c>
      <c r="AV95" s="4">
        <f>AI95/ACC!D95</f>
        <v>-0.43963863318463953</v>
      </c>
      <c r="AW95" s="4">
        <f>AJ95/ACC!E95</f>
        <v>0.10027385333848801</v>
      </c>
      <c r="AX95" s="4">
        <f>AK95/ACC!F95</f>
        <v>-0.48917538058572552</v>
      </c>
      <c r="AY95" s="4">
        <f>AL95/ACC!G95</f>
        <v>2.262876566096546</v>
      </c>
      <c r="AZ95" s="4">
        <f>AM95/ACC!H95</f>
        <v>-0.70750400802014313</v>
      </c>
      <c r="BA95" s="4">
        <f>AN95/ACC!I95</f>
        <v>1.01957282993075</v>
      </c>
      <c r="BB95" s="4">
        <f>AO95/ACC!J95</f>
        <v>-1.0065591867748478</v>
      </c>
      <c r="BC95" s="4">
        <f>AP95/ACC!K95</f>
        <v>-0.40111005187268323</v>
      </c>
      <c r="BD95" s="4">
        <f t="shared" si="66"/>
        <v>0.35858410141616726</v>
      </c>
      <c r="BE95" s="4">
        <f t="shared" si="67"/>
        <v>-0.27390010418423105</v>
      </c>
      <c r="BF95" s="4">
        <f t="shared" si="68"/>
        <v>-0.63248420560039831</v>
      </c>
      <c r="BG95" s="4"/>
      <c r="BH95" s="4"/>
      <c r="BI95" s="4"/>
      <c r="BJ95" s="4"/>
      <c r="BK95" s="4"/>
    </row>
    <row r="96" spans="1:63" x14ac:dyDescent="0.3">
      <c r="A96" s="3" t="str">
        <f t="shared" si="49"/>
        <v>gj95</v>
      </c>
      <c r="B96" s="3" t="s">
        <v>150</v>
      </c>
      <c r="C96" s="3">
        <v>95</v>
      </c>
      <c r="D96" s="3">
        <v>2</v>
      </c>
      <c r="E96" s="1">
        <v>561.29999999999995</v>
      </c>
      <c r="F96" s="1">
        <v>505.7</v>
      </c>
      <c r="G96" s="1">
        <v>549.5</v>
      </c>
      <c r="H96" s="1">
        <v>602.5</v>
      </c>
      <c r="I96" s="1">
        <v>595.70000000000005</v>
      </c>
      <c r="J96" s="1">
        <v>706.5</v>
      </c>
      <c r="K96" s="1">
        <v>547.6</v>
      </c>
      <c r="L96" s="1">
        <v>600.9</v>
      </c>
      <c r="M96" s="4">
        <f t="shared" si="50"/>
        <v>583.71249999999998</v>
      </c>
      <c r="N96" s="4">
        <f>AVERAGE(E96:H96)</f>
        <v>554.75</v>
      </c>
      <c r="O96" s="4">
        <f>AVERAGE(I96:L96)</f>
        <v>612.67500000000007</v>
      </c>
      <c r="P96" s="4">
        <f>O96-N96</f>
        <v>57.925000000000068</v>
      </c>
      <c r="Q96" s="4">
        <f>AVERAGE(E96,F96,K96,L96)</f>
        <v>553.875</v>
      </c>
      <c r="R96" s="4">
        <f t="shared" si="51"/>
        <v>613.54999999999995</v>
      </c>
      <c r="S96" s="4">
        <f>R96-Q96</f>
        <v>59.674999999999955</v>
      </c>
      <c r="T96" s="4">
        <f>AVERAGE(E96,296,I96,K96)</f>
        <v>500.15</v>
      </c>
      <c r="U96" s="4">
        <f t="shared" si="48"/>
        <v>603.9</v>
      </c>
      <c r="V96" s="4">
        <f t="shared" si="52"/>
        <v>103.75</v>
      </c>
      <c r="W96" s="3">
        <v>25</v>
      </c>
      <c r="X96" s="3">
        <v>6</v>
      </c>
      <c r="Y96" s="3">
        <v>3</v>
      </c>
      <c r="Z96" s="3">
        <v>11</v>
      </c>
      <c r="AA96" s="3">
        <v>5</v>
      </c>
      <c r="AB96" s="3">
        <v>28</v>
      </c>
      <c r="AC96" s="3">
        <v>9</v>
      </c>
      <c r="AD96" s="3">
        <v>4</v>
      </c>
      <c r="AE96" s="3">
        <v>7</v>
      </c>
      <c r="AF96" s="3">
        <v>2</v>
      </c>
      <c r="AG96" s="3">
        <v>6</v>
      </c>
      <c r="AH96" s="3">
        <v>11</v>
      </c>
      <c r="AI96" s="4">
        <f t="shared" si="53"/>
        <v>-0.37554598733371564</v>
      </c>
      <c r="AJ96" s="4">
        <f t="shared" si="54"/>
        <v>-1.307184889542508</v>
      </c>
      <c r="AK96" s="4">
        <f t="shared" si="55"/>
        <v>-0.57326791262263133</v>
      </c>
      <c r="AL96" s="4">
        <f t="shared" si="56"/>
        <v>0.31480514164114598</v>
      </c>
      <c r="AM96" s="4">
        <f t="shared" si="57"/>
        <v>0.20086369316956776</v>
      </c>
      <c r="AN96" s="4">
        <f t="shared" si="58"/>
        <v>2.0574390594417657</v>
      </c>
      <c r="AO96" s="4">
        <f t="shared" si="59"/>
        <v>-0.60510449381321918</v>
      </c>
      <c r="AP96" s="4">
        <f t="shared" si="60"/>
        <v>0.2879953890595976</v>
      </c>
      <c r="AQ96" s="4">
        <f t="shared" si="61"/>
        <v>3.4000580129145419E-16</v>
      </c>
      <c r="AR96" s="4">
        <f t="shared" si="62"/>
        <v>-0.4852984119644273</v>
      </c>
      <c r="AS96" s="4">
        <f t="shared" si="63"/>
        <v>0.48529841196442808</v>
      </c>
      <c r="AT96" s="4">
        <f t="shared" si="64"/>
        <v>-0.28778593786755419</v>
      </c>
      <c r="AU96" s="4">
        <f t="shared" si="65"/>
        <v>0.67652735029999989</v>
      </c>
      <c r="AV96" s="4">
        <f>AI96/ACC!D96</f>
        <v>-0.37554598733371564</v>
      </c>
      <c r="AW96" s="4">
        <f>AJ96/ACC!E96</f>
        <v>-1.307184889542508</v>
      </c>
      <c r="AX96" s="4">
        <f>AK96/ACC!F96</f>
        <v>-0.57326791262263133</v>
      </c>
      <c r="AY96" s="4">
        <f>AL96/ACC!G96</f>
        <v>0.33489908685228298</v>
      </c>
      <c r="AZ96" s="4">
        <f>AM96/ACC!H96</f>
        <v>0.20086369316956776</v>
      </c>
      <c r="BA96" s="4">
        <f>AN96/ACC!I96</f>
        <v>2.0574390594417657</v>
      </c>
      <c r="BB96" s="4">
        <f>AO96/ACC!J96</f>
        <v>-0.60510449381321918</v>
      </c>
      <c r="BC96" s="4">
        <f>AP96/ACC!K96</f>
        <v>0.2879953890595976</v>
      </c>
      <c r="BD96" s="4">
        <f t="shared" si="66"/>
        <v>-0.48027492566164304</v>
      </c>
      <c r="BE96" s="4">
        <f t="shared" si="67"/>
        <v>0.48529841196442808</v>
      </c>
      <c r="BF96" s="4">
        <f t="shared" si="68"/>
        <v>0.96557333762607112</v>
      </c>
      <c r="BG96" s="4"/>
      <c r="BH96" s="4"/>
      <c r="BI96" s="4"/>
      <c r="BJ96" s="4"/>
      <c r="BK96" s="4"/>
    </row>
    <row r="97" spans="1:63" x14ac:dyDescent="0.3">
      <c r="A97" s="3" t="str">
        <f t="shared" si="49"/>
        <v>jaa96</v>
      </c>
      <c r="B97" s="3" t="s">
        <v>151</v>
      </c>
      <c r="C97" s="3">
        <v>96</v>
      </c>
      <c r="D97" s="3">
        <v>2</v>
      </c>
      <c r="E97" s="1">
        <v>629.70000000000005</v>
      </c>
      <c r="F97" s="1">
        <v>697.6</v>
      </c>
      <c r="G97" s="1">
        <v>613.79999999999995</v>
      </c>
      <c r="H97" s="1">
        <v>698.1</v>
      </c>
      <c r="I97" s="1">
        <v>681.5</v>
      </c>
      <c r="J97" s="1">
        <v>727.8</v>
      </c>
      <c r="K97" s="1">
        <v>676.6</v>
      </c>
      <c r="L97" s="1">
        <v>722.9</v>
      </c>
      <c r="M97" s="4">
        <f t="shared" si="50"/>
        <v>681</v>
      </c>
      <c r="N97" s="4">
        <f>AVERAGE(E97:H97)</f>
        <v>659.80000000000007</v>
      </c>
      <c r="O97" s="4">
        <f>AVERAGE(I97:L97)</f>
        <v>702.2</v>
      </c>
      <c r="P97" s="4">
        <f>O97-N97</f>
        <v>42.399999999999977</v>
      </c>
      <c r="Q97" s="4">
        <f>AVERAGE(E97,F97,K97,L97)</f>
        <v>681.7</v>
      </c>
      <c r="R97" s="4">
        <f t="shared" si="51"/>
        <v>680.3</v>
      </c>
      <c r="S97" s="4">
        <f>R97-Q97</f>
        <v>-1.4000000000000909</v>
      </c>
      <c r="T97" s="4">
        <f>AVERAGE(E97,297,I97,K97)</f>
        <v>571.20000000000005</v>
      </c>
      <c r="U97" s="4">
        <f t="shared" si="48"/>
        <v>711.6</v>
      </c>
      <c r="V97" s="4">
        <f t="shared" si="52"/>
        <v>140.39999999999998</v>
      </c>
      <c r="W97" s="3">
        <v>52</v>
      </c>
      <c r="X97" s="3">
        <v>12</v>
      </c>
      <c r="Y97" s="3">
        <v>12</v>
      </c>
      <c r="Z97" s="3">
        <v>19</v>
      </c>
      <c r="AA97" s="3">
        <v>9</v>
      </c>
      <c r="AB97" s="3">
        <v>25</v>
      </c>
      <c r="AC97" s="3">
        <v>4</v>
      </c>
      <c r="AD97" s="3">
        <v>5</v>
      </c>
      <c r="AE97" s="3">
        <v>1</v>
      </c>
      <c r="AF97" s="3">
        <v>6</v>
      </c>
      <c r="AG97" s="3">
        <v>9</v>
      </c>
      <c r="AH97" s="3">
        <v>56</v>
      </c>
      <c r="AI97" s="4">
        <f t="shared" si="53"/>
        <v>-1.2558191945646595</v>
      </c>
      <c r="AJ97" s="4">
        <f t="shared" si="54"/>
        <v>0.4063664450248225</v>
      </c>
      <c r="AK97" s="4">
        <f t="shared" si="55"/>
        <v>-1.645049705160726</v>
      </c>
      <c r="AL97" s="4">
        <f t="shared" si="56"/>
        <v>0.41860639818822076</v>
      </c>
      <c r="AM97" s="4">
        <f t="shared" si="57"/>
        <v>1.2239953163398251E-2</v>
      </c>
      <c r="AN97" s="4">
        <f t="shared" si="58"/>
        <v>1.1456596160940751</v>
      </c>
      <c r="AO97" s="4">
        <f t="shared" si="59"/>
        <v>-0.10771158783790405</v>
      </c>
      <c r="AP97" s="4">
        <f t="shared" si="60"/>
        <v>1.025708075092773</v>
      </c>
      <c r="AQ97" s="4">
        <f t="shared" si="61"/>
        <v>0</v>
      </c>
      <c r="AR97" s="4">
        <f t="shared" si="62"/>
        <v>-0.51897401412808564</v>
      </c>
      <c r="AS97" s="4">
        <f t="shared" si="63"/>
        <v>0.51897401412808564</v>
      </c>
      <c r="AT97" s="4">
        <f t="shared" si="64"/>
        <v>-0.15422340985881819</v>
      </c>
      <c r="AU97" s="4">
        <f t="shared" si="65"/>
        <v>1.4981702671999457</v>
      </c>
      <c r="AV97" s="4">
        <f>AI97/ACC!D97</f>
        <v>-1.2558191945646595</v>
      </c>
      <c r="AW97" s="4">
        <f>AJ97/ACC!E97</f>
        <v>0.46178005116457099</v>
      </c>
      <c r="AX97" s="4">
        <f>AK97/ACC!F97</f>
        <v>-1.645049705160726</v>
      </c>
      <c r="AY97" s="4">
        <f>AL97/ACC!G97</f>
        <v>0.41860639818822076</v>
      </c>
      <c r="AZ97" s="4">
        <f>AM97/ACC!H97</f>
        <v>1.2239953163398251E-2</v>
      </c>
      <c r="BA97" s="4">
        <f>AN97/ACC!I97</f>
        <v>1.1456596160940751</v>
      </c>
      <c r="BB97" s="4">
        <f>AO97/ACC!J97</f>
        <v>-0.11458679557223836</v>
      </c>
      <c r="BC97" s="4">
        <f>AP97/ACC!K97</f>
        <v>1.025708075092773</v>
      </c>
      <c r="BD97" s="4">
        <f t="shared" si="66"/>
        <v>-0.50512061259314844</v>
      </c>
      <c r="BE97" s="4">
        <f t="shared" si="67"/>
        <v>0.51725521219450199</v>
      </c>
      <c r="BF97" s="4">
        <f t="shared" si="68"/>
        <v>1.0223758247876504</v>
      </c>
      <c r="BG97" s="4"/>
      <c r="BH97" s="4"/>
      <c r="BI97" s="4"/>
      <c r="BJ97" s="4"/>
      <c r="BK97" s="4"/>
    </row>
    <row r="98" spans="1:63" x14ac:dyDescent="0.3">
      <c r="A98" s="3" t="str">
        <f t="shared" si="49"/>
        <v>cd97</v>
      </c>
      <c r="B98" s="3" t="s">
        <v>152</v>
      </c>
      <c r="C98" s="3">
        <v>97</v>
      </c>
      <c r="D98" s="3">
        <v>1</v>
      </c>
      <c r="E98" s="1">
        <v>544.29999999999995</v>
      </c>
      <c r="F98" s="1">
        <v>597.20000000000005</v>
      </c>
      <c r="G98" s="1">
        <v>475.1</v>
      </c>
      <c r="H98" s="1">
        <v>605.29999999999995</v>
      </c>
      <c r="I98" s="1">
        <v>745.1</v>
      </c>
      <c r="J98" s="1">
        <v>725.6</v>
      </c>
      <c r="K98" s="1">
        <v>532.9</v>
      </c>
      <c r="L98" s="1">
        <v>603.9</v>
      </c>
      <c r="M98" s="4">
        <f t="shared" si="50"/>
        <v>603.67499999999984</v>
      </c>
      <c r="N98" s="4">
        <f>AVERAGE(E98:H98)</f>
        <v>555.47499999999991</v>
      </c>
      <c r="O98" s="4">
        <f>AVERAGE(I98:L98)</f>
        <v>651.875</v>
      </c>
      <c r="P98" s="4">
        <f>O98-N98</f>
        <v>96.400000000000091</v>
      </c>
      <c r="Q98" s="4">
        <f>AVERAGE(E98,F98,K98,L98)</f>
        <v>569.57500000000005</v>
      </c>
      <c r="R98" s="4">
        <f t="shared" si="51"/>
        <v>637.77499999999998</v>
      </c>
      <c r="S98" s="4">
        <f>R98-Q98</f>
        <v>68.199999999999932</v>
      </c>
      <c r="T98" s="4">
        <f>AVERAGE(E98,298,I98,K98)</f>
        <v>530.07500000000005</v>
      </c>
      <c r="U98" s="4">
        <f t="shared" ref="U98:U113" si="79">AVERAGE(F98,H98,J98,L98)</f>
        <v>633</v>
      </c>
      <c r="V98" s="4">
        <f t="shared" si="52"/>
        <v>102.92499999999995</v>
      </c>
      <c r="W98" s="3">
        <v>33</v>
      </c>
      <c r="X98" s="3">
        <v>10</v>
      </c>
      <c r="Y98" s="3">
        <v>3</v>
      </c>
      <c r="Z98" s="3">
        <v>13</v>
      </c>
      <c r="AA98" s="3">
        <v>7</v>
      </c>
      <c r="AB98" s="3">
        <v>35</v>
      </c>
      <c r="AC98" s="3">
        <v>7</v>
      </c>
      <c r="AD98" s="3">
        <v>8</v>
      </c>
      <c r="AE98" s="3">
        <v>4</v>
      </c>
      <c r="AF98" s="3">
        <v>7</v>
      </c>
      <c r="AG98" s="3">
        <v>9</v>
      </c>
      <c r="AH98" s="3">
        <v>21</v>
      </c>
      <c r="AI98" s="4">
        <f t="shared" si="53"/>
        <v>-0.64144424865081751</v>
      </c>
      <c r="AJ98" s="4">
        <f t="shared" si="54"/>
        <v>-6.9951183326550231E-2</v>
      </c>
      <c r="AK98" s="4">
        <f t="shared" si="55"/>
        <v>-1.3890306403415393</v>
      </c>
      <c r="AL98" s="4">
        <f t="shared" si="56"/>
        <v>1.7555316278865741E-2</v>
      </c>
      <c r="AM98" s="4">
        <f t="shared" si="57"/>
        <v>1.5278526798390257</v>
      </c>
      <c r="AN98" s="4">
        <f t="shared" si="58"/>
        <v>1.3171888844926516</v>
      </c>
      <c r="AO98" s="4">
        <f t="shared" si="59"/>
        <v>-0.76460154439177441</v>
      </c>
      <c r="AP98" s="4">
        <f t="shared" si="60"/>
        <v>2.4307361001519446E-3</v>
      </c>
      <c r="AQ98" s="4">
        <f t="shared" si="61"/>
        <v>1.6739539442089946E-15</v>
      </c>
      <c r="AR98" s="4">
        <f t="shared" si="62"/>
        <v>-0.52071768901001037</v>
      </c>
      <c r="AS98" s="4">
        <f t="shared" si="63"/>
        <v>0.52071768901001381</v>
      </c>
      <c r="AT98" s="4">
        <f t="shared" si="64"/>
        <v>-1.0668230661771514</v>
      </c>
      <c r="AU98" s="4">
        <f t="shared" si="65"/>
        <v>0.63361187677255615</v>
      </c>
      <c r="AV98" s="4">
        <f>AI98/ACC!D98</f>
        <v>-0.64144424865081751</v>
      </c>
      <c r="AW98" s="4">
        <f>AJ98/ACC!E98</f>
        <v>-6.9951183326550231E-2</v>
      </c>
      <c r="AX98" s="4">
        <f>AK98/ACC!F98</f>
        <v>-1.3890306403415393</v>
      </c>
      <c r="AY98" s="4">
        <f>AL98/ACC!G98</f>
        <v>1.7555316278865741E-2</v>
      </c>
      <c r="AZ98" s="4">
        <f>AM98/ACC!H98</f>
        <v>1.5278526798390257</v>
      </c>
      <c r="BA98" s="4">
        <f>AN98/ACC!I98</f>
        <v>1.3171888844926516</v>
      </c>
      <c r="BB98" s="4">
        <f>AO98/ACC!J98</f>
        <v>-0.76460154439177441</v>
      </c>
      <c r="BC98" s="4">
        <f>AP98/ACC!K98</f>
        <v>2.4307361001519446E-3</v>
      </c>
      <c r="BD98" s="4">
        <f t="shared" si="66"/>
        <v>-0.52071768901001037</v>
      </c>
      <c r="BE98" s="4">
        <f t="shared" si="67"/>
        <v>0.52071768901001381</v>
      </c>
      <c r="BF98" s="4">
        <f t="shared" si="68"/>
        <v>1.0414353780200241</v>
      </c>
      <c r="BG98" s="4"/>
      <c r="BH98" s="4"/>
      <c r="BI98" s="4"/>
      <c r="BJ98" s="4"/>
      <c r="BK98" s="4"/>
    </row>
    <row r="99" spans="1:63" x14ac:dyDescent="0.3">
      <c r="A99" s="3" t="str">
        <f t="shared" si="49"/>
        <v>er98</v>
      </c>
      <c r="B99" s="3" t="s">
        <v>157</v>
      </c>
      <c r="C99" s="3">
        <v>98</v>
      </c>
      <c r="D99" s="3">
        <v>2</v>
      </c>
      <c r="E99">
        <v>526.70000000000005</v>
      </c>
      <c r="F99">
        <v>533.6</v>
      </c>
      <c r="G99">
        <v>534.1</v>
      </c>
      <c r="H99">
        <v>633.79999999999995</v>
      </c>
      <c r="I99">
        <v>736.1</v>
      </c>
      <c r="J99">
        <v>688.5</v>
      </c>
      <c r="K99">
        <v>599.79999999999995</v>
      </c>
      <c r="L99">
        <v>769.2</v>
      </c>
      <c r="M99" s="4">
        <f t="shared" si="50"/>
        <v>627.72499999999991</v>
      </c>
      <c r="N99" s="4">
        <f>AVERAGE(E99:H99)</f>
        <v>557.04999999999995</v>
      </c>
      <c r="O99" s="4">
        <f>AVERAGE(I99:L99)</f>
        <v>698.4</v>
      </c>
      <c r="P99" s="4">
        <f>O99-N99</f>
        <v>141.35000000000002</v>
      </c>
      <c r="Q99" s="4">
        <f>AVERAGE(E99,F99,K99,L99)</f>
        <v>607.32500000000005</v>
      </c>
      <c r="R99" s="4">
        <f t="shared" si="51"/>
        <v>648.125</v>
      </c>
      <c r="S99" s="4">
        <f>R99-Q99</f>
        <v>40.799999999999955</v>
      </c>
      <c r="T99" s="4">
        <f>AVERAGE(E99,299,I99,K99)</f>
        <v>540.40000000000009</v>
      </c>
      <c r="U99" s="4">
        <f t="shared" si="79"/>
        <v>656.27500000000009</v>
      </c>
      <c r="V99" s="4">
        <f t="shared" si="52"/>
        <v>115.875</v>
      </c>
      <c r="W99" s="3">
        <v>26</v>
      </c>
      <c r="X99" s="3">
        <v>8</v>
      </c>
      <c r="Y99" s="3">
        <v>3</v>
      </c>
      <c r="Z99" s="3">
        <v>11</v>
      </c>
      <c r="AA99" s="3">
        <v>4</v>
      </c>
      <c r="AB99" s="3">
        <v>25</v>
      </c>
      <c r="AC99" s="3">
        <v>5</v>
      </c>
      <c r="AD99" s="3">
        <v>3</v>
      </c>
      <c r="AE99" s="3">
        <v>3</v>
      </c>
      <c r="AF99" s="3">
        <v>6</v>
      </c>
      <c r="AG99" s="3">
        <v>8</v>
      </c>
      <c r="AH99" s="3">
        <v>11</v>
      </c>
      <c r="AI99" s="4">
        <f t="shared" si="53"/>
        <v>-1.055705169413051</v>
      </c>
      <c r="AJ99" s="4">
        <f t="shared" si="54"/>
        <v>-0.98360058471668832</v>
      </c>
      <c r="AK99" s="4">
        <f t="shared" si="55"/>
        <v>-0.97837561481115476</v>
      </c>
      <c r="AL99" s="4">
        <f t="shared" si="56"/>
        <v>6.3483384352233024E-2</v>
      </c>
      <c r="AM99" s="4">
        <f t="shared" si="57"/>
        <v>1.1325122270243968</v>
      </c>
      <c r="AN99" s="4">
        <f t="shared" si="58"/>
        <v>0.63509509201760317</v>
      </c>
      <c r="AO99" s="4">
        <f t="shared" si="59"/>
        <v>-0.29181456922404791</v>
      </c>
      <c r="AP99" s="4">
        <f t="shared" si="60"/>
        <v>1.4784052347707175</v>
      </c>
      <c r="AQ99" s="4">
        <f t="shared" si="61"/>
        <v>1.0547118733938987E-15</v>
      </c>
      <c r="AR99" s="4">
        <f t="shared" si="62"/>
        <v>-0.73854949614716525</v>
      </c>
      <c r="AS99" s="4">
        <f t="shared" si="63"/>
        <v>0.73854949614716736</v>
      </c>
      <c r="AT99" s="4">
        <f t="shared" si="64"/>
        <v>0.13584921754387178</v>
      </c>
      <c r="AU99" s="4">
        <f t="shared" si="65"/>
        <v>0.59669156321193062</v>
      </c>
      <c r="AV99" s="4">
        <f>AI99/ACC!D99</f>
        <v>-1.055705169413051</v>
      </c>
      <c r="AW99" s="4">
        <f>AJ99/ACC!E99</f>
        <v>-0.98360058471668832</v>
      </c>
      <c r="AX99" s="4">
        <f>AK99/ACC!F99</f>
        <v>-0.97837561481115476</v>
      </c>
      <c r="AY99" s="4">
        <f>AL99/ACC!G99</f>
        <v>6.3483384352233024E-2</v>
      </c>
      <c r="AZ99" s="4">
        <f>AM99/ACC!H99</f>
        <v>1.2942996880278821</v>
      </c>
      <c r="BA99" s="4">
        <f>AN99/ACC!I99</f>
        <v>0.63509509201760317</v>
      </c>
      <c r="BB99" s="4">
        <f>AO99/ACC!J99</f>
        <v>-0.29181456922404791</v>
      </c>
      <c r="BC99" s="4">
        <f>AP99/ACC!K99</f>
        <v>1.4784052347707175</v>
      </c>
      <c r="BD99" s="4">
        <f t="shared" si="66"/>
        <v>-0.73854949614716525</v>
      </c>
      <c r="BE99" s="4">
        <f t="shared" si="67"/>
        <v>0.77899636139803874</v>
      </c>
      <c r="BF99" s="4">
        <f t="shared" si="68"/>
        <v>1.5175458575452039</v>
      </c>
      <c r="BG99" s="4"/>
      <c r="BH99" s="4"/>
      <c r="BI99" s="4"/>
      <c r="BJ99" s="4"/>
      <c r="BK99" s="4"/>
    </row>
    <row r="100" spans="1:63" x14ac:dyDescent="0.3">
      <c r="A100" s="3" t="str">
        <f t="shared" si="49"/>
        <v>1tt99</v>
      </c>
      <c r="B100" s="3" t="s">
        <v>190</v>
      </c>
      <c r="C100" s="3">
        <v>99</v>
      </c>
      <c r="D100" s="3">
        <v>2</v>
      </c>
      <c r="E100">
        <v>618.6</v>
      </c>
      <c r="F100">
        <v>665.5</v>
      </c>
      <c r="G100">
        <v>598.79999999999995</v>
      </c>
      <c r="H100">
        <v>794</v>
      </c>
      <c r="I100">
        <v>649.29999999999995</v>
      </c>
      <c r="J100">
        <v>606.79999999999995</v>
      </c>
      <c r="K100">
        <v>598.70000000000005</v>
      </c>
      <c r="L100">
        <v>629.6</v>
      </c>
      <c r="M100" s="4">
        <f t="shared" si="50"/>
        <v>645.16250000000002</v>
      </c>
      <c r="N100" s="4">
        <f t="shared" ref="N100:N107" si="80">AVERAGE(E100:H100)</f>
        <v>669.22499999999991</v>
      </c>
      <c r="O100" s="4">
        <f t="shared" ref="O100:O107" si="81">AVERAGE(I100:L100)</f>
        <v>621.1</v>
      </c>
      <c r="P100" s="4">
        <f t="shared" ref="P100:P107" si="82">O100-N100</f>
        <v>-48.124999999999886</v>
      </c>
      <c r="Q100" s="4">
        <f t="shared" ref="Q100:Q107" si="83">AVERAGE(E100,F100,K100,L100)</f>
        <v>628.1</v>
      </c>
      <c r="R100" s="4">
        <f t="shared" si="51"/>
        <v>662.22499999999991</v>
      </c>
      <c r="S100" s="4">
        <f t="shared" ref="S100:S107" si="84">R100-Q100</f>
        <v>34.124999999999886</v>
      </c>
      <c r="T100" s="4">
        <f>AVERAGE(E100,2100,I100,K100)</f>
        <v>991.64999999999986</v>
      </c>
      <c r="U100" s="4">
        <f t="shared" si="79"/>
        <v>673.97500000000002</v>
      </c>
      <c r="V100" s="4">
        <f t="shared" si="52"/>
        <v>-317.67499999999984</v>
      </c>
      <c r="W100" s="3">
        <v>32</v>
      </c>
      <c r="X100" s="3">
        <v>8</v>
      </c>
      <c r="Y100" s="3">
        <v>5</v>
      </c>
      <c r="Z100" s="3">
        <v>11</v>
      </c>
      <c r="AA100" s="3">
        <v>8</v>
      </c>
      <c r="AB100" s="3">
        <v>27</v>
      </c>
      <c r="AC100" s="3">
        <v>5</v>
      </c>
      <c r="AD100" s="3">
        <v>4</v>
      </c>
      <c r="AE100" s="3">
        <v>6</v>
      </c>
      <c r="AF100" s="3">
        <v>8</v>
      </c>
      <c r="AG100" s="3">
        <v>4</v>
      </c>
      <c r="AH100" s="3">
        <v>20</v>
      </c>
      <c r="AI100" s="4">
        <f t="shared" si="53"/>
        <v>-0.41048993296831116</v>
      </c>
      <c r="AJ100" s="4">
        <f t="shared" si="54"/>
        <v>0.31429040985385481</v>
      </c>
      <c r="AK100" s="4">
        <f t="shared" si="55"/>
        <v>-0.7164739582962204</v>
      </c>
      <c r="AL100" s="4">
        <f t="shared" si="56"/>
        <v>2.3000958267546729</v>
      </c>
      <c r="AM100" s="4">
        <f t="shared" si="57"/>
        <v>6.3939843676474706E-2</v>
      </c>
      <c r="AN100" s="4">
        <f t="shared" si="58"/>
        <v>-0.59284404907282318</v>
      </c>
      <c r="AO100" s="4">
        <f t="shared" si="59"/>
        <v>-0.71801933216151148</v>
      </c>
      <c r="AP100" s="4">
        <f t="shared" si="60"/>
        <v>-0.24049880778613994</v>
      </c>
      <c r="AQ100" s="4">
        <f t="shared" si="61"/>
        <v>-4.8225312632155237E-16</v>
      </c>
      <c r="AR100" s="4">
        <f t="shared" si="62"/>
        <v>0.37185558633599902</v>
      </c>
      <c r="AS100" s="4">
        <f t="shared" si="63"/>
        <v>-0.37185558633599991</v>
      </c>
      <c r="AT100" s="4">
        <f t="shared" si="64"/>
        <v>0.31255186425540149</v>
      </c>
      <c r="AU100" s="4">
        <f t="shared" si="65"/>
        <v>0.89052168987478331</v>
      </c>
      <c r="AV100" s="4">
        <f>AI100/ACC!D100</f>
        <v>-0.41048993296831116</v>
      </c>
      <c r="AW100" s="4">
        <f>AJ100/ACC!E100</f>
        <v>0.8381077596102795</v>
      </c>
      <c r="AX100" s="4">
        <f>AK100/ACC!F100</f>
        <v>-0.7164739582962204</v>
      </c>
      <c r="AY100" s="4">
        <f>AL100/ACC!G100</f>
        <v>2.4534355485383177</v>
      </c>
      <c r="AZ100" s="4">
        <f>AM100/ACC!H100</f>
        <v>6.3939843676474706E-2</v>
      </c>
      <c r="BA100" s="4">
        <f>AN100/ACC!I100</f>
        <v>-0.59284404907282318</v>
      </c>
      <c r="BB100" s="4">
        <f>AO100/ACC!J100</f>
        <v>-0.71801933216151148</v>
      </c>
      <c r="BC100" s="4">
        <f>AP100/ACC!K100</f>
        <v>-0.24049880778613994</v>
      </c>
      <c r="BD100" s="4">
        <f t="shared" si="66"/>
        <v>0.54114485422101644</v>
      </c>
      <c r="BE100" s="4">
        <f t="shared" si="67"/>
        <v>-0.37185558633599991</v>
      </c>
      <c r="BF100" s="4">
        <f t="shared" si="68"/>
        <v>-0.91300044055701635</v>
      </c>
      <c r="BG100" s="4"/>
      <c r="BH100" s="4"/>
      <c r="BI100" s="4"/>
      <c r="BJ100" s="4"/>
      <c r="BK100" s="4"/>
    </row>
    <row r="101" spans="1:63" x14ac:dyDescent="0.3">
      <c r="A101" s="3" t="str">
        <f t="shared" si="49"/>
        <v>1pb100</v>
      </c>
      <c r="B101" s="3" t="s">
        <v>191</v>
      </c>
      <c r="C101" s="3">
        <v>100</v>
      </c>
      <c r="D101" s="3">
        <v>2</v>
      </c>
      <c r="E101">
        <v>462.3</v>
      </c>
      <c r="F101">
        <v>555.4</v>
      </c>
      <c r="G101">
        <v>636.1</v>
      </c>
      <c r="H101">
        <v>668.3</v>
      </c>
      <c r="I101">
        <v>1048</v>
      </c>
      <c r="J101">
        <v>911.8</v>
      </c>
      <c r="K101">
        <v>545.79999999999995</v>
      </c>
      <c r="L101">
        <v>554</v>
      </c>
      <c r="M101" s="4">
        <f t="shared" si="50"/>
        <v>672.71250000000009</v>
      </c>
      <c r="N101" s="4">
        <f t="shared" si="80"/>
        <v>580.52500000000009</v>
      </c>
      <c r="O101" s="4">
        <f t="shared" si="81"/>
        <v>764.9</v>
      </c>
      <c r="P101" s="4">
        <f t="shared" si="82"/>
        <v>184.37499999999989</v>
      </c>
      <c r="Q101" s="4">
        <f t="shared" si="83"/>
        <v>529.375</v>
      </c>
      <c r="R101" s="4">
        <f t="shared" si="51"/>
        <v>816.05</v>
      </c>
      <c r="S101" s="4">
        <f t="shared" si="84"/>
        <v>286.67499999999995</v>
      </c>
      <c r="T101" s="4">
        <f>AVERAGE(E101,2101,I101,K101)</f>
        <v>1039.2750000000001</v>
      </c>
      <c r="U101" s="4">
        <f t="shared" si="79"/>
        <v>672.375</v>
      </c>
      <c r="V101" s="4">
        <f t="shared" si="52"/>
        <v>-366.90000000000009</v>
      </c>
      <c r="W101" s="3">
        <v>39</v>
      </c>
      <c r="X101" s="3">
        <v>11</v>
      </c>
      <c r="Y101" s="3">
        <v>4</v>
      </c>
      <c r="Z101" s="3">
        <v>14</v>
      </c>
      <c r="AA101" s="3">
        <v>10</v>
      </c>
      <c r="AB101" s="3">
        <v>16</v>
      </c>
      <c r="AC101" s="3">
        <v>1</v>
      </c>
      <c r="AD101" s="3">
        <v>0</v>
      </c>
      <c r="AE101" s="3">
        <v>2</v>
      </c>
      <c r="AF101" s="3">
        <v>7</v>
      </c>
      <c r="AG101" s="3">
        <v>6</v>
      </c>
      <c r="AH101" s="3">
        <v>21</v>
      </c>
      <c r="AI101" s="4">
        <f t="shared" si="53"/>
        <v>-1.0380713290211236</v>
      </c>
      <c r="AJ101" s="4">
        <f t="shared" si="54"/>
        <v>-0.57876192139626037</v>
      </c>
      <c r="AK101" s="4">
        <f t="shared" si="55"/>
        <v>-0.18062798804151817</v>
      </c>
      <c r="AL101" s="4">
        <f t="shared" si="56"/>
        <v>-2.1769095178783806E-2</v>
      </c>
      <c r="AM101" s="4">
        <f t="shared" si="57"/>
        <v>1.8514831290442093</v>
      </c>
      <c r="AN101" s="4">
        <f t="shared" si="58"/>
        <v>1.1795396132707783</v>
      </c>
      <c r="AO101" s="4">
        <f t="shared" si="59"/>
        <v>-0.62612357889570935</v>
      </c>
      <c r="AP101" s="4">
        <f t="shared" si="60"/>
        <v>-0.58566882978159651</v>
      </c>
      <c r="AQ101" s="4">
        <f t="shared" si="61"/>
        <v>-5.4123372450476381E-16</v>
      </c>
      <c r="AR101" s="4">
        <f t="shared" si="62"/>
        <v>-0.45480758340942151</v>
      </c>
      <c r="AS101" s="4">
        <f t="shared" si="63"/>
        <v>0.4548075834094204</v>
      </c>
      <c r="AT101" s="4">
        <f t="shared" si="64"/>
        <v>-0.70709474594880284</v>
      </c>
      <c r="AU101" s="4">
        <f t="shared" si="65"/>
        <v>-3.3301165429301116E-3</v>
      </c>
      <c r="AV101" s="4">
        <f>AI101/ACC!D101</f>
        <v>-1.0380713290211236</v>
      </c>
      <c r="AW101" s="4">
        <f>AJ101/ACC!E101</f>
        <v>-0.57876192139626037</v>
      </c>
      <c r="AX101" s="4">
        <f>AK101/ACC!F101</f>
        <v>-0.18062798804151817</v>
      </c>
      <c r="AY101" s="4">
        <f>AL101/ACC!G101</f>
        <v>-2.1769095178783806E-2</v>
      </c>
      <c r="AZ101" s="4">
        <f>AM101/ACC!H101</f>
        <v>2.1159807189076676</v>
      </c>
      <c r="BA101" s="4">
        <f>AN101/ACC!I101</f>
        <v>1.4517410624871117</v>
      </c>
      <c r="BB101" s="4">
        <f>AO101/ACC!J101</f>
        <v>-0.62612357889570935</v>
      </c>
      <c r="BC101" s="4">
        <f>AP101/ACC!K101</f>
        <v>-0.58566882978159651</v>
      </c>
      <c r="BD101" s="4">
        <f t="shared" si="66"/>
        <v>-0.45480758340942151</v>
      </c>
      <c r="BE101" s="4">
        <f t="shared" si="67"/>
        <v>0.58898234317936837</v>
      </c>
      <c r="BF101" s="4">
        <f t="shared" si="68"/>
        <v>1.04378992658879</v>
      </c>
      <c r="BG101" s="4"/>
      <c r="BH101" s="4"/>
      <c r="BI101" s="4"/>
      <c r="BJ101" s="4"/>
      <c r="BK101" s="4"/>
    </row>
    <row r="102" spans="1:63" x14ac:dyDescent="0.3">
      <c r="A102" s="3" t="str">
        <f t="shared" si="49"/>
        <v>j1101</v>
      </c>
      <c r="B102" s="3" t="s">
        <v>192</v>
      </c>
      <c r="C102" s="3">
        <v>101</v>
      </c>
      <c r="D102" s="3">
        <v>1</v>
      </c>
      <c r="E102" s="1">
        <v>817.5</v>
      </c>
      <c r="F102" s="1">
        <v>754.3</v>
      </c>
      <c r="G102" s="1">
        <v>702.4</v>
      </c>
      <c r="H102" s="1">
        <v>1051</v>
      </c>
      <c r="I102" s="1">
        <v>753</v>
      </c>
      <c r="J102" s="1">
        <v>812.5</v>
      </c>
      <c r="K102" s="1">
        <v>912.4</v>
      </c>
      <c r="L102" s="1">
        <v>666.6</v>
      </c>
      <c r="M102" s="4">
        <f t="shared" si="50"/>
        <v>808.71249999999998</v>
      </c>
      <c r="N102" s="4">
        <f t="shared" si="80"/>
        <v>831.3</v>
      </c>
      <c r="O102" s="4">
        <f t="shared" si="81"/>
        <v>786.125</v>
      </c>
      <c r="P102" s="4">
        <f t="shared" si="82"/>
        <v>-45.174999999999955</v>
      </c>
      <c r="Q102" s="4">
        <f t="shared" si="83"/>
        <v>787.69999999999993</v>
      </c>
      <c r="R102" s="4">
        <f t="shared" si="51"/>
        <v>829.72500000000002</v>
      </c>
      <c r="S102" s="4">
        <f t="shared" si="84"/>
        <v>42.025000000000091</v>
      </c>
      <c r="T102" s="4">
        <f>AVERAGE(E102,2102,I102,K102)</f>
        <v>1146.2249999999999</v>
      </c>
      <c r="U102" s="4">
        <f t="shared" si="79"/>
        <v>821.1</v>
      </c>
      <c r="V102" s="4">
        <f t="shared" si="52"/>
        <v>-325.12499999999989</v>
      </c>
      <c r="W102" s="3">
        <v>29</v>
      </c>
      <c r="X102" s="3">
        <v>9</v>
      </c>
      <c r="Y102" s="3">
        <v>3</v>
      </c>
      <c r="Z102" s="3">
        <v>11</v>
      </c>
      <c r="AA102" s="3">
        <v>6</v>
      </c>
      <c r="AB102" s="3">
        <v>14</v>
      </c>
      <c r="AC102" s="3">
        <v>3</v>
      </c>
      <c r="AD102" s="3">
        <v>3</v>
      </c>
      <c r="AE102" s="3">
        <v>1</v>
      </c>
      <c r="AF102" s="3">
        <v>5</v>
      </c>
      <c r="AG102" s="3">
        <v>2</v>
      </c>
      <c r="AH102" s="3">
        <v>11</v>
      </c>
      <c r="AI102" s="4">
        <f t="shared" si="53"/>
        <v>7.1039805456249425E-2</v>
      </c>
      <c r="AJ102" s="4">
        <f t="shared" si="54"/>
        <v>-0.43988090064161178</v>
      </c>
      <c r="AK102" s="4">
        <f t="shared" si="55"/>
        <v>-0.85945027795931694</v>
      </c>
      <c r="AL102" s="4">
        <f t="shared" si="56"/>
        <v>1.9586977939665422</v>
      </c>
      <c r="AM102" s="4">
        <f t="shared" si="57"/>
        <v>-0.4503903455455231</v>
      </c>
      <c r="AN102" s="4">
        <f t="shared" si="58"/>
        <v>3.0618863518127527E-2</v>
      </c>
      <c r="AO102" s="4">
        <f t="shared" si="59"/>
        <v>0.83822928344180292</v>
      </c>
      <c r="AP102" s="4">
        <f t="shared" si="60"/>
        <v>-1.1488642222362695</v>
      </c>
      <c r="AQ102" s="4">
        <f t="shared" si="61"/>
        <v>0</v>
      </c>
      <c r="AR102" s="4">
        <f t="shared" si="62"/>
        <v>0.18260160520546576</v>
      </c>
      <c r="AS102" s="4">
        <f t="shared" si="63"/>
        <v>-0.18260160520546553</v>
      </c>
      <c r="AT102" s="4">
        <f t="shared" si="64"/>
        <v>0.39430628860637912</v>
      </c>
      <c r="AU102" s="4">
        <f t="shared" si="65"/>
        <v>0.20028576730339401</v>
      </c>
      <c r="AV102" s="4">
        <f>AI102/ACC!D102</f>
        <v>7.1039805456249425E-2</v>
      </c>
      <c r="AW102" s="4">
        <f>AJ102/ACC!E102</f>
        <v>-0.43988090064161178</v>
      </c>
      <c r="AX102" s="4">
        <f>AK102/ACC!F102</f>
        <v>-0.85945027795931694</v>
      </c>
      <c r="AY102" s="4">
        <f>AL102/ACC!G102</f>
        <v>1.9586977939665422</v>
      </c>
      <c r="AZ102" s="4">
        <f>AM102/ACC!H102</f>
        <v>-0.4503903455455231</v>
      </c>
      <c r="BA102" s="4">
        <f>AN102/ACC!I102</f>
        <v>3.0618863518127527E-2</v>
      </c>
      <c r="BB102" s="4">
        <f>AO102/ACC!J102</f>
        <v>0.95253327663841236</v>
      </c>
      <c r="BC102" s="4">
        <f>AP102/ACC!K102</f>
        <v>-1.2221959811024143</v>
      </c>
      <c r="BD102" s="4">
        <f t="shared" si="66"/>
        <v>0.18260160520546576</v>
      </c>
      <c r="BE102" s="4">
        <f t="shared" si="67"/>
        <v>-0.17235854662284938</v>
      </c>
      <c r="BF102" s="4">
        <f t="shared" si="68"/>
        <v>-0.35496015182831514</v>
      </c>
      <c r="BG102" s="4"/>
      <c r="BH102" s="4"/>
      <c r="BI102" s="4"/>
      <c r="BJ102" s="4"/>
      <c r="BK102" s="4"/>
    </row>
    <row r="103" spans="1:63" x14ac:dyDescent="0.3">
      <c r="A103" s="3" t="str">
        <f t="shared" si="49"/>
        <v>ttq102</v>
      </c>
      <c r="B103" s="3" t="s">
        <v>163</v>
      </c>
      <c r="C103" s="3">
        <v>102</v>
      </c>
      <c r="D103" s="3">
        <v>1</v>
      </c>
      <c r="E103" s="1">
        <v>592.29999999999995</v>
      </c>
      <c r="F103" s="1">
        <v>623.9</v>
      </c>
      <c r="G103" s="1">
        <v>891.2</v>
      </c>
      <c r="H103" s="1">
        <v>967.3</v>
      </c>
      <c r="I103" s="1">
        <v>597.5</v>
      </c>
      <c r="J103" s="1">
        <v>649.79999999999995</v>
      </c>
      <c r="K103" s="1">
        <v>609.79999999999995</v>
      </c>
      <c r="L103" s="1">
        <v>713.4</v>
      </c>
      <c r="M103" s="4">
        <f t="shared" si="50"/>
        <v>705.65</v>
      </c>
      <c r="N103" s="4">
        <f t="shared" si="80"/>
        <v>768.67499999999995</v>
      </c>
      <c r="O103" s="4">
        <f t="shared" si="81"/>
        <v>642.625</v>
      </c>
      <c r="P103" s="4">
        <f t="shared" si="82"/>
        <v>-126.04999999999995</v>
      </c>
      <c r="Q103" s="4">
        <f t="shared" si="83"/>
        <v>634.84999999999991</v>
      </c>
      <c r="R103" s="4">
        <f t="shared" si="51"/>
        <v>776.45</v>
      </c>
      <c r="S103" s="4">
        <f t="shared" si="84"/>
        <v>141.60000000000014</v>
      </c>
      <c r="T103" s="4">
        <f>AVERAGE(E103,2103,I103,K103)</f>
        <v>975.65000000000009</v>
      </c>
      <c r="U103" s="4">
        <f t="shared" si="79"/>
        <v>738.6</v>
      </c>
      <c r="V103" s="4">
        <f t="shared" si="52"/>
        <v>-237.05000000000007</v>
      </c>
      <c r="W103" s="3">
        <v>29</v>
      </c>
      <c r="X103" s="3">
        <v>7</v>
      </c>
      <c r="Y103" s="3">
        <v>3</v>
      </c>
      <c r="Z103" s="3">
        <v>12</v>
      </c>
      <c r="AA103" s="3">
        <v>7</v>
      </c>
      <c r="AB103" s="3">
        <v>18</v>
      </c>
      <c r="AC103" s="3">
        <v>4</v>
      </c>
      <c r="AD103" s="3">
        <v>1</v>
      </c>
      <c r="AE103" s="3">
        <v>5</v>
      </c>
      <c r="AF103" s="3">
        <v>3</v>
      </c>
      <c r="AG103" s="3">
        <v>5</v>
      </c>
      <c r="AH103" s="3">
        <v>3</v>
      </c>
      <c r="AI103" s="4">
        <f t="shared" si="53"/>
        <v>-0.78356645373150935</v>
      </c>
      <c r="AJ103" s="4">
        <f t="shared" si="54"/>
        <v>-0.56512181378518633</v>
      </c>
      <c r="AK103" s="4">
        <f t="shared" si="55"/>
        <v>1.2826709791784876</v>
      </c>
      <c r="AL103" s="4">
        <f t="shared" si="56"/>
        <v>1.8087354443656758</v>
      </c>
      <c r="AM103" s="4">
        <f t="shared" si="57"/>
        <v>-0.7476198674112281</v>
      </c>
      <c r="AN103" s="4">
        <f t="shared" si="58"/>
        <v>-0.38608016268994094</v>
      </c>
      <c r="AO103" s="4">
        <f t="shared" si="59"/>
        <v>-0.66259236515364073</v>
      </c>
      <c r="AP103" s="4">
        <f t="shared" si="60"/>
        <v>5.3574239227341829E-2</v>
      </c>
      <c r="AQ103" s="4">
        <f t="shared" si="61"/>
        <v>-1.474514954580286E-17</v>
      </c>
      <c r="AR103" s="4">
        <f t="shared" si="62"/>
        <v>0.43567953900686696</v>
      </c>
      <c r="AS103" s="4">
        <f t="shared" si="63"/>
        <v>-0.43567953900686701</v>
      </c>
      <c r="AT103" s="4">
        <f t="shared" si="64"/>
        <v>1.2411941488089322</v>
      </c>
      <c r="AU103" s="4">
        <f t="shared" si="65"/>
        <v>0.45555385355894523</v>
      </c>
      <c r="AV103" s="4">
        <f>AI103/ACC!D103</f>
        <v>-0.78356645373150935</v>
      </c>
      <c r="AW103" s="4">
        <f>AJ103/ACC!E103</f>
        <v>-0.56512181378518633</v>
      </c>
      <c r="AX103" s="4">
        <f>AK103/ACC!F103</f>
        <v>1.2826709791784876</v>
      </c>
      <c r="AY103" s="4">
        <f>AL103/ACC!G103</f>
        <v>1.8087354443656758</v>
      </c>
      <c r="AZ103" s="4">
        <f>AM103/ACC!H103</f>
        <v>-0.7476198674112281</v>
      </c>
      <c r="BA103" s="4">
        <f>AN103/ACC!I103</f>
        <v>-0.38608016268994094</v>
      </c>
      <c r="BB103" s="4">
        <f>AO103/ACC!J103</f>
        <v>-0.66259236515364073</v>
      </c>
      <c r="BC103" s="4">
        <f>AP103/ACC!K103</f>
        <v>5.3574239227341829E-2</v>
      </c>
      <c r="BD103" s="4">
        <f t="shared" si="66"/>
        <v>0.43567953900686696</v>
      </c>
      <c r="BE103" s="4">
        <f t="shared" si="67"/>
        <v>-0.43567953900686701</v>
      </c>
      <c r="BF103" s="4">
        <f t="shared" si="68"/>
        <v>-0.87135907801373391</v>
      </c>
      <c r="BG103" s="4"/>
      <c r="BH103" s="4"/>
      <c r="BI103" s="4"/>
      <c r="BJ103" s="4"/>
      <c r="BK103" s="4"/>
    </row>
    <row r="104" spans="1:63" x14ac:dyDescent="0.3">
      <c r="A104" s="3" t="str">
        <f t="shared" si="49"/>
        <v>2db103</v>
      </c>
      <c r="B104" s="3" t="s">
        <v>175</v>
      </c>
      <c r="C104" s="3">
        <v>103</v>
      </c>
      <c r="D104" s="3">
        <v>2</v>
      </c>
      <c r="E104" s="1">
        <v>557.6</v>
      </c>
      <c r="F104" s="1">
        <v>633.79999999999995</v>
      </c>
      <c r="G104" s="1">
        <v>740.7</v>
      </c>
      <c r="H104" s="1">
        <v>807.5</v>
      </c>
      <c r="I104" s="1">
        <v>638.4</v>
      </c>
      <c r="J104" s="1">
        <v>648.6</v>
      </c>
      <c r="K104" s="1">
        <v>703.6</v>
      </c>
      <c r="L104" s="1">
        <v>766.3</v>
      </c>
      <c r="M104" s="4">
        <f t="shared" si="50"/>
        <v>687.06250000000011</v>
      </c>
      <c r="N104" s="4">
        <f t="shared" si="80"/>
        <v>684.90000000000009</v>
      </c>
      <c r="O104" s="4">
        <f t="shared" si="81"/>
        <v>689.22499999999991</v>
      </c>
      <c r="P104" s="4">
        <f t="shared" si="82"/>
        <v>4.3249999999998181</v>
      </c>
      <c r="Q104" s="4">
        <f t="shared" si="83"/>
        <v>665.32500000000005</v>
      </c>
      <c r="R104" s="4">
        <f t="shared" si="51"/>
        <v>708.8</v>
      </c>
      <c r="S104" s="4">
        <f t="shared" si="84"/>
        <v>43.474999999999909</v>
      </c>
      <c r="T104" s="4">
        <f>AVERAGE(E104,2104,I104,K104)</f>
        <v>1000.9</v>
      </c>
      <c r="U104" s="4">
        <f t="shared" si="79"/>
        <v>714.05</v>
      </c>
      <c r="V104" s="4">
        <f t="shared" si="52"/>
        <v>-286.85000000000002</v>
      </c>
      <c r="W104" s="3">
        <v>30</v>
      </c>
      <c r="X104" s="3">
        <v>9</v>
      </c>
      <c r="Y104" s="3">
        <v>3</v>
      </c>
      <c r="Z104" s="3">
        <v>11</v>
      </c>
      <c r="AA104" s="3">
        <v>7</v>
      </c>
      <c r="AB104" s="3">
        <v>16</v>
      </c>
      <c r="AC104" s="3">
        <v>2</v>
      </c>
      <c r="AD104" s="3">
        <v>3</v>
      </c>
      <c r="AE104" s="3">
        <v>4</v>
      </c>
      <c r="AF104" s="3">
        <v>5</v>
      </c>
      <c r="AG104" s="3">
        <v>2</v>
      </c>
      <c r="AH104" s="3">
        <v>10</v>
      </c>
      <c r="AI104" s="4">
        <f t="shared" si="53"/>
        <v>-1.5736194081423061</v>
      </c>
      <c r="AJ104" s="4">
        <f t="shared" si="54"/>
        <v>-0.64740680680644791</v>
      </c>
      <c r="AK104" s="4">
        <f t="shared" si="55"/>
        <v>0.65196493968703506</v>
      </c>
      <c r="AL104" s="4">
        <f t="shared" si="56"/>
        <v>1.4639203434827743</v>
      </c>
      <c r="AM104" s="4">
        <f t="shared" si="57"/>
        <v>-0.59149371013787877</v>
      </c>
      <c r="AN104" s="4">
        <f t="shared" si="58"/>
        <v>-0.46751249578583409</v>
      </c>
      <c r="AO104" s="4">
        <f t="shared" si="59"/>
        <v>0.20101366003401158</v>
      </c>
      <c r="AP104" s="4">
        <f t="shared" si="60"/>
        <v>0.96313347766863477</v>
      </c>
      <c r="AQ104" s="4">
        <f t="shared" si="61"/>
        <v>-1.4016565685892601E-15</v>
      </c>
      <c r="AR104" s="4">
        <f t="shared" si="62"/>
        <v>-2.628523294473617E-2</v>
      </c>
      <c r="AS104" s="4">
        <f t="shared" si="63"/>
        <v>2.6285232944733367E-2</v>
      </c>
      <c r="AT104" s="4">
        <f t="shared" si="64"/>
        <v>1.6400162104362308</v>
      </c>
      <c r="AU104" s="4">
        <f t="shared" si="65"/>
        <v>0.65606725927956633</v>
      </c>
      <c r="AV104" s="4">
        <f>AI104/ACC!D104</f>
        <v>-1.5736194081423061</v>
      </c>
      <c r="AW104" s="4">
        <f>AJ104/ACC!E104</f>
        <v>-0.64740680680644791</v>
      </c>
      <c r="AX104" s="4">
        <f>AK104/ACC!F104</f>
        <v>0.65196493968703506</v>
      </c>
      <c r="AY104" s="4">
        <f>AL104/ACC!G104</f>
        <v>1.4639203434827743</v>
      </c>
      <c r="AZ104" s="4">
        <f>AM104/ACC!H104</f>
        <v>-0.59149371013787877</v>
      </c>
      <c r="BA104" s="4">
        <f>AN104/ACC!I104</f>
        <v>-0.46751249578583409</v>
      </c>
      <c r="BB104" s="4">
        <f>AO104/ACC!J104</f>
        <v>0.20101366003401158</v>
      </c>
      <c r="BC104" s="4">
        <f>AP104/ACC!K104</f>
        <v>0.96313347766863477</v>
      </c>
      <c r="BD104" s="4">
        <f t="shared" si="66"/>
        <v>-2.628523294473617E-2</v>
      </c>
      <c r="BE104" s="4">
        <f t="shared" si="67"/>
        <v>2.6285232944733367E-2</v>
      </c>
      <c r="BF104" s="4">
        <f t="shared" si="68"/>
        <v>5.2570465889469536E-2</v>
      </c>
      <c r="BG104" s="4"/>
      <c r="BH104" s="4"/>
      <c r="BI104" s="4"/>
      <c r="BJ104" s="4"/>
      <c r="BK104" s="4"/>
    </row>
    <row r="105" spans="1:63" x14ac:dyDescent="0.3">
      <c r="A105" s="3" t="str">
        <f t="shared" si="49"/>
        <v>ndn104</v>
      </c>
      <c r="B105" s="3" t="s">
        <v>166</v>
      </c>
      <c r="C105" s="3">
        <v>104</v>
      </c>
      <c r="D105">
        <v>2</v>
      </c>
      <c r="E105">
        <v>569.9</v>
      </c>
      <c r="F105">
        <v>606.20000000000005</v>
      </c>
      <c r="G105">
        <v>719.9</v>
      </c>
      <c r="H105">
        <v>853.7</v>
      </c>
      <c r="I105">
        <v>995.5</v>
      </c>
      <c r="J105">
        <v>867.3</v>
      </c>
      <c r="K105">
        <v>717.3</v>
      </c>
      <c r="L105">
        <v>756.6</v>
      </c>
      <c r="M105" s="4">
        <f t="shared" si="50"/>
        <v>760.80000000000007</v>
      </c>
      <c r="N105" s="4">
        <f t="shared" si="80"/>
        <v>687.42499999999995</v>
      </c>
      <c r="O105" s="4">
        <f t="shared" si="81"/>
        <v>834.17499999999995</v>
      </c>
      <c r="P105" s="4">
        <f t="shared" si="82"/>
        <v>146.75</v>
      </c>
      <c r="Q105" s="4">
        <f t="shared" si="83"/>
        <v>662.5</v>
      </c>
      <c r="R105" s="4">
        <f t="shared" si="51"/>
        <v>859.09999999999991</v>
      </c>
      <c r="S105" s="4">
        <f t="shared" si="84"/>
        <v>196.59999999999991</v>
      </c>
      <c r="T105" s="4">
        <f>AVERAGE(E105,2105,I105,K105)</f>
        <v>1096.925</v>
      </c>
      <c r="U105" s="4">
        <f t="shared" si="79"/>
        <v>770.94999999999993</v>
      </c>
      <c r="V105" s="4">
        <f t="shared" si="52"/>
        <v>-325.97500000000002</v>
      </c>
      <c r="W105" s="3">
        <v>26</v>
      </c>
      <c r="X105" s="3">
        <v>6</v>
      </c>
      <c r="Y105" s="3">
        <v>3</v>
      </c>
      <c r="Z105" s="3">
        <v>9</v>
      </c>
      <c r="AA105" s="3">
        <v>8</v>
      </c>
      <c r="AB105" s="3">
        <v>7</v>
      </c>
      <c r="AC105" s="3">
        <v>0</v>
      </c>
      <c r="AD105" s="3">
        <v>0</v>
      </c>
      <c r="AE105" s="3">
        <v>1</v>
      </c>
      <c r="AF105" s="3">
        <v>4</v>
      </c>
      <c r="AG105" s="3">
        <v>2</v>
      </c>
      <c r="AH105" s="3">
        <v>0</v>
      </c>
      <c r="AI105" s="4">
        <f t="shared" si="53"/>
        <v>-1.3547945822828071</v>
      </c>
      <c r="AJ105" s="4">
        <f t="shared" si="54"/>
        <v>-1.0971778021001672</v>
      </c>
      <c r="AK105" s="4">
        <f t="shared" si="55"/>
        <v>-0.29026243276776803</v>
      </c>
      <c r="AL105" s="4">
        <f t="shared" si="56"/>
        <v>0.65930024459964742</v>
      </c>
      <c r="AM105" s="4">
        <f t="shared" si="57"/>
        <v>1.6656379699411976</v>
      </c>
      <c r="AN105" s="4">
        <f t="shared" si="58"/>
        <v>0.75581782615567705</v>
      </c>
      <c r="AO105" s="4">
        <f t="shared" si="59"/>
        <v>-0.30871432335936216</v>
      </c>
      <c r="AP105" s="4">
        <f t="shared" si="60"/>
        <v>-2.9806900186421421E-2</v>
      </c>
      <c r="AQ105" s="4">
        <f t="shared" si="61"/>
        <v>-5.2258544713801314E-16</v>
      </c>
      <c r="AR105" s="4">
        <f t="shared" si="62"/>
        <v>-0.52073364313777382</v>
      </c>
      <c r="AS105" s="4">
        <f t="shared" si="63"/>
        <v>0.52073364313777271</v>
      </c>
      <c r="AT105" s="4">
        <f t="shared" si="64"/>
        <v>1.525829414304888E-2</v>
      </c>
      <c r="AU105" s="4">
        <f t="shared" si="65"/>
        <v>0.14406668423436891</v>
      </c>
      <c r="AV105" s="4">
        <f>AI105/ACC!D105</f>
        <v>-1.3547945822828071</v>
      </c>
      <c r="AW105" s="4">
        <f>AJ105/ACC!E105</f>
        <v>-1.0971778021001672</v>
      </c>
      <c r="AX105" s="4">
        <f>AK105/ACC!F105</f>
        <v>-0.29026243276776803</v>
      </c>
      <c r="AY105" s="4">
        <f>AL105/ACC!G105</f>
        <v>0.65930024459964742</v>
      </c>
      <c r="AZ105" s="4">
        <f>AM105/ACC!H105</f>
        <v>1.9035862513613686</v>
      </c>
      <c r="BA105" s="4">
        <f>AN105/ACC!I105</f>
        <v>0.75581782615567705</v>
      </c>
      <c r="BB105" s="4">
        <f>AO105/ACC!J105</f>
        <v>-0.30871432335936216</v>
      </c>
      <c r="BC105" s="4">
        <f>AP105/ACC!K105</f>
        <v>-2.9806900186421421E-2</v>
      </c>
      <c r="BD105" s="4">
        <f t="shared" si="66"/>
        <v>-0.52073364313777382</v>
      </c>
      <c r="BE105" s="4">
        <f t="shared" si="67"/>
        <v>0.58022071349281545</v>
      </c>
      <c r="BF105" s="4">
        <f t="shared" si="68"/>
        <v>1.1009543566305893</v>
      </c>
      <c r="BG105" s="4"/>
      <c r="BH105" s="4"/>
      <c r="BI105" s="4"/>
      <c r="BJ105" s="4"/>
      <c r="BK105" s="4"/>
    </row>
    <row r="106" spans="1:63" x14ac:dyDescent="0.3">
      <c r="A106" s="3" t="str">
        <f t="shared" si="49"/>
        <v>as105</v>
      </c>
      <c r="B106" s="3" t="s">
        <v>168</v>
      </c>
      <c r="C106" s="3">
        <v>105</v>
      </c>
      <c r="D106">
        <v>1</v>
      </c>
      <c r="E106">
        <v>376.2</v>
      </c>
      <c r="F106">
        <v>405.8</v>
      </c>
      <c r="G106">
        <v>462.3</v>
      </c>
      <c r="H106">
        <v>443.8</v>
      </c>
      <c r="I106">
        <v>469.6</v>
      </c>
      <c r="J106">
        <v>558.20000000000005</v>
      </c>
      <c r="K106">
        <v>349</v>
      </c>
      <c r="L106">
        <v>359.7</v>
      </c>
      <c r="M106" s="4">
        <f t="shared" si="50"/>
        <v>428.07499999999993</v>
      </c>
      <c r="N106" s="4">
        <f t="shared" si="80"/>
        <v>422.02499999999998</v>
      </c>
      <c r="O106" s="4">
        <f t="shared" si="81"/>
        <v>434.12500000000006</v>
      </c>
      <c r="P106" s="4">
        <f t="shared" si="82"/>
        <v>12.10000000000008</v>
      </c>
      <c r="Q106" s="4">
        <f t="shared" si="83"/>
        <v>372.67500000000001</v>
      </c>
      <c r="R106" s="4">
        <f t="shared" si="51"/>
        <v>483.47500000000002</v>
      </c>
      <c r="S106" s="4">
        <f t="shared" si="84"/>
        <v>110.80000000000001</v>
      </c>
      <c r="T106" s="4">
        <f>AVERAGE(E106,2106,I106,K106)</f>
        <v>825.19999999999993</v>
      </c>
      <c r="U106" s="4">
        <f t="shared" si="79"/>
        <v>441.87500000000006</v>
      </c>
      <c r="V106" s="4">
        <f t="shared" si="52"/>
        <v>-383.32499999999987</v>
      </c>
      <c r="W106" s="3">
        <v>20</v>
      </c>
      <c r="X106" s="3">
        <v>6</v>
      </c>
      <c r="Y106" s="3">
        <v>3</v>
      </c>
      <c r="Z106" s="3">
        <v>7</v>
      </c>
      <c r="AA106" s="3">
        <v>4</v>
      </c>
      <c r="AB106" s="3">
        <v>6</v>
      </c>
      <c r="AC106" s="3">
        <v>0</v>
      </c>
      <c r="AD106" s="3">
        <v>2</v>
      </c>
      <c r="AE106" s="3">
        <v>0</v>
      </c>
      <c r="AF106" s="3">
        <v>0</v>
      </c>
      <c r="AG106" s="3">
        <v>4</v>
      </c>
      <c r="AH106" s="3">
        <v>15</v>
      </c>
      <c r="AI106" s="4">
        <f t="shared" si="53"/>
        <v>-0.7422554914586923</v>
      </c>
      <c r="AJ106" s="4">
        <f t="shared" si="54"/>
        <v>-0.31872271946491237</v>
      </c>
      <c r="AK106" s="4">
        <f t="shared" si="55"/>
        <v>0.48970976761780882</v>
      </c>
      <c r="AL106" s="4">
        <f t="shared" si="56"/>
        <v>0.22500178512169655</v>
      </c>
      <c r="AM106" s="4">
        <f t="shared" si="57"/>
        <v>0.59416210665681546</v>
      </c>
      <c r="AN106" s="4">
        <f t="shared" si="58"/>
        <v>1.8618987147192776</v>
      </c>
      <c r="AO106" s="4">
        <f t="shared" si="59"/>
        <v>-1.1314477684259492</v>
      </c>
      <c r="AP106" s="4">
        <f t="shared" si="60"/>
        <v>-0.97834639476603569</v>
      </c>
      <c r="AQ106" s="4">
        <f t="shared" si="61"/>
        <v>1.0963452368173421E-15</v>
      </c>
      <c r="AR106" s="4">
        <f t="shared" si="62"/>
        <v>-8.6566664546024852E-2</v>
      </c>
      <c r="AS106" s="4">
        <f t="shared" si="63"/>
        <v>8.65666645460271E-2</v>
      </c>
      <c r="AT106" s="4">
        <f t="shared" si="64"/>
        <v>-0.69754130522624203</v>
      </c>
      <c r="AU106" s="4">
        <f t="shared" si="65"/>
        <v>0.39491569280501082</v>
      </c>
      <c r="AV106" s="4">
        <f>AI106/ACC!D106</f>
        <v>-0.7422554914586923</v>
      </c>
      <c r="AW106" s="4">
        <f>AJ106/ACC!E106</f>
        <v>-0.36425453653132844</v>
      </c>
      <c r="AX106" s="4">
        <f>AK106/ACC!F106</f>
        <v>0.48970976761780882</v>
      </c>
      <c r="AY106" s="4">
        <f>AL106/ACC!G106</f>
        <v>0.22500178512169655</v>
      </c>
      <c r="AZ106" s="4">
        <f>AM106/ACC!H106</f>
        <v>0.59416210665681546</v>
      </c>
      <c r="BA106" s="4">
        <f>AN106/ACC!I106</f>
        <v>1.9860252957005629</v>
      </c>
      <c r="BB106" s="4">
        <f>AO106/ACC!J106</f>
        <v>-1.2068776196543458</v>
      </c>
      <c r="BC106" s="4">
        <f>AP106/ACC!K106</f>
        <v>-0.97834639476603569</v>
      </c>
      <c r="BD106" s="4">
        <f t="shared" si="66"/>
        <v>-9.7949618812628814E-2</v>
      </c>
      <c r="BE106" s="4">
        <f t="shared" si="67"/>
        <v>9.8740846984249148E-2</v>
      </c>
      <c r="BF106" s="4">
        <f t="shared" si="68"/>
        <v>0.19669046579687796</v>
      </c>
      <c r="BG106" s="4"/>
      <c r="BH106" s="4"/>
      <c r="BI106" s="4"/>
      <c r="BJ106" s="4"/>
      <c r="BK106" s="4"/>
    </row>
    <row r="107" spans="1:63" x14ac:dyDescent="0.3">
      <c r="A107" s="3" t="str">
        <f t="shared" si="49"/>
        <v>ad106</v>
      </c>
      <c r="B107" s="3" t="s">
        <v>167</v>
      </c>
      <c r="C107" s="3">
        <v>106</v>
      </c>
      <c r="D107">
        <v>1</v>
      </c>
      <c r="E107">
        <v>518.29999999999995</v>
      </c>
      <c r="F107">
        <v>673.3</v>
      </c>
      <c r="G107">
        <v>648.70000000000005</v>
      </c>
      <c r="H107">
        <v>732.2</v>
      </c>
      <c r="I107">
        <v>660.7</v>
      </c>
      <c r="J107">
        <v>668.3</v>
      </c>
      <c r="K107">
        <v>542.1</v>
      </c>
      <c r="L107">
        <v>565.79999999999995</v>
      </c>
      <c r="M107" s="4">
        <f t="shared" si="50"/>
        <v>626.17500000000007</v>
      </c>
      <c r="N107" s="4">
        <f t="shared" si="80"/>
        <v>643.125</v>
      </c>
      <c r="O107" s="4">
        <f t="shared" si="81"/>
        <v>609.22499999999991</v>
      </c>
      <c r="P107" s="4">
        <f t="shared" si="82"/>
        <v>-33.900000000000091</v>
      </c>
      <c r="Q107" s="4">
        <f t="shared" si="83"/>
        <v>574.875</v>
      </c>
      <c r="R107" s="4">
        <f t="shared" si="51"/>
        <v>677.47500000000002</v>
      </c>
      <c r="S107" s="4">
        <f t="shared" si="84"/>
        <v>102.60000000000002</v>
      </c>
      <c r="T107" s="4">
        <f>AVERAGE(E107,2107,I107,K107)</f>
        <v>957.02499999999998</v>
      </c>
      <c r="U107" s="4">
        <f t="shared" si="79"/>
        <v>659.90000000000009</v>
      </c>
      <c r="V107" s="4">
        <f t="shared" si="52"/>
        <v>-297.12499999999989</v>
      </c>
      <c r="W107" s="3">
        <v>23</v>
      </c>
      <c r="X107" s="3">
        <v>7</v>
      </c>
      <c r="Y107" s="3">
        <v>3</v>
      </c>
      <c r="Z107" s="3">
        <v>8</v>
      </c>
      <c r="AA107" s="3">
        <v>5</v>
      </c>
      <c r="AB107" s="3">
        <v>18</v>
      </c>
      <c r="AC107" s="3">
        <v>1</v>
      </c>
      <c r="AD107" s="3">
        <v>2</v>
      </c>
      <c r="AE107" s="3">
        <v>2</v>
      </c>
      <c r="AF107" s="3">
        <v>7</v>
      </c>
      <c r="AG107" s="3">
        <v>6</v>
      </c>
      <c r="AH107" s="3">
        <v>3</v>
      </c>
      <c r="AI107" s="4">
        <f t="shared" si="53"/>
        <v>-1.4399489023399381</v>
      </c>
      <c r="AJ107" s="4">
        <f t="shared" si="54"/>
        <v>0.62903909175220718</v>
      </c>
      <c r="AK107" s="4">
        <f t="shared" si="55"/>
        <v>0.30067067462532593</v>
      </c>
      <c r="AL107" s="4">
        <f t="shared" si="56"/>
        <v>1.4152545295072234</v>
      </c>
      <c r="AM107" s="4">
        <f t="shared" si="57"/>
        <v>0.46085039029697589</v>
      </c>
      <c r="AN107" s="4">
        <f t="shared" si="58"/>
        <v>0.56229754355568629</v>
      </c>
      <c r="AO107" s="4">
        <f t="shared" si="59"/>
        <v>-1.122259132924498</v>
      </c>
      <c r="AP107" s="4">
        <f t="shared" si="60"/>
        <v>-0.80590419447299033</v>
      </c>
      <c r="AQ107" s="4">
        <f t="shared" si="61"/>
        <v>-9.7144514654701197E-16</v>
      </c>
      <c r="AR107" s="4">
        <f t="shared" si="62"/>
        <v>0.2262538483862046</v>
      </c>
      <c r="AS107" s="4">
        <f t="shared" si="63"/>
        <v>-0.22625384838620655</v>
      </c>
      <c r="AT107" s="4">
        <f t="shared" si="64"/>
        <v>-0.10611906163246752</v>
      </c>
      <c r="AU107" s="4">
        <f t="shared" si="65"/>
        <v>0.90034348517106522</v>
      </c>
      <c r="AV107" s="4">
        <f>AI107/ACC!D107</f>
        <v>-1.5359454958292673</v>
      </c>
      <c r="AW107" s="4">
        <f>AJ107/ACC!E107</f>
        <v>0.83871878900294294</v>
      </c>
      <c r="AX107" s="4">
        <f>AK107/ACC!F107</f>
        <v>0.30067067462532593</v>
      </c>
      <c r="AY107" s="4">
        <f>AL107/ACC!G107</f>
        <v>1.5096048314743717</v>
      </c>
      <c r="AZ107" s="4">
        <f>AM107/ACC!H107</f>
        <v>0.49157374965010764</v>
      </c>
      <c r="BA107" s="4">
        <f>AN107/ACC!I107</f>
        <v>0.69205851514546002</v>
      </c>
      <c r="BB107" s="4">
        <f>AO107/ACC!J107</f>
        <v>-1.122259132924498</v>
      </c>
      <c r="BC107" s="4">
        <f>AP107/ACC!K107</f>
        <v>-0.80590419447299033</v>
      </c>
      <c r="BD107" s="4">
        <f t="shared" si="66"/>
        <v>0.27826219981834333</v>
      </c>
      <c r="BE107" s="4">
        <f t="shared" si="67"/>
        <v>-0.18613276565048015</v>
      </c>
      <c r="BF107" s="4">
        <f t="shared" si="68"/>
        <v>-0.46439496546882347</v>
      </c>
      <c r="BG107" s="4"/>
      <c r="BH107" s="4"/>
      <c r="BI107" s="4"/>
      <c r="BJ107" s="4"/>
      <c r="BK107" s="4"/>
    </row>
    <row r="108" spans="1:63" x14ac:dyDescent="0.3">
      <c r="A108" s="3" t="str">
        <f t="shared" si="49"/>
        <v>1n107</v>
      </c>
      <c r="B108" t="s">
        <v>193</v>
      </c>
      <c r="C108" s="3">
        <v>107</v>
      </c>
      <c r="D108">
        <v>2</v>
      </c>
      <c r="E108" s="1">
        <v>545.1</v>
      </c>
      <c r="F108" s="1">
        <v>571.1</v>
      </c>
      <c r="G108" s="1">
        <v>636.4</v>
      </c>
      <c r="H108" s="1">
        <v>829.3</v>
      </c>
      <c r="I108" s="1">
        <v>745.8</v>
      </c>
      <c r="J108" s="1">
        <v>760.3</v>
      </c>
      <c r="K108" s="1">
        <v>619.79999999999995</v>
      </c>
      <c r="L108" s="1">
        <v>744.2</v>
      </c>
      <c r="M108" s="4">
        <f t="shared" si="50"/>
        <v>681.5</v>
      </c>
      <c r="N108" s="4">
        <f t="shared" ref="N108:N113" si="85">AVERAGE(E108:H108)</f>
        <v>645.47499999999991</v>
      </c>
      <c r="O108" s="4">
        <f t="shared" ref="O108:O113" si="86">AVERAGE(I108:L108)</f>
        <v>717.52499999999986</v>
      </c>
      <c r="P108" s="4">
        <f t="shared" ref="P108:P113" si="87">O108-N108</f>
        <v>72.049999999999955</v>
      </c>
      <c r="Q108" s="4">
        <f t="shared" ref="Q108:Q113" si="88">AVERAGE(E108,F108,K108,L108)</f>
        <v>620.04999999999995</v>
      </c>
      <c r="R108" s="4">
        <f t="shared" si="51"/>
        <v>742.95</v>
      </c>
      <c r="S108" s="4">
        <f t="shared" ref="S108:S113" si="89">R108-Q108</f>
        <v>122.90000000000009</v>
      </c>
      <c r="T108" s="4">
        <f>AVERAGE(E108,2108,I108,K108)</f>
        <v>1004.675</v>
      </c>
      <c r="U108" s="4">
        <f t="shared" si="79"/>
        <v>726.22499999999991</v>
      </c>
      <c r="V108" s="4">
        <f t="shared" si="52"/>
        <v>-278.45000000000005</v>
      </c>
      <c r="W108" s="3">
        <v>35</v>
      </c>
      <c r="X108" s="3">
        <v>11</v>
      </c>
      <c r="Y108" s="3">
        <v>3</v>
      </c>
      <c r="Z108" s="3">
        <v>13</v>
      </c>
      <c r="AA108" s="3">
        <v>8</v>
      </c>
      <c r="AB108" s="3">
        <v>14</v>
      </c>
      <c r="AC108" s="3">
        <v>3</v>
      </c>
      <c r="AD108" s="3">
        <v>2</v>
      </c>
      <c r="AE108" s="3">
        <v>3</v>
      </c>
      <c r="AF108" s="3">
        <v>4</v>
      </c>
      <c r="AG108" s="3">
        <v>2</v>
      </c>
      <c r="AH108" s="3">
        <v>5</v>
      </c>
      <c r="AI108" s="4">
        <f t="shared" si="53"/>
        <v>-1.3379340720265775</v>
      </c>
      <c r="AJ108" s="4">
        <f t="shared" si="54"/>
        <v>-1.0829026506725379</v>
      </c>
      <c r="AK108" s="4">
        <f t="shared" si="55"/>
        <v>-0.4423814270410461</v>
      </c>
      <c r="AL108" s="4">
        <f t="shared" si="56"/>
        <v>1.4497555413895025</v>
      </c>
      <c r="AM108" s="4">
        <f t="shared" si="57"/>
        <v>0.63071232281018252</v>
      </c>
      <c r="AN108" s="4">
        <f t="shared" si="58"/>
        <v>0.77294138471916618</v>
      </c>
      <c r="AO108" s="4">
        <f t="shared" si="59"/>
        <v>-0.60520918067477936</v>
      </c>
      <c r="AP108" s="4">
        <f t="shared" si="60"/>
        <v>0.61501808149608861</v>
      </c>
      <c r="AQ108" s="4">
        <f t="shared" si="61"/>
        <v>-1.2490009027033011E-16</v>
      </c>
      <c r="AR108" s="4">
        <f t="shared" si="62"/>
        <v>-0.35336565208766474</v>
      </c>
      <c r="AS108" s="4">
        <f t="shared" si="63"/>
        <v>0.35336565208766446</v>
      </c>
      <c r="AT108" s="4">
        <f t="shared" si="64"/>
        <v>0.50859150758488303</v>
      </c>
      <c r="AU108" s="4">
        <f t="shared" si="65"/>
        <v>0.87740617846611002</v>
      </c>
      <c r="AV108" s="4">
        <f>AI108/ACC!D108</f>
        <v>-1.4271296768283495</v>
      </c>
      <c r="AW108" s="4">
        <f>AJ108/ACC!E108</f>
        <v>-1.1550961607173738</v>
      </c>
      <c r="AX108" s="4">
        <f>AK108/ACC!F108</f>
        <v>-0.4423814270410461</v>
      </c>
      <c r="AY108" s="4">
        <f>AL108/ACC!G108</f>
        <v>3.3137269517474341</v>
      </c>
      <c r="AZ108" s="4">
        <f>AM108/ACC!H108</f>
        <v>0.84094976374691</v>
      </c>
      <c r="BA108" s="4">
        <f>AN108/ACC!I108</f>
        <v>0.77294138471916618</v>
      </c>
      <c r="BB108" s="4">
        <f>AO108/ACC!J108</f>
        <v>-0.60520918067477936</v>
      </c>
      <c r="BC108" s="4">
        <f>AP108/ACC!K108</f>
        <v>0.70287780742410122</v>
      </c>
      <c r="BD108" s="4">
        <f t="shared" si="66"/>
        <v>7.2279921790166179E-2</v>
      </c>
      <c r="BE108" s="4">
        <f t="shared" si="67"/>
        <v>0.42788994380384948</v>
      </c>
      <c r="BF108" s="4">
        <f t="shared" si="68"/>
        <v>0.3556100220136833</v>
      </c>
      <c r="BG108" s="4"/>
      <c r="BH108" s="4"/>
      <c r="BI108" s="4"/>
      <c r="BJ108" s="4"/>
      <c r="BK108" s="4"/>
    </row>
    <row r="109" spans="1:63" x14ac:dyDescent="0.3">
      <c r="A109" s="3" t="str">
        <f t="shared" si="49"/>
        <v>ta108</v>
      </c>
      <c r="B109" t="s">
        <v>170</v>
      </c>
      <c r="C109" s="3">
        <v>108</v>
      </c>
      <c r="D109">
        <v>2</v>
      </c>
      <c r="E109" s="1">
        <v>530.70000000000005</v>
      </c>
      <c r="F109" s="1">
        <v>496.1</v>
      </c>
      <c r="G109" s="1">
        <v>523.5</v>
      </c>
      <c r="H109" s="1">
        <v>615.29999999999995</v>
      </c>
      <c r="I109" s="1">
        <v>502</v>
      </c>
      <c r="J109" s="1">
        <v>579</v>
      </c>
      <c r="K109" s="1">
        <v>503.8</v>
      </c>
      <c r="L109" s="1">
        <v>619.70000000000005</v>
      </c>
      <c r="M109" s="4">
        <f t="shared" si="50"/>
        <v>546.26250000000005</v>
      </c>
      <c r="N109" s="4">
        <f t="shared" si="85"/>
        <v>541.40000000000009</v>
      </c>
      <c r="O109" s="4">
        <f t="shared" si="86"/>
        <v>551.125</v>
      </c>
      <c r="P109" s="4">
        <f t="shared" si="87"/>
        <v>9.7249999999999091</v>
      </c>
      <c r="Q109" s="4">
        <f t="shared" si="88"/>
        <v>537.57500000000005</v>
      </c>
      <c r="R109" s="4">
        <f t="shared" si="51"/>
        <v>554.95000000000005</v>
      </c>
      <c r="S109" s="4">
        <f t="shared" si="89"/>
        <v>17.375</v>
      </c>
      <c r="T109" s="4">
        <f>AVERAGE(E109,2109,I109,K109)</f>
        <v>911.375</v>
      </c>
      <c r="U109" s="4">
        <f t="shared" si="79"/>
        <v>577.52500000000009</v>
      </c>
      <c r="V109" s="4">
        <f t="shared" si="52"/>
        <v>-333.84999999999991</v>
      </c>
      <c r="W109" s="3">
        <v>24</v>
      </c>
      <c r="X109" s="3">
        <v>8</v>
      </c>
      <c r="Y109" s="3">
        <v>3</v>
      </c>
      <c r="Z109" s="3">
        <v>9</v>
      </c>
      <c r="AA109" s="3">
        <v>4</v>
      </c>
      <c r="AB109" s="3">
        <v>16</v>
      </c>
      <c r="AC109" s="3">
        <v>2</v>
      </c>
      <c r="AD109" s="3">
        <v>2</v>
      </c>
      <c r="AE109" s="3">
        <v>1</v>
      </c>
      <c r="AF109" s="3">
        <v>7</v>
      </c>
      <c r="AG109" s="3">
        <v>4</v>
      </c>
      <c r="AH109" s="3">
        <v>10</v>
      </c>
      <c r="AI109" s="4">
        <f t="shared" si="53"/>
        <v>-0.30462199989882494</v>
      </c>
      <c r="AJ109" s="4">
        <f t="shared" si="54"/>
        <v>-0.98188601252528918</v>
      </c>
      <c r="AK109" s="4">
        <f t="shared" si="55"/>
        <v>-0.44555555165924604</v>
      </c>
      <c r="AL109" s="4">
        <f t="shared" si="56"/>
        <v>1.3513472332861107</v>
      </c>
      <c r="AM109" s="4">
        <f t="shared" si="57"/>
        <v>-0.86639879649938978</v>
      </c>
      <c r="AN109" s="4">
        <f t="shared" si="58"/>
        <v>0.64080724316065973</v>
      </c>
      <c r="AO109" s="4">
        <f t="shared" si="59"/>
        <v>-0.83116540855928445</v>
      </c>
      <c r="AP109" s="4">
        <f t="shared" si="60"/>
        <v>1.4374732926952583</v>
      </c>
      <c r="AQ109" s="4">
        <f t="shared" si="61"/>
        <v>-6.9388939039072284E-16</v>
      </c>
      <c r="AR109" s="4">
        <f t="shared" si="62"/>
        <v>-9.5179082699312356E-2</v>
      </c>
      <c r="AS109" s="4">
        <f t="shared" si="63"/>
        <v>9.5179082699310913E-2</v>
      </c>
      <c r="AT109" s="4">
        <f t="shared" si="64"/>
        <v>0.75604978288142066</v>
      </c>
      <c r="AU109" s="4">
        <f t="shared" si="65"/>
        <v>1.2238708783083712</v>
      </c>
      <c r="AV109" s="4">
        <f>AI109/ACC!D109</f>
        <v>-0.30462199989882494</v>
      </c>
      <c r="AW109" s="4">
        <f>AJ109/ACC!E109</f>
        <v>-0.98188601252528918</v>
      </c>
      <c r="AX109" s="4">
        <f>AK109/ACC!F109</f>
        <v>-0.44555555165924604</v>
      </c>
      <c r="AY109" s="4">
        <f>AL109/ACC!G109</f>
        <v>1.4414370488385182</v>
      </c>
      <c r="AZ109" s="4">
        <f>AM109/ACC!H109</f>
        <v>-0.86639879649938978</v>
      </c>
      <c r="BA109" s="4">
        <f>AN109/ACC!I109</f>
        <v>0.64080724316065973</v>
      </c>
      <c r="BB109" s="4">
        <f>AO109/ACC!J109</f>
        <v>-0.83116540855928445</v>
      </c>
      <c r="BC109" s="4">
        <f>AP109/ACC!K109</f>
        <v>1.5333048455416087</v>
      </c>
      <c r="BD109" s="4">
        <f t="shared" si="66"/>
        <v>-7.2656628811210489E-2</v>
      </c>
      <c r="BE109" s="4">
        <f t="shared" si="67"/>
        <v>0.11913697091089853</v>
      </c>
      <c r="BF109" s="4">
        <f t="shared" si="68"/>
        <v>0.19179359972210902</v>
      </c>
      <c r="BG109" s="4"/>
      <c r="BH109" s="4"/>
      <c r="BI109" s="4"/>
      <c r="BJ109" s="4"/>
      <c r="BK109" s="4"/>
    </row>
    <row r="110" spans="1:63" x14ac:dyDescent="0.3">
      <c r="A110" s="3" t="str">
        <f t="shared" si="49"/>
        <v>tl109</v>
      </c>
      <c r="B110" t="s">
        <v>171</v>
      </c>
      <c r="C110" s="3">
        <v>109</v>
      </c>
      <c r="D110">
        <v>1</v>
      </c>
      <c r="E110" s="1">
        <v>566.20000000000005</v>
      </c>
      <c r="F110" s="1">
        <v>608.1</v>
      </c>
      <c r="G110" s="1">
        <v>980.2</v>
      </c>
      <c r="H110" s="1">
        <v>1443</v>
      </c>
      <c r="I110" s="1">
        <v>875.3</v>
      </c>
      <c r="J110" s="1">
        <v>948.2</v>
      </c>
      <c r="K110" s="1">
        <v>656.7</v>
      </c>
      <c r="L110" s="1">
        <v>649</v>
      </c>
      <c r="M110" s="4">
        <f t="shared" si="50"/>
        <v>840.83749999999998</v>
      </c>
      <c r="N110" s="4">
        <f t="shared" si="85"/>
        <v>899.375</v>
      </c>
      <c r="O110" s="4">
        <f t="shared" si="86"/>
        <v>782.3</v>
      </c>
      <c r="P110" s="4">
        <f t="shared" si="87"/>
        <v>-117.07500000000005</v>
      </c>
      <c r="Q110" s="4">
        <f t="shared" si="88"/>
        <v>620</v>
      </c>
      <c r="R110" s="4">
        <f t="shared" si="51"/>
        <v>1061.675</v>
      </c>
      <c r="S110" s="4">
        <f t="shared" si="89"/>
        <v>441.67499999999995</v>
      </c>
      <c r="T110" s="4">
        <f>AVERAGE(E110,2110,I110,K110)</f>
        <v>1052.05</v>
      </c>
      <c r="U110" s="4">
        <f t="shared" si="79"/>
        <v>912.07500000000005</v>
      </c>
      <c r="V110" s="4">
        <f t="shared" si="52"/>
        <v>-139.97499999999991</v>
      </c>
      <c r="W110" s="3">
        <v>31</v>
      </c>
      <c r="X110" s="3">
        <v>9</v>
      </c>
      <c r="Y110" s="3">
        <v>3</v>
      </c>
      <c r="Z110" s="3">
        <v>12</v>
      </c>
      <c r="AA110" s="3">
        <v>7</v>
      </c>
      <c r="AB110" s="3">
        <v>28</v>
      </c>
      <c r="AC110" s="3">
        <v>6</v>
      </c>
      <c r="AD110" s="3">
        <v>4</v>
      </c>
      <c r="AE110" s="3">
        <v>5</v>
      </c>
      <c r="AF110" s="3">
        <v>7</v>
      </c>
      <c r="AG110" s="3">
        <v>6</v>
      </c>
      <c r="AH110" s="3">
        <v>9</v>
      </c>
      <c r="AI110" s="4">
        <f t="shared" si="53"/>
        <v>-0.94196980431350796</v>
      </c>
      <c r="AJ110" s="4">
        <f t="shared" si="54"/>
        <v>-0.79825842185213258</v>
      </c>
      <c r="AK110" s="4">
        <f t="shared" si="55"/>
        <v>0.47799469065091749</v>
      </c>
      <c r="AL110" s="4">
        <f t="shared" si="56"/>
        <v>2.0653366429927917</v>
      </c>
      <c r="AM110" s="4">
        <f t="shared" si="57"/>
        <v>0.11820175460799874</v>
      </c>
      <c r="AN110" s="4">
        <f t="shared" si="58"/>
        <v>0.36823898089521312</v>
      </c>
      <c r="AO110" s="4">
        <f t="shared" si="59"/>
        <v>-0.63156693766065652</v>
      </c>
      <c r="AP110" s="4">
        <f t="shared" si="60"/>
        <v>-0.65797690532062303</v>
      </c>
      <c r="AQ110" s="4">
        <f t="shared" si="61"/>
        <v>1.3877787807814457E-16</v>
      </c>
      <c r="AR110" s="4">
        <f t="shared" si="62"/>
        <v>0.2007757768695172</v>
      </c>
      <c r="AS110" s="4">
        <f t="shared" si="63"/>
        <v>-0.20077577686951692</v>
      </c>
      <c r="AT110" s="4">
        <f t="shared" si="64"/>
        <v>0.62689374533121467</v>
      </c>
      <c r="AU110" s="4">
        <f t="shared" si="65"/>
        <v>0.4886701483576244</v>
      </c>
      <c r="AV110" s="4">
        <f>AI110/ACC!D110</f>
        <v>-0.94196980431350796</v>
      </c>
      <c r="AW110" s="4">
        <f>AJ110/ACC!E110</f>
        <v>-0.84921108707673687</v>
      </c>
      <c r="AX110" s="4">
        <f>AK110/ACC!F110</f>
        <v>0.54317578483058804</v>
      </c>
      <c r="AY110" s="4">
        <f>AL110/ACC!G110</f>
        <v>6.6623762677186829</v>
      </c>
      <c r="AZ110" s="4">
        <f>AM110/ACC!H110</f>
        <v>0.11820175460799874</v>
      </c>
      <c r="BA110" s="4">
        <f>AN110/ACC!I110</f>
        <v>0.45461602579655935</v>
      </c>
      <c r="BB110" s="4">
        <f>AO110/ACC!J110</f>
        <v>-0.67187972091559212</v>
      </c>
      <c r="BC110" s="4">
        <f>AP110/ACC!K110</f>
        <v>-0.65797690532062303</v>
      </c>
      <c r="BD110" s="4">
        <f t="shared" si="66"/>
        <v>1.3535927902897564</v>
      </c>
      <c r="BE110" s="4">
        <f t="shared" si="67"/>
        <v>-0.18925971145791426</v>
      </c>
      <c r="BF110" s="4">
        <f t="shared" si="68"/>
        <v>-1.5428525017476706</v>
      </c>
      <c r="BG110" s="4"/>
      <c r="BH110" s="4"/>
      <c r="BI110" s="4"/>
      <c r="BJ110" s="4"/>
      <c r="BK110" s="4"/>
    </row>
    <row r="111" spans="1:63" x14ac:dyDescent="0.3">
      <c r="A111" s="3" t="str">
        <f t="shared" si="49"/>
        <v>ln110</v>
      </c>
      <c r="B111" s="3" t="s">
        <v>172</v>
      </c>
      <c r="C111" s="3">
        <v>110</v>
      </c>
      <c r="D111" s="3">
        <v>2</v>
      </c>
      <c r="E111" s="1">
        <v>630.20000000000005</v>
      </c>
      <c r="F111" s="1">
        <v>630.29999999999995</v>
      </c>
      <c r="G111" s="1">
        <v>546.5</v>
      </c>
      <c r="H111" s="1">
        <v>575.6</v>
      </c>
      <c r="I111" s="1">
        <v>685</v>
      </c>
      <c r="J111" s="1">
        <v>776.6</v>
      </c>
      <c r="K111" s="1">
        <v>549.6</v>
      </c>
      <c r="L111" s="1">
        <v>614.1</v>
      </c>
      <c r="M111" s="4">
        <f t="shared" si="50"/>
        <v>625.98750000000007</v>
      </c>
      <c r="N111" s="4">
        <f t="shared" si="85"/>
        <v>595.65</v>
      </c>
      <c r="O111" s="4">
        <f t="shared" si="86"/>
        <v>656.32499999999993</v>
      </c>
      <c r="P111" s="4">
        <f t="shared" si="87"/>
        <v>60.674999999999955</v>
      </c>
      <c r="Q111" s="4">
        <f t="shared" si="88"/>
        <v>606.04999999999995</v>
      </c>
      <c r="R111" s="4">
        <f t="shared" si="51"/>
        <v>645.92499999999995</v>
      </c>
      <c r="S111" s="4">
        <f t="shared" si="89"/>
        <v>39.875</v>
      </c>
      <c r="T111" s="4">
        <f>AVERAGE(E111,2111,I111,K111)</f>
        <v>993.94999999999993</v>
      </c>
      <c r="U111" s="4">
        <f t="shared" si="79"/>
        <v>649.15</v>
      </c>
      <c r="V111" s="4">
        <f t="shared" si="52"/>
        <v>-344.79999999999995</v>
      </c>
      <c r="W111" s="3">
        <v>30</v>
      </c>
      <c r="X111" s="3">
        <v>8</v>
      </c>
      <c r="Y111" s="3">
        <v>3</v>
      </c>
      <c r="Z111" s="3">
        <v>12</v>
      </c>
      <c r="AA111" s="3">
        <v>7</v>
      </c>
      <c r="AB111" s="3">
        <v>20</v>
      </c>
      <c r="AC111" s="11">
        <v>2</v>
      </c>
      <c r="AD111" s="3">
        <v>2</v>
      </c>
      <c r="AE111" s="3">
        <v>2</v>
      </c>
      <c r="AF111" s="3">
        <v>9</v>
      </c>
      <c r="AG111" s="3">
        <v>5</v>
      </c>
      <c r="AH111" s="3">
        <v>12</v>
      </c>
      <c r="AI111" s="4">
        <f t="shared" si="53"/>
        <v>5.5017891545924034E-2</v>
      </c>
      <c r="AJ111" s="4">
        <f t="shared" si="54"/>
        <v>5.6323954253244497E-2</v>
      </c>
      <c r="AK111" s="4">
        <f t="shared" si="55"/>
        <v>-1.0381565944822941</v>
      </c>
      <c r="AL111" s="4">
        <f t="shared" si="56"/>
        <v>-0.65809234665169491</v>
      </c>
      <c r="AM111" s="4">
        <f t="shared" si="57"/>
        <v>0.77074025515818545</v>
      </c>
      <c r="AN111" s="4">
        <f t="shared" si="58"/>
        <v>1.9670936950648135</v>
      </c>
      <c r="AO111" s="4">
        <f t="shared" si="59"/>
        <v>-0.99766865055532283</v>
      </c>
      <c r="AP111" s="4">
        <f t="shared" si="60"/>
        <v>-0.15525820433286125</v>
      </c>
      <c r="AQ111" s="4">
        <f t="shared" si="61"/>
        <v>-7.1470607210244452E-16</v>
      </c>
      <c r="AR111" s="4">
        <f t="shared" si="62"/>
        <v>-0.39622677383370514</v>
      </c>
      <c r="AS111" s="4">
        <f t="shared" si="63"/>
        <v>0.39622677383370375</v>
      </c>
      <c r="AT111" s="4">
        <f t="shared" si="64"/>
        <v>-1.4245878980110853</v>
      </c>
      <c r="AU111" s="4">
        <f t="shared" si="65"/>
        <v>0.60503354916675234</v>
      </c>
      <c r="AV111" s="4">
        <f>AI111/ACC!D111</f>
        <v>5.5017891545924034E-2</v>
      </c>
      <c r="AW111" s="4">
        <f>AJ111/ACC!E111</f>
        <v>5.6323954253244497E-2</v>
      </c>
      <c r="AX111" s="4">
        <f>AK111/ACC!F111</f>
        <v>-1.0381565944822941</v>
      </c>
      <c r="AY111" s="4">
        <f>AL111/ACC!G111</f>
        <v>-0.65809234665169491</v>
      </c>
      <c r="AZ111" s="4">
        <f>AM111/ACC!H111</f>
        <v>0.77074025515818545</v>
      </c>
      <c r="BA111" s="4">
        <f>AN111/ACC!I111</f>
        <v>1.9670936950648135</v>
      </c>
      <c r="BB111" s="4">
        <f>AO111/ACC!J111</f>
        <v>-1.0641798939256777</v>
      </c>
      <c r="BC111" s="4">
        <f>AP111/ACC!K111</f>
        <v>-0.15525820433286125</v>
      </c>
      <c r="BD111" s="4">
        <f t="shared" si="66"/>
        <v>-0.39622677383370514</v>
      </c>
      <c r="BE111" s="4">
        <f t="shared" si="67"/>
        <v>0.37959896299111506</v>
      </c>
      <c r="BF111" s="4">
        <f t="shared" si="68"/>
        <v>0.77582573682482026</v>
      </c>
      <c r="BG111" s="4"/>
      <c r="BH111" s="4"/>
      <c r="BI111" s="4"/>
      <c r="BJ111" s="4"/>
      <c r="BK111" s="4"/>
    </row>
    <row r="112" spans="1:63" x14ac:dyDescent="0.3">
      <c r="A112" s="3" t="str">
        <f t="shared" si="49"/>
        <v>na111</v>
      </c>
      <c r="B112" s="3" t="s">
        <v>173</v>
      </c>
      <c r="C112" s="3">
        <v>111</v>
      </c>
      <c r="D112" s="3">
        <v>2</v>
      </c>
      <c r="E112" s="1">
        <v>633.20000000000005</v>
      </c>
      <c r="F112" s="1">
        <v>638.1</v>
      </c>
      <c r="G112" s="1">
        <v>685.7</v>
      </c>
      <c r="H112" s="1">
        <v>858.9</v>
      </c>
      <c r="I112" s="1">
        <v>687.9</v>
      </c>
      <c r="J112" s="1">
        <v>650.70000000000005</v>
      </c>
      <c r="K112" s="1">
        <v>627.9</v>
      </c>
      <c r="L112" s="1">
        <v>681.2</v>
      </c>
      <c r="M112" s="4">
        <f t="shared" si="50"/>
        <v>682.94999999999993</v>
      </c>
      <c r="N112" s="4">
        <f t="shared" si="85"/>
        <v>703.97500000000002</v>
      </c>
      <c r="O112" s="4">
        <f t="shared" si="86"/>
        <v>661.92499999999995</v>
      </c>
      <c r="P112" s="4">
        <f t="shared" si="87"/>
        <v>-42.050000000000068</v>
      </c>
      <c r="Q112" s="4">
        <f t="shared" si="88"/>
        <v>645.10000000000014</v>
      </c>
      <c r="R112" s="4">
        <f t="shared" si="51"/>
        <v>720.8</v>
      </c>
      <c r="S112" s="4">
        <f t="shared" si="89"/>
        <v>75.699999999999818</v>
      </c>
      <c r="T112" s="4">
        <f>AVERAGE(E112,2112,I112,K112)</f>
        <v>1015.25</v>
      </c>
      <c r="U112" s="4">
        <f t="shared" si="79"/>
        <v>707.22499999999991</v>
      </c>
      <c r="V112" s="4">
        <f t="shared" si="52"/>
        <v>-308.02500000000009</v>
      </c>
      <c r="W112" s="3">
        <v>22</v>
      </c>
      <c r="X112" s="3">
        <v>6</v>
      </c>
      <c r="Y112" s="3">
        <v>3</v>
      </c>
      <c r="Z112" s="3">
        <v>7</v>
      </c>
      <c r="AA112" s="3">
        <v>6</v>
      </c>
      <c r="AB112" s="3">
        <v>10</v>
      </c>
      <c r="AC112" s="11">
        <v>0</v>
      </c>
      <c r="AD112" s="3">
        <v>0</v>
      </c>
      <c r="AE112" s="3">
        <v>3</v>
      </c>
      <c r="AF112" s="3">
        <v>3</v>
      </c>
      <c r="AG112" s="3">
        <v>4</v>
      </c>
      <c r="AH112" s="3">
        <v>0</v>
      </c>
      <c r="AI112" s="4">
        <f t="shared" si="53"/>
        <v>-0.66185846492871259</v>
      </c>
      <c r="AJ112" s="4">
        <f t="shared" si="54"/>
        <v>-0.59667039501613606</v>
      </c>
      <c r="AK112" s="4">
        <f t="shared" si="55"/>
        <v>3.658514127746812E-2</v>
      </c>
      <c r="AL112" s="4">
        <f t="shared" si="56"/>
        <v>2.3407838573710005</v>
      </c>
      <c r="AM112" s="4">
        <f t="shared" si="57"/>
        <v>6.58532542994405E-2</v>
      </c>
      <c r="AN112" s="4">
        <f t="shared" si="58"/>
        <v>-0.42904392952665238</v>
      </c>
      <c r="AO112" s="4">
        <f t="shared" si="59"/>
        <v>-0.73236800993619466</v>
      </c>
      <c r="AP112" s="4">
        <f t="shared" si="60"/>
        <v>-2.328145354020451E-2</v>
      </c>
      <c r="AQ112" s="4">
        <f t="shared" si="61"/>
        <v>1.0950441942103595E-15</v>
      </c>
      <c r="AR112" s="4">
        <f t="shared" si="62"/>
        <v>0.27971003467590494</v>
      </c>
      <c r="AS112" s="4">
        <f t="shared" si="63"/>
        <v>-0.27971003467590277</v>
      </c>
      <c r="AT112" s="4">
        <f t="shared" si="64"/>
        <v>0.81085976758603251</v>
      </c>
      <c r="AU112" s="4">
        <f t="shared" si="65"/>
        <v>0.64589403964400149</v>
      </c>
      <c r="AV112" s="4">
        <f>AI112/ACC!D112</f>
        <v>-0.66185846492871259</v>
      </c>
      <c r="AW112" s="4">
        <f>AJ112/ACC!E112</f>
        <v>-0.59667039501613606</v>
      </c>
      <c r="AX112" s="4">
        <f>AK112/ACC!F112</f>
        <v>3.658514127746812E-2</v>
      </c>
      <c r="AY112" s="4">
        <f>AL112/ACC!G112</f>
        <v>2.3407838573710005</v>
      </c>
      <c r="AZ112" s="4">
        <f>AM112/ACC!H112</f>
        <v>6.58532542994405E-2</v>
      </c>
      <c r="BA112" s="4">
        <f>AN112/ACC!I112</f>
        <v>-0.42904392952665238</v>
      </c>
      <c r="BB112" s="4">
        <f>AO112/ACC!J112</f>
        <v>-0.73236800993619466</v>
      </c>
      <c r="BC112" s="4">
        <f>AP112/ACC!K112</f>
        <v>-2.328145354020451E-2</v>
      </c>
      <c r="BD112" s="4">
        <f t="shared" si="66"/>
        <v>0.27971003467590494</v>
      </c>
      <c r="BE112" s="4">
        <f t="shared" si="67"/>
        <v>-0.27971003467590277</v>
      </c>
      <c r="BF112" s="4">
        <f t="shared" si="68"/>
        <v>-0.55942006935180766</v>
      </c>
      <c r="BG112" s="4"/>
      <c r="BH112" s="4"/>
      <c r="BI112" s="4"/>
      <c r="BJ112" s="4"/>
      <c r="BK112" s="4"/>
    </row>
    <row r="113" spans="1:63" x14ac:dyDescent="0.3">
      <c r="A113" s="3" t="str">
        <f t="shared" si="49"/>
        <v>kb112</v>
      </c>
      <c r="B113" s="3" t="s">
        <v>194</v>
      </c>
      <c r="C113" s="3">
        <v>112</v>
      </c>
      <c r="D113" s="3">
        <v>2</v>
      </c>
      <c r="E113" s="1">
        <v>688.1</v>
      </c>
      <c r="F113" s="1">
        <v>688.3</v>
      </c>
      <c r="G113" s="1">
        <v>691.8</v>
      </c>
      <c r="H113" s="1">
        <v>715.3</v>
      </c>
      <c r="I113" s="1">
        <v>844.4</v>
      </c>
      <c r="J113" s="1">
        <v>1057</v>
      </c>
      <c r="K113" s="1">
        <v>666</v>
      </c>
      <c r="L113" s="1">
        <v>727.9</v>
      </c>
      <c r="M113" s="4">
        <f t="shared" si="50"/>
        <v>759.84999999999991</v>
      </c>
      <c r="N113" s="4">
        <f t="shared" si="85"/>
        <v>695.875</v>
      </c>
      <c r="O113" s="4">
        <f t="shared" si="86"/>
        <v>823.82500000000005</v>
      </c>
      <c r="P113" s="4">
        <f t="shared" si="87"/>
        <v>127.95000000000005</v>
      </c>
      <c r="Q113" s="4">
        <f t="shared" si="88"/>
        <v>692.57500000000005</v>
      </c>
      <c r="R113" s="4">
        <f>AVERAGE(G113,H113,I113,J113)</f>
        <v>827.125</v>
      </c>
      <c r="S113" s="4">
        <f t="shared" si="89"/>
        <v>134.54999999999995</v>
      </c>
      <c r="T113" s="4">
        <f>AVERAGE(E113,2112,I113,K113)</f>
        <v>1077.625</v>
      </c>
      <c r="U113" s="4">
        <f t="shared" si="79"/>
        <v>797.125</v>
      </c>
      <c r="V113" s="4">
        <f t="shared" si="52"/>
        <v>-280.5</v>
      </c>
      <c r="W113" s="3">
        <v>27</v>
      </c>
      <c r="X113" s="3">
        <v>7</v>
      </c>
      <c r="Y113" s="3">
        <v>3</v>
      </c>
      <c r="Z113" s="3">
        <v>10</v>
      </c>
      <c r="AA113" s="3">
        <v>7</v>
      </c>
      <c r="AB113" s="3">
        <v>9</v>
      </c>
      <c r="AC113" s="11">
        <v>0</v>
      </c>
      <c r="AD113" s="3">
        <v>2</v>
      </c>
      <c r="AE113" s="3">
        <v>2</v>
      </c>
      <c r="AF113" s="3">
        <v>4</v>
      </c>
      <c r="AG113" s="3">
        <v>1</v>
      </c>
      <c r="AH113" s="3">
        <v>19</v>
      </c>
      <c r="AI113" s="4">
        <f t="shared" si="53"/>
        <v>-0.54313679091227574</v>
      </c>
      <c r="AJ113" s="4">
        <f t="shared" si="54"/>
        <v>-0.54162282076339185</v>
      </c>
      <c r="AK113" s="4">
        <f t="shared" si="55"/>
        <v>-0.51512834315791489</v>
      </c>
      <c r="AL113" s="4">
        <f t="shared" si="56"/>
        <v>-0.33723685066399856</v>
      </c>
      <c r="AM113" s="4">
        <f t="shared" si="57"/>
        <v>0.64003088044087841</v>
      </c>
      <c r="AN113" s="4">
        <f t="shared" si="58"/>
        <v>2.2493811487049902</v>
      </c>
      <c r="AO113" s="4">
        <f t="shared" si="59"/>
        <v>-0.71043049236400146</v>
      </c>
      <c r="AP113" s="4">
        <f t="shared" si="60"/>
        <v>-0.24185673128428153</v>
      </c>
      <c r="AQ113" s="4">
        <f t="shared" si="61"/>
        <v>5.6898930012039273E-16</v>
      </c>
      <c r="AR113" s="4">
        <f t="shared" si="62"/>
        <v>-0.48428120137439523</v>
      </c>
      <c r="AS113" s="4">
        <f t="shared" si="63"/>
        <v>0.48428120137439645</v>
      </c>
      <c r="AT113" s="4">
        <f t="shared" si="64"/>
        <v>-0.90232620873509939</v>
      </c>
      <c r="AU113" s="4">
        <f t="shared" si="65"/>
        <v>0.56433237299665795</v>
      </c>
      <c r="AV113" s="4">
        <f>AI113/ACC!D113</f>
        <v>-0.54313679091227574</v>
      </c>
      <c r="AW113" s="4">
        <f>AJ113/ACC!E113</f>
        <v>-0.54162282076339185</v>
      </c>
      <c r="AX113" s="4">
        <f>AK113/ACC!F113</f>
        <v>-0.51512834315791489</v>
      </c>
      <c r="AY113" s="4">
        <f>AL113/ACC!G113</f>
        <v>-0.33723685066399856</v>
      </c>
      <c r="AZ113" s="4">
        <f>AM113/ACC!H113</f>
        <v>0.68269960580360367</v>
      </c>
      <c r="BA113" s="4">
        <f>AN113/ACC!I113</f>
        <v>2.9991748649399868</v>
      </c>
      <c r="BB113" s="4">
        <f>AO113/ACC!J113</f>
        <v>-0.71043049236400146</v>
      </c>
      <c r="BC113" s="4">
        <f>AP113/ACC!K113</f>
        <v>-0.2579805133699003</v>
      </c>
      <c r="BD113" s="4">
        <f t="shared" si="66"/>
        <v>-0.48428120137439523</v>
      </c>
      <c r="BE113" s="4">
        <f t="shared" si="67"/>
        <v>0.67836586625242212</v>
      </c>
      <c r="BF113" s="4">
        <f t="shared" si="68"/>
        <v>1.1626470676268172</v>
      </c>
      <c r="BG113" s="4"/>
      <c r="BH113" s="4"/>
      <c r="BI113" s="4"/>
      <c r="BJ113" s="4"/>
      <c r="BK113" s="4"/>
    </row>
    <row r="114" spans="1:63" x14ac:dyDescent="0.3">
      <c r="A114" s="3" t="str">
        <f t="shared" si="49"/>
        <v>lr113</v>
      </c>
      <c r="B114" s="3" t="s">
        <v>195</v>
      </c>
      <c r="C114" s="3">
        <v>113</v>
      </c>
      <c r="D114" s="3">
        <v>2</v>
      </c>
      <c r="E114">
        <v>494.3</v>
      </c>
      <c r="F114">
        <v>602.9</v>
      </c>
      <c r="G114">
        <v>549.4</v>
      </c>
      <c r="H114">
        <v>622.29999999999995</v>
      </c>
      <c r="I114">
        <v>557.29999999999995</v>
      </c>
      <c r="J114">
        <v>651.5</v>
      </c>
      <c r="K114">
        <v>501.6</v>
      </c>
      <c r="L114">
        <v>529.1</v>
      </c>
      <c r="M114" s="4">
        <f t="shared" si="50"/>
        <v>563.54999999999995</v>
      </c>
      <c r="N114" s="4">
        <f t="shared" ref="N114:N121" si="90">AVERAGE(E114:H114)</f>
        <v>567.22499999999991</v>
      </c>
      <c r="O114" s="4">
        <f t="shared" ref="O114:O121" si="91">AVERAGE(I114:L114)</f>
        <v>559.875</v>
      </c>
      <c r="P114" s="4">
        <f t="shared" ref="P114:P121" si="92">O114-N114</f>
        <v>-7.3499999999999091</v>
      </c>
      <c r="Q114" s="4">
        <f t="shared" ref="Q114:Q121" si="93">AVERAGE(E114,F114,K114,L114)</f>
        <v>531.97500000000002</v>
      </c>
      <c r="R114" s="4">
        <f t="shared" ref="R114:R121" si="94">AVERAGE(G114,H114,I114,J114)</f>
        <v>595.125</v>
      </c>
      <c r="S114" s="4">
        <f t="shared" ref="S114:S121" si="95">R114-Q114</f>
        <v>63.149999999999977</v>
      </c>
      <c r="T114" s="4">
        <f t="shared" ref="T114:T121" si="96">AVERAGE(E114,2112,I114,K114)</f>
        <v>916.30000000000007</v>
      </c>
      <c r="U114" s="4">
        <f t="shared" ref="U114:U121" si="97">AVERAGE(F114,H114,J114,L114)</f>
        <v>601.44999999999993</v>
      </c>
      <c r="V114" s="4">
        <f t="shared" si="52"/>
        <v>-314.85000000000014</v>
      </c>
      <c r="W114" s="3">
        <v>30</v>
      </c>
      <c r="X114" s="3">
        <v>8</v>
      </c>
      <c r="Y114" s="3">
        <v>3</v>
      </c>
      <c r="Z114" s="3">
        <v>12</v>
      </c>
      <c r="AA114" s="3">
        <v>7</v>
      </c>
      <c r="AB114" s="3">
        <v>11</v>
      </c>
      <c r="AC114" s="11">
        <v>1</v>
      </c>
      <c r="AD114" s="3">
        <v>1</v>
      </c>
      <c r="AE114" s="3">
        <v>1</v>
      </c>
      <c r="AF114" s="3">
        <v>6</v>
      </c>
      <c r="AG114" s="3">
        <v>2</v>
      </c>
      <c r="AH114" s="3">
        <v>15</v>
      </c>
      <c r="AI114" s="4">
        <f t="shared" si="53"/>
        <v>-1.2135353420247115</v>
      </c>
      <c r="AJ114" s="4">
        <f t="shared" si="54"/>
        <v>0.68956845788696697</v>
      </c>
      <c r="AK114" s="4">
        <f t="shared" si="55"/>
        <v>-0.24796426122237769</v>
      </c>
      <c r="AL114" s="4">
        <f t="shared" si="56"/>
        <v>1.0295335934144674</v>
      </c>
      <c r="AM114" s="4">
        <f t="shared" si="57"/>
        <v>-0.10952485036324119</v>
      </c>
      <c r="AN114" s="4">
        <f t="shared" si="58"/>
        <v>1.541233694311531</v>
      </c>
      <c r="AO114" s="4">
        <f t="shared" si="59"/>
        <v>-1.0856103168004456</v>
      </c>
      <c r="AP114" s="4">
        <f t="shared" si="60"/>
        <v>-0.60370097520218424</v>
      </c>
      <c r="AQ114" s="4">
        <f t="shared" si="61"/>
        <v>6.3837823915946501E-16</v>
      </c>
      <c r="AR114" s="4">
        <f t="shared" si="62"/>
        <v>6.4400612013586295E-2</v>
      </c>
      <c r="AS114" s="4">
        <f t="shared" si="63"/>
        <v>-6.440061201358499E-2</v>
      </c>
      <c r="AT114" s="4">
        <f t="shared" si="64"/>
        <v>-0.45387097990527137</v>
      </c>
      <c r="AU114" s="4">
        <f t="shared" si="65"/>
        <v>1.3283173852053891</v>
      </c>
      <c r="AV114" s="4">
        <f>AI114/ACC!D114</f>
        <v>-1.2135353420247115</v>
      </c>
      <c r="AW114" s="4">
        <f>AJ114/ACC!E114</f>
        <v>0.68956845788696697</v>
      </c>
      <c r="AX114" s="4">
        <f>AK114/ACC!F114</f>
        <v>-0.24796426122237769</v>
      </c>
      <c r="AY114" s="4">
        <f>AL114/ACC!G114</f>
        <v>1.0981691663087652</v>
      </c>
      <c r="AZ114" s="4">
        <f>AM114/ACC!H114</f>
        <v>-0.10952485036324119</v>
      </c>
      <c r="BA114" s="4">
        <f>AN114/ACC!I114</f>
        <v>1.7614099363560354</v>
      </c>
      <c r="BB114" s="4">
        <f>AO114/ACC!J114</f>
        <v>-1.0856103168004456</v>
      </c>
      <c r="BC114" s="4">
        <f>AP114/ACC!K114</f>
        <v>-0.64394770688232983</v>
      </c>
      <c r="BD114" s="4">
        <f t="shared" si="66"/>
        <v>8.155950523716074E-2</v>
      </c>
      <c r="BE114" s="4">
        <f t="shared" si="67"/>
        <v>-1.9418234422495295E-2</v>
      </c>
      <c r="BF114" s="4">
        <f t="shared" si="68"/>
        <v>-0.10097773965965604</v>
      </c>
      <c r="BG114" s="4"/>
      <c r="BH114" s="4"/>
      <c r="BI114" s="4"/>
      <c r="BJ114" s="4"/>
      <c r="BK114" s="4"/>
    </row>
    <row r="115" spans="1:63" x14ac:dyDescent="0.3">
      <c r="A115" s="3" t="str">
        <f t="shared" si="49"/>
        <v>ifp114</v>
      </c>
      <c r="B115" s="3" t="s">
        <v>196</v>
      </c>
      <c r="C115" s="3">
        <v>114</v>
      </c>
      <c r="D115" s="3">
        <v>1</v>
      </c>
      <c r="E115">
        <v>501.8</v>
      </c>
      <c r="F115">
        <v>646.4</v>
      </c>
      <c r="G115">
        <v>558.1</v>
      </c>
      <c r="H115">
        <v>742.3</v>
      </c>
      <c r="I115">
        <v>689.1</v>
      </c>
      <c r="J115">
        <v>789.1</v>
      </c>
      <c r="K115">
        <v>528.9</v>
      </c>
      <c r="L115">
        <v>555.6</v>
      </c>
      <c r="M115" s="4">
        <f t="shared" si="50"/>
        <v>626.41250000000002</v>
      </c>
      <c r="N115" s="4">
        <f t="shared" si="90"/>
        <v>612.15000000000009</v>
      </c>
      <c r="O115" s="4">
        <f t="shared" si="91"/>
        <v>640.67499999999995</v>
      </c>
      <c r="P115" s="4">
        <f t="shared" si="92"/>
        <v>28.524999999999864</v>
      </c>
      <c r="Q115" s="4">
        <f t="shared" si="93"/>
        <v>558.17499999999995</v>
      </c>
      <c r="R115" s="4">
        <f t="shared" si="94"/>
        <v>694.65</v>
      </c>
      <c r="S115" s="4">
        <f t="shared" si="95"/>
        <v>136.47500000000002</v>
      </c>
      <c r="T115" s="4">
        <f t="shared" si="96"/>
        <v>957.95</v>
      </c>
      <c r="U115" s="4">
        <f t="shared" si="97"/>
        <v>683.34999999999991</v>
      </c>
      <c r="V115" s="4">
        <f t="shared" si="52"/>
        <v>-274.60000000000014</v>
      </c>
      <c r="W115" s="3">
        <v>23</v>
      </c>
      <c r="X115" s="3">
        <v>6</v>
      </c>
      <c r="Y115" s="3">
        <v>3</v>
      </c>
      <c r="Z115" s="3">
        <v>8</v>
      </c>
      <c r="AA115" s="3">
        <v>6</v>
      </c>
      <c r="AB115" s="3">
        <v>9</v>
      </c>
      <c r="AC115" s="11">
        <v>1</v>
      </c>
      <c r="AD115" s="3">
        <v>1</v>
      </c>
      <c r="AE115" s="3">
        <v>2</v>
      </c>
      <c r="AF115" s="3">
        <v>1</v>
      </c>
      <c r="AG115" s="3">
        <v>4</v>
      </c>
      <c r="AH115" s="3">
        <v>8</v>
      </c>
      <c r="AI115" s="4">
        <f t="shared" si="53"/>
        <v>-1.1734110153846606</v>
      </c>
      <c r="AJ115" s="4">
        <f t="shared" si="54"/>
        <v>0.18821187818237217</v>
      </c>
      <c r="AK115" s="4">
        <f t="shared" si="55"/>
        <v>-0.64326323593912837</v>
      </c>
      <c r="AL115" s="4">
        <f t="shared" si="56"/>
        <v>1.0912522342894153</v>
      </c>
      <c r="AM115" s="4">
        <f t="shared" si="57"/>
        <v>0.59029554039061827</v>
      </c>
      <c r="AN115" s="4">
        <f t="shared" si="58"/>
        <v>1.5319434612530201</v>
      </c>
      <c r="AO115" s="4">
        <f t="shared" si="59"/>
        <v>-0.91822442883095012</v>
      </c>
      <c r="AP115" s="4">
        <f t="shared" si="60"/>
        <v>-0.66680443396068834</v>
      </c>
      <c r="AQ115" s="4">
        <f t="shared" si="61"/>
        <v>-1.9428902930940239E-16</v>
      </c>
      <c r="AR115" s="4">
        <f t="shared" si="62"/>
        <v>-0.13430253471300035</v>
      </c>
      <c r="AS115" s="4">
        <f t="shared" si="63"/>
        <v>0.13430253471299999</v>
      </c>
      <c r="AT115" s="4">
        <f t="shared" si="64"/>
        <v>-0.56851993222067532</v>
      </c>
      <c r="AU115" s="4">
        <f t="shared" si="65"/>
        <v>1.0723015698820599</v>
      </c>
      <c r="AV115" s="4">
        <f>AI115/ACC!D115</f>
        <v>-1.1734110153846606</v>
      </c>
      <c r="AW115" s="4">
        <f>AJ115/ACC!E115</f>
        <v>0.18821187818237217</v>
      </c>
      <c r="AX115" s="4">
        <f>AK115/ACC!F115</f>
        <v>-0.64326323593912837</v>
      </c>
      <c r="AY115" s="4">
        <f>AL115/ACC!G115</f>
        <v>1.0912522342894153</v>
      </c>
      <c r="AZ115" s="4">
        <f>AM115/ACC!H115</f>
        <v>0.59029554039061827</v>
      </c>
      <c r="BA115" s="4">
        <f>AN115/ACC!I115</f>
        <v>1.5319434612530201</v>
      </c>
      <c r="BB115" s="4">
        <f>AO115/ACC!J115</f>
        <v>-0.91822442883095012</v>
      </c>
      <c r="BC115" s="4">
        <f>AP115/ACC!K115</f>
        <v>-0.71125806289140092</v>
      </c>
      <c r="BD115" s="4">
        <f t="shared" si="66"/>
        <v>-0.13430253471300035</v>
      </c>
      <c r="BE115" s="4">
        <f t="shared" si="67"/>
        <v>0.12318912748032185</v>
      </c>
      <c r="BF115" s="4">
        <f t="shared" si="68"/>
        <v>0.2574916621933222</v>
      </c>
      <c r="BG115" s="4"/>
      <c r="BH115" s="4"/>
      <c r="BI115" s="4"/>
      <c r="BJ115" s="4"/>
      <c r="BK115" s="4"/>
    </row>
    <row r="116" spans="1:63" x14ac:dyDescent="0.3">
      <c r="A116" s="3" t="str">
        <f t="shared" si="49"/>
        <v>fg115</v>
      </c>
      <c r="B116" s="3" t="s">
        <v>197</v>
      </c>
      <c r="C116" s="3">
        <v>115</v>
      </c>
      <c r="D116" s="3">
        <v>2</v>
      </c>
      <c r="E116" s="1">
        <v>426.6</v>
      </c>
      <c r="F116" s="1">
        <v>453.8</v>
      </c>
      <c r="G116" s="1">
        <v>448.9</v>
      </c>
      <c r="H116" s="1">
        <v>560.79999999999995</v>
      </c>
      <c r="I116" s="1">
        <v>458.3</v>
      </c>
      <c r="J116" s="1">
        <v>641.70000000000005</v>
      </c>
      <c r="K116" s="1">
        <v>451.3</v>
      </c>
      <c r="L116" s="1">
        <v>464.9</v>
      </c>
      <c r="M116" s="4">
        <f t="shared" si="50"/>
        <v>488.28750000000008</v>
      </c>
      <c r="N116" s="4">
        <f t="shared" si="90"/>
        <v>472.52500000000003</v>
      </c>
      <c r="O116" s="4">
        <f t="shared" si="91"/>
        <v>504.04999999999995</v>
      </c>
      <c r="P116" s="4">
        <f t="shared" si="92"/>
        <v>31.52499999999992</v>
      </c>
      <c r="Q116" s="4">
        <f t="shared" si="93"/>
        <v>449.15</v>
      </c>
      <c r="R116" s="4">
        <f t="shared" si="94"/>
        <v>527.42499999999995</v>
      </c>
      <c r="S116" s="4">
        <f t="shared" si="95"/>
        <v>78.274999999999977</v>
      </c>
      <c r="T116" s="4">
        <f t="shared" si="96"/>
        <v>862.05000000000007</v>
      </c>
      <c r="U116" s="4">
        <f t="shared" si="97"/>
        <v>530.29999999999995</v>
      </c>
      <c r="V116" s="4">
        <f t="shared" si="52"/>
        <v>-331.75000000000011</v>
      </c>
      <c r="W116" s="3">
        <v>23</v>
      </c>
      <c r="X116" s="3">
        <v>6</v>
      </c>
      <c r="Y116" s="3">
        <v>3</v>
      </c>
      <c r="Z116" s="3">
        <v>10</v>
      </c>
      <c r="AA116" s="3">
        <v>4</v>
      </c>
      <c r="AB116" s="3">
        <v>31</v>
      </c>
      <c r="AC116" s="11">
        <v>8</v>
      </c>
      <c r="AD116" s="3">
        <v>6</v>
      </c>
      <c r="AE116" s="3">
        <v>3</v>
      </c>
      <c r="AF116" s="3">
        <v>6</v>
      </c>
      <c r="AG116" s="3">
        <v>8</v>
      </c>
      <c r="AH116" s="3">
        <v>11</v>
      </c>
      <c r="AI116" s="4">
        <f t="shared" si="53"/>
        <v>-0.83555857263029931</v>
      </c>
      <c r="AJ116" s="4">
        <f t="shared" si="54"/>
        <v>-0.4671339618818639</v>
      </c>
      <c r="AK116" s="4">
        <f t="shared" si="55"/>
        <v>-0.53350457190639877</v>
      </c>
      <c r="AL116" s="4">
        <f t="shared" si="56"/>
        <v>0.98218344069470187</v>
      </c>
      <c r="AM116" s="4">
        <f t="shared" si="57"/>
        <v>-0.4061813608389242</v>
      </c>
      <c r="AN116" s="4">
        <f t="shared" si="58"/>
        <v>2.0779757572222195</v>
      </c>
      <c r="AO116" s="4">
        <f t="shared" si="59"/>
        <v>-0.50099651801683043</v>
      </c>
      <c r="AP116" s="4">
        <f t="shared" si="60"/>
        <v>-0.31678421264261308</v>
      </c>
      <c r="AQ116" s="4">
        <f t="shared" si="61"/>
        <v>-1.0200174038743626E-15</v>
      </c>
      <c r="AR116" s="4">
        <f t="shared" si="62"/>
        <v>-0.21350341643096499</v>
      </c>
      <c r="AS116" s="4">
        <f t="shared" si="63"/>
        <v>0.21350341643096293</v>
      </c>
      <c r="AT116" s="4">
        <f t="shared" si="64"/>
        <v>-0.18455093093556812</v>
      </c>
      <c r="AU116" s="4">
        <f t="shared" si="65"/>
        <v>1.1381205116962243</v>
      </c>
      <c r="AV116" s="4">
        <f>AI116/ACC!D116</f>
        <v>-0.83555857263029931</v>
      </c>
      <c r="AW116" s="4">
        <f>AJ116/ACC!E116</f>
        <v>-0.4671339618818639</v>
      </c>
      <c r="AX116" s="4">
        <f>AK116/ACC!F116</f>
        <v>-0.53350457190639877</v>
      </c>
      <c r="AY116" s="4">
        <f>AL116/ACC!G116</f>
        <v>1.0476623367410154</v>
      </c>
      <c r="AZ116" s="4">
        <f>AM116/ACC!H116</f>
        <v>-0.4061813608389242</v>
      </c>
      <c r="BA116" s="4">
        <f>AN116/ACC!I116</f>
        <v>2.2165074743703674</v>
      </c>
      <c r="BB116" s="4">
        <f>AO116/ACC!J116</f>
        <v>-0.50099651801683043</v>
      </c>
      <c r="BC116" s="4">
        <f>AP116/ACC!K116</f>
        <v>-0.31678421264261308</v>
      </c>
      <c r="BD116" s="4">
        <f t="shared" si="66"/>
        <v>-0.19713369241938661</v>
      </c>
      <c r="BE116" s="4">
        <f t="shared" si="67"/>
        <v>0.24813634571799992</v>
      </c>
      <c r="BF116" s="4">
        <f t="shared" si="68"/>
        <v>0.44527003813738653</v>
      </c>
      <c r="BG116" s="4"/>
      <c r="BH116" s="4"/>
      <c r="BI116" s="4"/>
      <c r="BJ116" s="4"/>
      <c r="BK116" s="4"/>
    </row>
    <row r="117" spans="1:63" x14ac:dyDescent="0.3">
      <c r="A117" s="3" t="str">
        <f t="shared" si="49"/>
        <v>le116</v>
      </c>
      <c r="B117" s="3" t="s">
        <v>198</v>
      </c>
      <c r="C117" s="3">
        <v>116</v>
      </c>
      <c r="D117" s="3">
        <v>2</v>
      </c>
      <c r="E117" s="1">
        <v>580.4</v>
      </c>
      <c r="F117" s="1">
        <v>585.6</v>
      </c>
      <c r="G117" s="1">
        <v>661.3</v>
      </c>
      <c r="H117" s="1">
        <v>743.7</v>
      </c>
      <c r="I117" s="1">
        <v>640.20000000000005</v>
      </c>
      <c r="J117" s="1">
        <v>751.4</v>
      </c>
      <c r="K117" s="1">
        <v>682.9</v>
      </c>
      <c r="L117" s="1">
        <v>903</v>
      </c>
      <c r="M117" s="4">
        <f t="shared" si="50"/>
        <v>693.5625</v>
      </c>
      <c r="N117" s="4">
        <f t="shared" si="90"/>
        <v>642.75</v>
      </c>
      <c r="O117" s="4">
        <f t="shared" si="91"/>
        <v>744.375</v>
      </c>
      <c r="P117" s="4">
        <f t="shared" si="92"/>
        <v>101.625</v>
      </c>
      <c r="Q117" s="4">
        <f t="shared" si="93"/>
        <v>687.97500000000002</v>
      </c>
      <c r="R117" s="4">
        <f t="shared" si="94"/>
        <v>699.15</v>
      </c>
      <c r="S117" s="4">
        <f t="shared" si="95"/>
        <v>11.174999999999955</v>
      </c>
      <c r="T117" s="4">
        <f t="shared" si="96"/>
        <v>1003.8750000000001</v>
      </c>
      <c r="U117" s="4">
        <f t="shared" si="97"/>
        <v>745.92500000000007</v>
      </c>
      <c r="V117" s="4">
        <f t="shared" si="52"/>
        <v>-257.95000000000005</v>
      </c>
      <c r="W117" s="3">
        <v>35</v>
      </c>
      <c r="X117" s="3">
        <v>9</v>
      </c>
      <c r="Y117" s="3">
        <v>3</v>
      </c>
      <c r="Z117" s="3">
        <v>15</v>
      </c>
      <c r="AA117" s="3">
        <v>8</v>
      </c>
      <c r="AB117" s="3">
        <v>16</v>
      </c>
      <c r="AC117" s="11">
        <v>2</v>
      </c>
      <c r="AD117" s="3">
        <v>1</v>
      </c>
      <c r="AE117" s="3">
        <v>3</v>
      </c>
      <c r="AF117" s="3">
        <v>3</v>
      </c>
      <c r="AG117" s="3">
        <v>7</v>
      </c>
      <c r="AH117" s="3">
        <v>16</v>
      </c>
      <c r="AI117" s="4">
        <f t="shared" si="53"/>
        <v>-1.0707421348804438</v>
      </c>
      <c r="AJ117" s="4">
        <f t="shared" si="54"/>
        <v>-1.0215398010562675</v>
      </c>
      <c r="AK117" s="4">
        <f t="shared" si="55"/>
        <v>-0.30526736442355334</v>
      </c>
      <c r="AL117" s="4">
        <f t="shared" si="56"/>
        <v>0.47440038694415804</v>
      </c>
      <c r="AM117" s="4">
        <f t="shared" si="57"/>
        <v>-0.50491529590242012</v>
      </c>
      <c r="AN117" s="4">
        <f t="shared" si="58"/>
        <v>0.54725768895303328</v>
      </c>
      <c r="AO117" s="4">
        <f t="shared" si="59"/>
        <v>-0.10088843930774553</v>
      </c>
      <c r="AP117" s="4">
        <f t="shared" si="60"/>
        <v>1.9816949596732389</v>
      </c>
      <c r="AQ117" s="4">
        <f t="shared" si="61"/>
        <v>0</v>
      </c>
      <c r="AR117" s="4">
        <f t="shared" si="62"/>
        <v>-0.4807872283540266</v>
      </c>
      <c r="AS117" s="4">
        <f t="shared" si="63"/>
        <v>0.48078722835402665</v>
      </c>
      <c r="AT117" s="4">
        <f t="shared" si="64"/>
        <v>1.024969771443049</v>
      </c>
      <c r="AU117" s="4">
        <f t="shared" si="65"/>
        <v>0.99090661725708129</v>
      </c>
      <c r="AV117" s="4">
        <f>AI117/ACC!D117</f>
        <v>-1.0707421348804438</v>
      </c>
      <c r="AW117" s="4">
        <f>AJ117/ACC!E117</f>
        <v>-1.0215398010562675</v>
      </c>
      <c r="AX117" s="4">
        <f>AK117/ACC!F117</f>
        <v>-0.30526736442355334</v>
      </c>
      <c r="AY117" s="4">
        <f>AL117/ACC!G117</f>
        <v>0.47440038694415804</v>
      </c>
      <c r="AZ117" s="4">
        <f>AM117/ACC!H117</f>
        <v>-0.50491529590242012</v>
      </c>
      <c r="BA117" s="4">
        <f>AN117/ACC!I117</f>
        <v>0.54725768895303328</v>
      </c>
      <c r="BB117" s="4">
        <f>AO117/ACC!J117</f>
        <v>-0.10761433526159524</v>
      </c>
      <c r="BC117" s="4">
        <f>AP117/ACC!K117</f>
        <v>1.9816949596732389</v>
      </c>
      <c r="BD117" s="4">
        <f t="shared" si="66"/>
        <v>-0.4807872283540266</v>
      </c>
      <c r="BE117" s="4">
        <f t="shared" si="67"/>
        <v>0.47910575436556424</v>
      </c>
      <c r="BF117" s="4">
        <f t="shared" si="68"/>
        <v>0.95989298271959078</v>
      </c>
      <c r="BG117" s="4"/>
      <c r="BH117" s="4"/>
      <c r="BI117" s="4"/>
      <c r="BJ117" s="4"/>
      <c r="BK117" s="4"/>
    </row>
    <row r="118" spans="1:63" x14ac:dyDescent="0.3">
      <c r="A118" s="3" t="str">
        <f t="shared" si="49"/>
        <v>emw</v>
      </c>
      <c r="B118" s="3" t="s">
        <v>199</v>
      </c>
      <c r="C118" s="3">
        <v>117</v>
      </c>
      <c r="D118" s="3">
        <v>2</v>
      </c>
      <c r="E118">
        <v>432.6</v>
      </c>
      <c r="F118">
        <v>449.7</v>
      </c>
      <c r="G118">
        <v>531</v>
      </c>
      <c r="H118">
        <v>599.9</v>
      </c>
      <c r="I118">
        <v>543.4</v>
      </c>
      <c r="J118">
        <v>631.1</v>
      </c>
      <c r="K118">
        <v>468.8</v>
      </c>
      <c r="L118">
        <v>440.4</v>
      </c>
      <c r="M118" s="4">
        <f t="shared" si="50"/>
        <v>512.11249999999995</v>
      </c>
      <c r="N118" s="4">
        <f t="shared" si="90"/>
        <v>503.29999999999995</v>
      </c>
      <c r="O118" s="4">
        <f t="shared" si="91"/>
        <v>520.92499999999995</v>
      </c>
      <c r="P118" s="4">
        <f t="shared" si="92"/>
        <v>17.625</v>
      </c>
      <c r="Q118" s="4">
        <f t="shared" si="93"/>
        <v>447.875</v>
      </c>
      <c r="R118" s="4">
        <f t="shared" si="94"/>
        <v>576.35</v>
      </c>
      <c r="S118" s="4">
        <f t="shared" si="95"/>
        <v>128.47500000000002</v>
      </c>
      <c r="T118" s="4">
        <f t="shared" si="96"/>
        <v>889.2</v>
      </c>
      <c r="U118" s="4">
        <f t="shared" si="97"/>
        <v>530.27499999999998</v>
      </c>
      <c r="V118" s="4">
        <f t="shared" si="52"/>
        <v>-358.92500000000007</v>
      </c>
      <c r="W118" s="3">
        <v>26</v>
      </c>
      <c r="X118" s="3">
        <v>6</v>
      </c>
      <c r="Y118" s="3">
        <v>3</v>
      </c>
      <c r="Z118" s="3">
        <v>12</v>
      </c>
      <c r="AA118" s="3">
        <v>5</v>
      </c>
      <c r="AB118" s="3">
        <v>20</v>
      </c>
      <c r="AC118" s="11">
        <v>4</v>
      </c>
      <c r="AD118" s="3">
        <v>4</v>
      </c>
      <c r="AE118" s="3">
        <v>1</v>
      </c>
      <c r="AF118" s="3">
        <v>6</v>
      </c>
      <c r="AG118" s="3">
        <v>5</v>
      </c>
      <c r="AH118" s="3">
        <v>26</v>
      </c>
      <c r="AI118" s="4">
        <f t="shared" si="53"/>
        <v>-1.046158517291695</v>
      </c>
      <c r="AJ118" s="4">
        <f t="shared" si="54"/>
        <v>-0.82117111725160108</v>
      </c>
      <c r="AK118" s="4">
        <f t="shared" si="55"/>
        <v>0.24850581978112815</v>
      </c>
      <c r="AL118" s="4">
        <f t="shared" si="56"/>
        <v>1.155033998890046</v>
      </c>
      <c r="AM118" s="4">
        <f t="shared" si="57"/>
        <v>0.41165457770493896</v>
      </c>
      <c r="AN118" s="4">
        <f t="shared" si="58"/>
        <v>1.5655373252789906</v>
      </c>
      <c r="AO118" s="4">
        <f t="shared" si="59"/>
        <v>-0.56986940141734344</v>
      </c>
      <c r="AP118" s="4">
        <f t="shared" si="60"/>
        <v>-0.94353268569445958</v>
      </c>
      <c r="AQ118" s="4">
        <f t="shared" si="61"/>
        <v>5.8286708792820718E-16</v>
      </c>
      <c r="AR118" s="4">
        <f t="shared" si="62"/>
        <v>-0.11594745396803047</v>
      </c>
      <c r="AS118" s="4">
        <f t="shared" si="63"/>
        <v>0.11594745396803166</v>
      </c>
      <c r="AT118" s="4">
        <f t="shared" si="64"/>
        <v>-5.4931134220315647E-2</v>
      </c>
      <c r="AU118" s="4">
        <f t="shared" si="65"/>
        <v>0.47793376061148685</v>
      </c>
      <c r="AV118" s="4">
        <f>AI118/ACC!D118</f>
        <v>-1.1159024184444746</v>
      </c>
      <c r="AW118" s="4">
        <f>AJ118/ACC!E118</f>
        <v>-0.82117111725160108</v>
      </c>
      <c r="AX118" s="4">
        <f>AK118/ACC!F118</f>
        <v>0.24850581978112815</v>
      </c>
      <c r="AY118" s="4">
        <f>AL118/ACC!G118</f>
        <v>1.2320362654827157</v>
      </c>
      <c r="AZ118" s="4">
        <f>AM118/ACC!H118</f>
        <v>0.41165457770493896</v>
      </c>
      <c r="BA118" s="4">
        <f>AN118/ACC!I118</f>
        <v>1.5655373252789906</v>
      </c>
      <c r="BB118" s="4">
        <f>AO118/ACC!J118</f>
        <v>-0.56986940141734344</v>
      </c>
      <c r="BC118" s="4">
        <f>AP118/ACC!K118</f>
        <v>-0.94353268569445958</v>
      </c>
      <c r="BD118" s="4">
        <f t="shared" si="66"/>
        <v>-0.11413286260805799</v>
      </c>
      <c r="BE118" s="4">
        <f t="shared" si="67"/>
        <v>0.11594745396803166</v>
      </c>
      <c r="BF118" s="4">
        <f t="shared" si="68"/>
        <v>0.23008031657608966</v>
      </c>
      <c r="BG118" s="4"/>
      <c r="BH118" s="4"/>
      <c r="BI118" s="4"/>
      <c r="BJ118" s="4"/>
      <c r="BK118" s="4"/>
    </row>
    <row r="119" spans="1:63" x14ac:dyDescent="0.3">
      <c r="A119" s="3" t="str">
        <f t="shared" si="49"/>
        <v>td118</v>
      </c>
      <c r="B119" s="3" t="s">
        <v>200</v>
      </c>
      <c r="C119" s="3">
        <v>118</v>
      </c>
      <c r="D119" s="3">
        <v>1</v>
      </c>
      <c r="E119">
        <v>561.79999999999995</v>
      </c>
      <c r="F119">
        <v>700.7</v>
      </c>
      <c r="G119">
        <v>541.4</v>
      </c>
      <c r="H119">
        <v>722.1</v>
      </c>
      <c r="I119">
        <v>563.1</v>
      </c>
      <c r="J119">
        <v>586.9</v>
      </c>
      <c r="K119">
        <v>483.6</v>
      </c>
      <c r="L119">
        <v>489.6</v>
      </c>
      <c r="M119" s="4">
        <f t="shared" si="50"/>
        <v>581.15000000000009</v>
      </c>
      <c r="N119" s="4">
        <f t="shared" si="90"/>
        <v>631.5</v>
      </c>
      <c r="O119" s="4">
        <f t="shared" si="91"/>
        <v>530.79999999999995</v>
      </c>
      <c r="P119" s="4">
        <f t="shared" si="92"/>
        <v>-100.70000000000005</v>
      </c>
      <c r="Q119" s="4">
        <f t="shared" si="93"/>
        <v>558.92499999999995</v>
      </c>
      <c r="R119" s="4">
        <f t="shared" si="94"/>
        <v>603.375</v>
      </c>
      <c r="S119" s="4">
        <f t="shared" si="95"/>
        <v>44.450000000000045</v>
      </c>
      <c r="T119" s="4">
        <f t="shared" si="96"/>
        <v>930.125</v>
      </c>
      <c r="U119" s="4">
        <f t="shared" si="97"/>
        <v>624.82500000000005</v>
      </c>
      <c r="V119" s="4">
        <f t="shared" si="52"/>
        <v>-305.29999999999995</v>
      </c>
      <c r="W119" s="3">
        <v>29</v>
      </c>
      <c r="X119" s="3">
        <v>7</v>
      </c>
      <c r="Y119" s="3">
        <v>3</v>
      </c>
      <c r="Z119" s="3">
        <v>14</v>
      </c>
      <c r="AA119" s="3">
        <v>5</v>
      </c>
      <c r="AB119" s="3">
        <v>22</v>
      </c>
      <c r="AC119" s="11">
        <v>1</v>
      </c>
      <c r="AD119" s="3">
        <v>3</v>
      </c>
      <c r="AE119" s="3">
        <v>3</v>
      </c>
      <c r="AF119" s="3">
        <v>9</v>
      </c>
      <c r="AG119" s="3">
        <v>6</v>
      </c>
      <c r="AH119" s="3">
        <v>36</v>
      </c>
      <c r="AI119" s="4">
        <f t="shared" si="53"/>
        <v>-0.21955881695029933</v>
      </c>
      <c r="AJ119" s="4">
        <f t="shared" si="54"/>
        <v>1.3564990473595913</v>
      </c>
      <c r="AK119" s="4">
        <f t="shared" si="55"/>
        <v>-0.45103167823123319</v>
      </c>
      <c r="AL119" s="4">
        <f t="shared" si="56"/>
        <v>1.5993186175268452</v>
      </c>
      <c r="AM119" s="4">
        <f t="shared" si="57"/>
        <v>-0.20480809539808217</v>
      </c>
      <c r="AN119" s="4">
        <f t="shared" si="58"/>
        <v>6.5243576096340433E-2</v>
      </c>
      <c r="AO119" s="4">
        <f t="shared" si="59"/>
        <v>-1.1068714518605458</v>
      </c>
      <c r="AP119" s="4">
        <f t="shared" si="60"/>
        <v>-1.0387911985426241</v>
      </c>
      <c r="AQ119" s="4">
        <f t="shared" si="61"/>
        <v>-9.1593399531575415E-16</v>
      </c>
      <c r="AR119" s="4">
        <f t="shared" si="62"/>
        <v>0.57130679242622606</v>
      </c>
      <c r="AS119" s="4">
        <f t="shared" si="63"/>
        <v>-0.57130679242622784</v>
      </c>
      <c r="AT119" s="4">
        <f t="shared" si="64"/>
        <v>-0.49868785555377704</v>
      </c>
      <c r="AU119" s="4">
        <f t="shared" si="65"/>
        <v>0.99113502122007824</v>
      </c>
      <c r="AV119" s="4">
        <f>AI119/ACC!D119</f>
        <v>-0.21955881695029933</v>
      </c>
      <c r="AW119" s="4">
        <f>AJ119/ACC!E119</f>
        <v>1.3564990473595913</v>
      </c>
      <c r="AX119" s="4">
        <f>AK119/ACC!F119</f>
        <v>-0.45103167823123319</v>
      </c>
      <c r="AY119" s="4">
        <f>AL119/ACC!G119</f>
        <v>1.5993186175268452</v>
      </c>
      <c r="AZ119" s="4">
        <f>AM119/ACC!H119</f>
        <v>-0.20480809539808217</v>
      </c>
      <c r="BA119" s="4">
        <f>AN119/ACC!I119</f>
        <v>6.5243576096340433E-2</v>
      </c>
      <c r="BB119" s="4">
        <f>AO119/ACC!J119</f>
        <v>-1.1068714518605458</v>
      </c>
      <c r="BC119" s="4">
        <f>AP119/ACC!K119</f>
        <v>-1.0387911985426241</v>
      </c>
      <c r="BD119" s="4">
        <f t="shared" si="66"/>
        <v>0.57130679242622606</v>
      </c>
      <c r="BE119" s="4">
        <f t="shared" si="67"/>
        <v>-0.57130679242622784</v>
      </c>
      <c r="BF119" s="4">
        <f t="shared" si="68"/>
        <v>-1.1426135848524539</v>
      </c>
      <c r="BG119" s="4"/>
      <c r="BH119" s="4"/>
      <c r="BI119" s="4"/>
      <c r="BJ119" s="4"/>
      <c r="BK119" s="4"/>
    </row>
    <row r="120" spans="1:63" x14ac:dyDescent="0.3">
      <c r="A120" s="3" t="str">
        <f t="shared" si="49"/>
        <v>lc119</v>
      </c>
      <c r="B120" s="3" t="s">
        <v>201</v>
      </c>
      <c r="C120" s="3">
        <v>119</v>
      </c>
      <c r="D120" s="3">
        <v>2</v>
      </c>
      <c r="E120" s="1">
        <v>494.5</v>
      </c>
      <c r="F120" s="1">
        <v>748.4</v>
      </c>
      <c r="G120" s="1">
        <v>589.4</v>
      </c>
      <c r="H120" s="1">
        <v>731.1</v>
      </c>
      <c r="I120" s="1">
        <v>601</v>
      </c>
      <c r="J120" s="1">
        <v>524</v>
      </c>
      <c r="K120" s="1">
        <v>458.1</v>
      </c>
      <c r="L120" s="1">
        <v>479.8</v>
      </c>
      <c r="M120" s="4">
        <f t="shared" si="50"/>
        <v>578.28750000000002</v>
      </c>
      <c r="N120" s="4">
        <f t="shared" si="90"/>
        <v>640.85</v>
      </c>
      <c r="O120" s="4">
        <f t="shared" si="91"/>
        <v>515.72500000000002</v>
      </c>
      <c r="P120" s="4">
        <f t="shared" si="92"/>
        <v>-125.125</v>
      </c>
      <c r="Q120" s="4">
        <f t="shared" si="93"/>
        <v>545.20000000000005</v>
      </c>
      <c r="R120" s="4">
        <f t="shared" si="94"/>
        <v>611.375</v>
      </c>
      <c r="S120" s="4">
        <f t="shared" si="95"/>
        <v>66.174999999999955</v>
      </c>
      <c r="T120" s="4">
        <f t="shared" si="96"/>
        <v>916.4</v>
      </c>
      <c r="U120" s="4">
        <f t="shared" si="97"/>
        <v>620.82500000000005</v>
      </c>
      <c r="V120" s="4">
        <f t="shared" si="52"/>
        <v>-295.57499999999993</v>
      </c>
      <c r="W120" s="3">
        <v>23</v>
      </c>
      <c r="X120" s="3">
        <v>6</v>
      </c>
      <c r="Y120" s="3">
        <v>3</v>
      </c>
      <c r="Z120" s="3">
        <v>10</v>
      </c>
      <c r="AA120" s="3">
        <v>4</v>
      </c>
      <c r="AB120" s="3">
        <v>22</v>
      </c>
      <c r="AC120" s="11">
        <v>3</v>
      </c>
      <c r="AD120" s="3">
        <v>3</v>
      </c>
      <c r="AE120" s="3">
        <v>3</v>
      </c>
      <c r="AF120" s="3">
        <v>9</v>
      </c>
      <c r="AG120" s="3">
        <v>4</v>
      </c>
      <c r="AH120" s="3">
        <v>0</v>
      </c>
      <c r="AI120" s="4">
        <f t="shared" si="53"/>
        <v>-0.7513891118638556</v>
      </c>
      <c r="AJ120" s="4">
        <f t="shared" si="54"/>
        <v>1.5255340031859175</v>
      </c>
      <c r="AK120" s="4">
        <f t="shared" si="55"/>
        <v>9.9654620385941334E-2</v>
      </c>
      <c r="AL120" s="4">
        <f t="shared" si="56"/>
        <v>1.3703911521013923</v>
      </c>
      <c r="AM120" s="4">
        <f t="shared" si="57"/>
        <v>0.20368104076631716</v>
      </c>
      <c r="AN120" s="4">
        <f t="shared" si="58"/>
        <v>-0.48683916348272793</v>
      </c>
      <c r="AO120" s="4">
        <f t="shared" si="59"/>
        <v>-1.0778168447815859</v>
      </c>
      <c r="AP120" s="4">
        <f t="shared" si="60"/>
        <v>-0.88321569631140051</v>
      </c>
      <c r="AQ120" s="4">
        <f t="shared" si="61"/>
        <v>-2.3592239273284576E-16</v>
      </c>
      <c r="AR120" s="4">
        <f t="shared" si="62"/>
        <v>0.5610476659523489</v>
      </c>
      <c r="AS120" s="4">
        <f t="shared" si="63"/>
        <v>-0.56104766595234934</v>
      </c>
      <c r="AT120" s="4">
        <f t="shared" si="64"/>
        <v>-0.24549338430282597</v>
      </c>
      <c r="AU120" s="4">
        <f t="shared" si="65"/>
        <v>0.7629351477465911</v>
      </c>
      <c r="AV120" s="4">
        <f>AI120/ACC!D120</f>
        <v>-0.7513891118638556</v>
      </c>
      <c r="AW120" s="4">
        <f>AJ120/ACC!E120</f>
        <v>1.5255340031859175</v>
      </c>
      <c r="AX120" s="4">
        <f>AK120/ACC!F120</f>
        <v>9.9654620385941334E-2</v>
      </c>
      <c r="AY120" s="4">
        <f>AL120/ACC!G120</f>
        <v>1.6866352641247906</v>
      </c>
      <c r="AZ120" s="4">
        <f>AM120/ACC!H120</f>
        <v>0.21725977681740496</v>
      </c>
      <c r="BA120" s="4">
        <f>AN120/ACC!I120</f>
        <v>-0.55638761540883197</v>
      </c>
      <c r="BB120" s="4">
        <f>AO120/ACC!J120</f>
        <v>-1.0778168447815859</v>
      </c>
      <c r="BC120" s="4">
        <f>AP120/ACC!K120</f>
        <v>-0.9420967427321606</v>
      </c>
      <c r="BD120" s="4">
        <f t="shared" si="66"/>
        <v>0.64010869395819847</v>
      </c>
      <c r="BE120" s="4">
        <f t="shared" si="67"/>
        <v>-0.58976035652629333</v>
      </c>
      <c r="BF120" s="4">
        <f t="shared" si="68"/>
        <v>-1.2298690504844918</v>
      </c>
      <c r="BG120" s="4"/>
      <c r="BH120" s="4"/>
      <c r="BI120" s="4"/>
      <c r="BJ120" s="4"/>
      <c r="BK120" s="4"/>
    </row>
    <row r="121" spans="1:63" x14ac:dyDescent="0.3">
      <c r="A121" s="3" t="str">
        <f t="shared" si="49"/>
        <v>lw120</v>
      </c>
      <c r="B121" s="3" t="s">
        <v>202</v>
      </c>
      <c r="C121" s="3">
        <v>120</v>
      </c>
      <c r="D121" s="3">
        <v>1</v>
      </c>
      <c r="E121" s="1">
        <v>728.3</v>
      </c>
      <c r="F121" s="1">
        <v>654.9</v>
      </c>
      <c r="G121" s="1">
        <v>693.8</v>
      </c>
      <c r="H121" s="1">
        <v>1024</v>
      </c>
      <c r="I121" s="1">
        <v>864.8</v>
      </c>
      <c r="J121" s="1">
        <v>872.6</v>
      </c>
      <c r="K121" s="1">
        <v>640.6</v>
      </c>
      <c r="L121" s="1">
        <v>672.4</v>
      </c>
      <c r="M121" s="4">
        <f t="shared" si="50"/>
        <v>768.92500000000007</v>
      </c>
      <c r="N121" s="4">
        <f t="shared" si="90"/>
        <v>775.25</v>
      </c>
      <c r="O121" s="4">
        <f t="shared" si="91"/>
        <v>762.6</v>
      </c>
      <c r="P121" s="4">
        <f t="shared" si="92"/>
        <v>-12.649999999999977</v>
      </c>
      <c r="Q121" s="4">
        <f t="shared" si="93"/>
        <v>674.05</v>
      </c>
      <c r="R121" s="4">
        <f t="shared" si="94"/>
        <v>863.8</v>
      </c>
      <c r="S121" s="4">
        <f t="shared" si="95"/>
        <v>189.75</v>
      </c>
      <c r="T121" s="4">
        <f t="shared" si="96"/>
        <v>1086.4250000000002</v>
      </c>
      <c r="U121" s="4">
        <f t="shared" si="97"/>
        <v>805.97500000000002</v>
      </c>
      <c r="V121" s="4">
        <f t="shared" si="52"/>
        <v>-280.45000000000016</v>
      </c>
      <c r="W121" s="3">
        <v>33</v>
      </c>
      <c r="X121" s="3">
        <v>11</v>
      </c>
      <c r="Y121" s="3">
        <v>5</v>
      </c>
      <c r="Z121" s="3">
        <v>8</v>
      </c>
      <c r="AA121" s="3">
        <v>9</v>
      </c>
      <c r="AB121" s="3">
        <v>16</v>
      </c>
      <c r="AC121" s="11">
        <v>1</v>
      </c>
      <c r="AD121" s="3">
        <v>2</v>
      </c>
      <c r="AE121" s="3">
        <v>4</v>
      </c>
      <c r="AF121" s="3">
        <v>5</v>
      </c>
      <c r="AG121" s="3">
        <v>4</v>
      </c>
      <c r="AH121" s="3">
        <v>1</v>
      </c>
      <c r="AI121" s="4">
        <f t="shared" si="53"/>
        <v>-0.29687082986303714</v>
      </c>
      <c r="AJ121" s="4">
        <f t="shared" si="54"/>
        <v>-0.83324791077249827</v>
      </c>
      <c r="AK121" s="4">
        <f t="shared" si="55"/>
        <v>-0.54898267306980031</v>
      </c>
      <c r="AL121" s="4">
        <f t="shared" si="56"/>
        <v>1.8639834320569593</v>
      </c>
      <c r="AM121" s="4">
        <f t="shared" si="57"/>
        <v>0.70061515847676492</v>
      </c>
      <c r="AN121" s="4">
        <f t="shared" si="58"/>
        <v>0.75761435781046838</v>
      </c>
      <c r="AO121" s="4">
        <f t="shared" si="59"/>
        <v>-0.93774644288428677</v>
      </c>
      <c r="AP121" s="4">
        <f t="shared" si="60"/>
        <v>-0.70536509175457496</v>
      </c>
      <c r="AQ121" s="4">
        <f t="shared" si="61"/>
        <v>-6.5225602696727947E-16</v>
      </c>
      <c r="AR121" s="4">
        <f t="shared" si="62"/>
        <v>4.6220504587905831E-2</v>
      </c>
      <c r="AS121" s="4">
        <f t="shared" si="63"/>
        <v>-4.6220504587907135E-2</v>
      </c>
      <c r="AT121" s="4">
        <f t="shared" si="64"/>
        <v>-0.16405538782585016</v>
      </c>
      <c r="AU121" s="4">
        <f t="shared" si="65"/>
        <v>0.54149239367017843</v>
      </c>
      <c r="AV121" s="4">
        <f>AI121/ACC!D121</f>
        <v>-0.29687082986303714</v>
      </c>
      <c r="AW121" s="4">
        <f>AJ121/ACC!E121</f>
        <v>-0.83324791077249827</v>
      </c>
      <c r="AX121" s="4">
        <f>AK121/ACC!F121</f>
        <v>-0.54898267306980031</v>
      </c>
      <c r="AY121" s="4">
        <f>AL121/ACC!G121</f>
        <v>1.8639834320569593</v>
      </c>
      <c r="AZ121" s="4">
        <f>AM121/ACC!H121</f>
        <v>0.74732283570854929</v>
      </c>
      <c r="BA121" s="4">
        <f>AN121/ACC!I121</f>
        <v>0.75761435781046838</v>
      </c>
      <c r="BB121" s="4">
        <f>AO121/ACC!J121</f>
        <v>-0.93774644288428677</v>
      </c>
      <c r="BC121" s="4">
        <f>AP121/ACC!K121</f>
        <v>-0.70536509175457496</v>
      </c>
      <c r="BD121" s="4">
        <f t="shared" si="66"/>
        <v>4.6220504587905831E-2</v>
      </c>
      <c r="BE121" s="4">
        <f t="shared" si="67"/>
        <v>-3.4543585279961014E-2</v>
      </c>
      <c r="BF121" s="4">
        <f t="shared" si="68"/>
        <v>-8.0764089867866845E-2</v>
      </c>
      <c r="BG121" s="4"/>
      <c r="BH121" s="4"/>
      <c r="BI121" s="4"/>
      <c r="BJ121" s="4"/>
      <c r="BK121" s="4"/>
    </row>
    <row r="122" spans="1:63" x14ac:dyDescent="0.3">
      <c r="A122" s="3" t="str">
        <f t="shared" si="49"/>
        <v>jp121</v>
      </c>
      <c r="B122" s="3" t="s">
        <v>203</v>
      </c>
      <c r="C122" s="3">
        <v>121</v>
      </c>
      <c r="D122" s="3">
        <v>2</v>
      </c>
      <c r="E122" s="1"/>
      <c r="F122" s="1"/>
      <c r="G122" s="1"/>
      <c r="H122" s="1"/>
      <c r="I122" s="1"/>
      <c r="J122" s="1"/>
      <c r="K122" s="1"/>
      <c r="L122" s="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3">
        <v>35</v>
      </c>
      <c r="X122" s="3">
        <v>11</v>
      </c>
      <c r="Y122" s="3">
        <v>4</v>
      </c>
      <c r="Z122" s="3">
        <v>12</v>
      </c>
      <c r="AA122" s="3">
        <v>8</v>
      </c>
      <c r="AB122" s="3">
        <v>14</v>
      </c>
      <c r="AC122" s="11">
        <v>2</v>
      </c>
      <c r="AD122" s="3">
        <v>3</v>
      </c>
      <c r="AE122" s="3">
        <v>2</v>
      </c>
      <c r="AF122" s="3">
        <v>3</v>
      </c>
      <c r="AG122" s="3">
        <v>4</v>
      </c>
      <c r="AH122" s="3">
        <v>24</v>
      </c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</row>
    <row r="123" spans="1:63" x14ac:dyDescent="0.3">
      <c r="A123" s="3" t="str">
        <f t="shared" si="49"/>
        <v>pp122</v>
      </c>
      <c r="B123" s="3" t="s">
        <v>204</v>
      </c>
      <c r="C123" s="3">
        <v>122</v>
      </c>
      <c r="D123" s="3">
        <v>2</v>
      </c>
      <c r="E123">
        <v>409.8</v>
      </c>
      <c r="F123">
        <v>486.6</v>
      </c>
      <c r="G123">
        <v>472.3</v>
      </c>
      <c r="H123">
        <v>527.4</v>
      </c>
      <c r="I123">
        <v>511.8</v>
      </c>
      <c r="J123">
        <v>560.4</v>
      </c>
      <c r="K123">
        <v>454.6</v>
      </c>
      <c r="L123">
        <v>515.9</v>
      </c>
      <c r="M123" s="4">
        <f t="shared" si="50"/>
        <v>492.35</v>
      </c>
      <c r="N123" s="4">
        <f t="shared" ref="N123:N129" si="98">AVERAGE(E123:H123)</f>
        <v>474.02499999999998</v>
      </c>
      <c r="O123" s="4">
        <f t="shared" ref="O123:O129" si="99">AVERAGE(I123:L123)</f>
        <v>510.67500000000007</v>
      </c>
      <c r="P123" s="4">
        <f t="shared" ref="P123:P129" si="100">O123-N123</f>
        <v>36.650000000000091</v>
      </c>
      <c r="Q123" s="4">
        <f t="shared" ref="Q123:Q129" si="101">AVERAGE(E123,F123,K123,L123)</f>
        <v>466.72500000000002</v>
      </c>
      <c r="R123" s="4">
        <f t="shared" ref="R123:R129" si="102">AVERAGE(G123,H123,I123,J123)</f>
        <v>517.97500000000002</v>
      </c>
      <c r="S123" s="4">
        <f t="shared" ref="S123:S129" si="103">R123-Q123</f>
        <v>51.25</v>
      </c>
      <c r="T123" s="4">
        <f t="shared" ref="T123:T129" si="104">AVERAGE(E123,2112,I123,K123)</f>
        <v>872.05000000000007</v>
      </c>
      <c r="U123" s="4">
        <f t="shared" ref="U123:U129" si="105">AVERAGE(F123,H123,J123,L123)</f>
        <v>522.57500000000005</v>
      </c>
      <c r="V123" s="4">
        <f t="shared" ref="V123:V129" si="106">U123-T123</f>
        <v>-349.47500000000002</v>
      </c>
      <c r="W123" s="3">
        <v>26</v>
      </c>
      <c r="X123" s="3">
        <v>6</v>
      </c>
      <c r="Y123" s="3">
        <v>3</v>
      </c>
      <c r="Z123" s="3">
        <v>10</v>
      </c>
      <c r="AA123" s="3">
        <v>7</v>
      </c>
      <c r="AB123" s="3">
        <v>10</v>
      </c>
      <c r="AC123" s="11">
        <v>1</v>
      </c>
      <c r="AD123" s="3">
        <v>0</v>
      </c>
      <c r="AE123" s="3">
        <v>2</v>
      </c>
      <c r="AF123" s="3">
        <v>6</v>
      </c>
      <c r="AG123" s="3">
        <v>1</v>
      </c>
      <c r="AH123" s="3">
        <v>9</v>
      </c>
      <c r="AI123" s="4">
        <f t="shared" si="53"/>
        <v>-1.7561649338832703</v>
      </c>
      <c r="AJ123" s="4">
        <f t="shared" si="54"/>
        <v>-0.12232523767206302</v>
      </c>
      <c r="AK123" s="4">
        <f t="shared" si="55"/>
        <v>-0.42654278527388956</v>
      </c>
      <c r="AL123" s="4">
        <f t="shared" si="56"/>
        <v>0.74565210094013967</v>
      </c>
      <c r="AM123" s="4">
        <f t="shared" si="57"/>
        <v>0.41377841264723902</v>
      </c>
      <c r="AN123" s="4">
        <f t="shared" si="58"/>
        <v>1.4476925954058928</v>
      </c>
      <c r="AO123" s="4">
        <f t="shared" si="59"/>
        <v>-0.80309177776006591</v>
      </c>
      <c r="AP123" s="4">
        <f t="shared" si="60"/>
        <v>0.50100162559601369</v>
      </c>
      <c r="AQ123" s="4">
        <f t="shared" si="61"/>
        <v>-4.4408920985006262E-16</v>
      </c>
      <c r="AR123" s="4">
        <f t="shared" si="62"/>
        <v>-0.38984521397227079</v>
      </c>
      <c r="AS123" s="4">
        <f t="shared" si="63"/>
        <v>0.3898452139722699</v>
      </c>
      <c r="AT123" s="4">
        <f t="shared" si="64"/>
        <v>8.5095817510998373E-3</v>
      </c>
      <c r="AU123" s="4">
        <f t="shared" si="65"/>
        <v>1.2860105421349926</v>
      </c>
      <c r="AV123" s="4">
        <f>AI123/ACC!D123</f>
        <v>-1.7561649338832703</v>
      </c>
      <c r="AW123" s="4">
        <f>AJ123/ACC!E123</f>
        <v>-0.12232523767206302</v>
      </c>
      <c r="AX123" s="4">
        <f>AK123/ACC!F123</f>
        <v>-0.42654278527388956</v>
      </c>
      <c r="AY123" s="4">
        <f>AL123/ACC!G123</f>
        <v>0.85217382964587396</v>
      </c>
      <c r="AZ123" s="4">
        <f>AM123/ACC!H123</f>
        <v>0.41377841264723902</v>
      </c>
      <c r="BA123" s="4">
        <f>AN123/ACC!I123</f>
        <v>1.4476925954058928</v>
      </c>
      <c r="BB123" s="4">
        <f>AO123/ACC!J123</f>
        <v>-0.80309177776006591</v>
      </c>
      <c r="BC123" s="4">
        <f>AP123/ACC!K123</f>
        <v>0.50100162559601369</v>
      </c>
      <c r="BD123" s="4">
        <f t="shared" si="66"/>
        <v>-0.36321478179583722</v>
      </c>
      <c r="BE123" s="4">
        <f t="shared" si="67"/>
        <v>0.3898452139722699</v>
      </c>
      <c r="BF123" s="4">
        <f t="shared" si="68"/>
        <v>0.75305999576810712</v>
      </c>
      <c r="BG123" s="4"/>
      <c r="BH123" s="4"/>
      <c r="BI123" s="4"/>
      <c r="BJ123" s="4"/>
      <c r="BK123" s="4"/>
    </row>
    <row r="124" spans="1:63" x14ac:dyDescent="0.3">
      <c r="A124" s="3" t="str">
        <f t="shared" si="49"/>
        <v>hkc123</v>
      </c>
      <c r="B124" s="3" t="s">
        <v>205</v>
      </c>
      <c r="C124" s="3">
        <v>123</v>
      </c>
      <c r="D124" s="3">
        <v>2</v>
      </c>
      <c r="E124" s="1">
        <v>1026</v>
      </c>
      <c r="F124" s="1">
        <v>997.2</v>
      </c>
      <c r="G124" s="1">
        <v>989.5</v>
      </c>
      <c r="H124" s="1">
        <v>1065</v>
      </c>
      <c r="I124" s="1">
        <v>1050</v>
      </c>
      <c r="J124" s="1">
        <v>1062</v>
      </c>
      <c r="K124" s="1">
        <v>938.1</v>
      </c>
      <c r="L124" s="1">
        <v>1031</v>
      </c>
      <c r="M124" s="4">
        <f t="shared" si="50"/>
        <v>1019.85</v>
      </c>
      <c r="N124" s="4">
        <f t="shared" si="98"/>
        <v>1019.425</v>
      </c>
      <c r="O124" s="4">
        <f t="shared" si="99"/>
        <v>1020.275</v>
      </c>
      <c r="P124" s="4">
        <f t="shared" si="100"/>
        <v>0.85000000000002274</v>
      </c>
      <c r="Q124" s="4">
        <f t="shared" si="101"/>
        <v>998.07500000000005</v>
      </c>
      <c r="R124" s="4">
        <f t="shared" si="102"/>
        <v>1041.625</v>
      </c>
      <c r="S124" s="4">
        <f t="shared" si="103"/>
        <v>43.549999999999955</v>
      </c>
      <c r="T124" s="4">
        <f t="shared" si="104"/>
        <v>1281.5250000000001</v>
      </c>
      <c r="U124" s="4">
        <f t="shared" si="105"/>
        <v>1038.8</v>
      </c>
      <c r="V124" s="4">
        <f t="shared" si="106"/>
        <v>-242.72500000000014</v>
      </c>
      <c r="W124" s="3">
        <v>38</v>
      </c>
      <c r="X124" s="3">
        <v>12</v>
      </c>
      <c r="Y124" s="3">
        <v>4</v>
      </c>
      <c r="Z124" s="3">
        <v>14</v>
      </c>
      <c r="AA124" s="3">
        <v>8</v>
      </c>
      <c r="AB124" s="3">
        <v>16</v>
      </c>
      <c r="AC124" s="11">
        <v>4</v>
      </c>
      <c r="AD124" s="3">
        <v>4</v>
      </c>
      <c r="AE124" s="3">
        <v>1</v>
      </c>
      <c r="AF124" s="3">
        <v>2</v>
      </c>
      <c r="AG124" s="3">
        <v>5</v>
      </c>
      <c r="AH124" s="3">
        <v>19</v>
      </c>
      <c r="AI124" s="4">
        <f t="shared" si="53"/>
        <v>0.14269004364519591</v>
      </c>
      <c r="AJ124" s="4">
        <f t="shared" si="54"/>
        <v>-0.52551699001035712</v>
      </c>
      <c r="AK124" s="4">
        <f t="shared" si="55"/>
        <v>-0.70416956498076677</v>
      </c>
      <c r="AL124" s="4">
        <f t="shared" si="56"/>
        <v>1.0475537350537587</v>
      </c>
      <c r="AM124" s="4">
        <f t="shared" si="57"/>
        <v>0.69952923835815761</v>
      </c>
      <c r="AN124" s="4">
        <f t="shared" si="58"/>
        <v>0.97794883571463853</v>
      </c>
      <c r="AO124" s="4">
        <f t="shared" si="59"/>
        <v>-1.8967335069910258</v>
      </c>
      <c r="AP124" s="4">
        <f t="shared" si="60"/>
        <v>0.25869820921039627</v>
      </c>
      <c r="AQ124" s="4">
        <f t="shared" si="61"/>
        <v>-3.2612801348363973E-16</v>
      </c>
      <c r="AR124" s="4">
        <f t="shared" si="62"/>
        <v>-9.8606940730422976E-3</v>
      </c>
      <c r="AS124" s="4">
        <f t="shared" si="63"/>
        <v>9.8606940730416454E-3</v>
      </c>
      <c r="AT124" s="4">
        <f t="shared" si="64"/>
        <v>-0.64732556385381812</v>
      </c>
      <c r="AU124" s="4">
        <f t="shared" si="65"/>
        <v>0.87934189498421889</v>
      </c>
      <c r="AV124" s="4">
        <f>AI124/ACC!D124</f>
        <v>0.14269004364519591</v>
      </c>
      <c r="AW124" s="4">
        <f>AJ124/ACC!E124</f>
        <v>-0.56055145601104761</v>
      </c>
      <c r="AX124" s="4">
        <f>AK124/ACC!F124</f>
        <v>-0.70416956498076677</v>
      </c>
      <c r="AY124" s="4">
        <f>AL124/ACC!G124</f>
        <v>1.1173906507240092</v>
      </c>
      <c r="AZ124" s="4">
        <f>AM124/ACC!H124</f>
        <v>0.74616452091536811</v>
      </c>
      <c r="BA124" s="4">
        <f>AN124/ACC!I124</f>
        <v>0.97794883571463853</v>
      </c>
      <c r="BB124" s="4">
        <f>AO124/ACC!J124</f>
        <v>-1.8967335069910258</v>
      </c>
      <c r="BC124" s="4">
        <f>AP124/ACC!K124</f>
        <v>0.27594475649108935</v>
      </c>
      <c r="BD124" s="4">
        <f t="shared" si="66"/>
        <v>-1.1600816556522897E-3</v>
      </c>
      <c r="BE124" s="4">
        <f t="shared" si="67"/>
        <v>2.5831151532517541E-2</v>
      </c>
      <c r="BF124" s="4">
        <f t="shared" si="68"/>
        <v>2.699123318816983E-2</v>
      </c>
      <c r="BG124" s="4"/>
      <c r="BH124" s="4"/>
      <c r="BI124" s="4"/>
      <c r="BJ124" s="4"/>
      <c r="BK124" s="4"/>
    </row>
    <row r="125" spans="1:63" x14ac:dyDescent="0.3">
      <c r="A125" s="3" t="str">
        <f t="shared" si="49"/>
        <v>js124</v>
      </c>
      <c r="B125" s="3" t="s">
        <v>206</v>
      </c>
      <c r="C125" s="3">
        <v>124</v>
      </c>
      <c r="D125" s="3">
        <v>1</v>
      </c>
      <c r="E125" s="1">
        <v>697.2</v>
      </c>
      <c r="F125" s="1">
        <v>763</v>
      </c>
      <c r="G125" s="1">
        <v>657.2</v>
      </c>
      <c r="H125" s="1">
        <v>777.7</v>
      </c>
      <c r="I125" s="1">
        <v>782.1</v>
      </c>
      <c r="J125" s="1">
        <v>813.1</v>
      </c>
      <c r="K125" s="1">
        <v>653.1</v>
      </c>
      <c r="L125" s="1">
        <v>754.4</v>
      </c>
      <c r="M125" s="4">
        <f t="shared" si="50"/>
        <v>737.22500000000002</v>
      </c>
      <c r="N125" s="4">
        <f t="shared" si="98"/>
        <v>723.77500000000009</v>
      </c>
      <c r="O125" s="4">
        <f t="shared" si="99"/>
        <v>750.67500000000007</v>
      </c>
      <c r="P125" s="4">
        <f t="shared" si="100"/>
        <v>26.899999999999977</v>
      </c>
      <c r="Q125" s="4">
        <f t="shared" si="101"/>
        <v>716.92500000000007</v>
      </c>
      <c r="R125" s="4">
        <f t="shared" si="102"/>
        <v>757.52499999999998</v>
      </c>
      <c r="S125" s="4">
        <f t="shared" si="103"/>
        <v>40.599999999999909</v>
      </c>
      <c r="T125" s="4">
        <f t="shared" si="104"/>
        <v>1061.0999999999999</v>
      </c>
      <c r="U125" s="4">
        <f t="shared" si="105"/>
        <v>777.05000000000007</v>
      </c>
      <c r="V125" s="4">
        <f t="shared" si="106"/>
        <v>-284.04999999999984</v>
      </c>
      <c r="W125" s="3">
        <v>21</v>
      </c>
      <c r="X125" s="3">
        <v>6</v>
      </c>
      <c r="Y125" s="3">
        <v>3</v>
      </c>
      <c r="Z125" s="3">
        <v>8</v>
      </c>
      <c r="AA125" s="3">
        <v>4</v>
      </c>
      <c r="AB125" s="3">
        <v>9</v>
      </c>
      <c r="AC125" s="11">
        <v>2</v>
      </c>
      <c r="AD125" s="3">
        <v>2</v>
      </c>
      <c r="AE125" s="3">
        <v>1</v>
      </c>
      <c r="AF125" s="3">
        <v>1</v>
      </c>
      <c r="AG125" s="3">
        <v>3</v>
      </c>
      <c r="AH125" s="3">
        <v>0</v>
      </c>
      <c r="AI125" s="4">
        <f t="shared" si="53"/>
        <v>-0.6637811364002042</v>
      </c>
      <c r="AJ125" s="4">
        <f t="shared" si="54"/>
        <v>0.42745680926209262</v>
      </c>
      <c r="AK125" s="4">
        <f t="shared" si="55"/>
        <v>-1.3271476687177104</v>
      </c>
      <c r="AL125" s="4">
        <f t="shared" si="56"/>
        <v>0.67124400988877686</v>
      </c>
      <c r="AM125" s="4">
        <f t="shared" si="57"/>
        <v>0.74421432844370217</v>
      </c>
      <c r="AN125" s="4">
        <f t="shared" si="58"/>
        <v>1.2583233909897695</v>
      </c>
      <c r="AO125" s="4">
        <f t="shared" si="59"/>
        <v>-1.395142738280255</v>
      </c>
      <c r="AP125" s="4">
        <f t="shared" si="60"/>
        <v>0.28483300481382845</v>
      </c>
      <c r="AQ125" s="4">
        <f t="shared" si="61"/>
        <v>0</v>
      </c>
      <c r="AR125" s="4">
        <f t="shared" si="62"/>
        <v>-0.22305699649176131</v>
      </c>
      <c r="AS125" s="4">
        <f t="shared" si="63"/>
        <v>0.22305699649176128</v>
      </c>
      <c r="AT125" s="4">
        <f t="shared" si="64"/>
        <v>-0.88310669614768011</v>
      </c>
      <c r="AU125" s="4">
        <f t="shared" si="65"/>
        <v>1.3209286074772337</v>
      </c>
      <c r="AV125" s="4">
        <f>AI125/ACC!D125</f>
        <v>-0.6637811364002042</v>
      </c>
      <c r="AW125" s="4">
        <f>AJ125/ACC!E125</f>
        <v>0.42745680926209262</v>
      </c>
      <c r="AX125" s="4">
        <f>AK125/ACC!F125</f>
        <v>-1.3271476687177104</v>
      </c>
      <c r="AY125" s="4">
        <f>AL125/ACC!G125</f>
        <v>0.67124400988877686</v>
      </c>
      <c r="AZ125" s="4">
        <f>AM125/ACC!H125</f>
        <v>0.74421432844370217</v>
      </c>
      <c r="BA125" s="4">
        <f>AN125/ACC!I125</f>
        <v>1.2583233909897695</v>
      </c>
      <c r="BB125" s="4">
        <f>AO125/ACC!J125</f>
        <v>-1.395142738280255</v>
      </c>
      <c r="BC125" s="4">
        <f>AP125/ACC!K125</f>
        <v>0.28483300481382845</v>
      </c>
      <c r="BD125" s="4">
        <f t="shared" si="66"/>
        <v>-0.22305699649176131</v>
      </c>
      <c r="BE125" s="4">
        <f t="shared" si="67"/>
        <v>0.22305699649176128</v>
      </c>
      <c r="BF125" s="4">
        <f t="shared" si="68"/>
        <v>0.44611399298352261</v>
      </c>
      <c r="BG125" s="4"/>
      <c r="BH125" s="4"/>
      <c r="BI125" s="4"/>
      <c r="BJ125" s="4"/>
      <c r="BK125" s="4"/>
    </row>
    <row r="126" spans="1:63" x14ac:dyDescent="0.3">
      <c r="A126" s="3" t="str">
        <f t="shared" si="49"/>
        <v>bn125</v>
      </c>
      <c r="B126" s="3" t="s">
        <v>209</v>
      </c>
      <c r="C126" s="3">
        <v>125</v>
      </c>
      <c r="D126" s="3">
        <v>1</v>
      </c>
      <c r="E126">
        <v>591.4</v>
      </c>
      <c r="F126">
        <v>635</v>
      </c>
      <c r="G126">
        <v>604.79999999999995</v>
      </c>
      <c r="H126">
        <v>657.9</v>
      </c>
      <c r="I126">
        <v>548.5</v>
      </c>
      <c r="J126">
        <v>594.20000000000005</v>
      </c>
      <c r="K126">
        <v>524.1</v>
      </c>
      <c r="L126">
        <v>516.9</v>
      </c>
      <c r="M126" s="4">
        <f t="shared" si="50"/>
        <v>584.1</v>
      </c>
      <c r="N126" s="4">
        <f t="shared" si="98"/>
        <v>622.27499999999998</v>
      </c>
      <c r="O126" s="4">
        <f t="shared" si="99"/>
        <v>545.92500000000007</v>
      </c>
      <c r="P126" s="4">
        <f t="shared" si="100"/>
        <v>-76.349999999999909</v>
      </c>
      <c r="Q126" s="4">
        <f t="shared" si="101"/>
        <v>566.85</v>
      </c>
      <c r="R126" s="4">
        <f t="shared" si="102"/>
        <v>601.34999999999991</v>
      </c>
      <c r="S126" s="4">
        <f t="shared" si="103"/>
        <v>34.499999999999886</v>
      </c>
      <c r="T126" s="4">
        <f t="shared" si="104"/>
        <v>944</v>
      </c>
      <c r="U126" s="4">
        <f t="shared" si="105"/>
        <v>601</v>
      </c>
      <c r="V126" s="4">
        <f t="shared" si="106"/>
        <v>-343</v>
      </c>
      <c r="W126" s="3">
        <v>32</v>
      </c>
      <c r="X126" s="3">
        <v>10</v>
      </c>
      <c r="Y126" s="3">
        <v>3</v>
      </c>
      <c r="Z126" s="3">
        <v>10</v>
      </c>
      <c r="AA126" s="3">
        <v>9</v>
      </c>
      <c r="AB126" s="3">
        <v>17</v>
      </c>
      <c r="AC126" s="11">
        <v>2</v>
      </c>
      <c r="AD126" s="3">
        <v>0</v>
      </c>
      <c r="AE126" s="3">
        <v>2</v>
      </c>
      <c r="AF126" s="3">
        <v>10</v>
      </c>
      <c r="AG126" s="3">
        <v>3</v>
      </c>
      <c r="AH126" s="3">
        <v>16</v>
      </c>
      <c r="AI126" s="4">
        <f t="shared" si="53"/>
        <v>0.14394098933712987</v>
      </c>
      <c r="AJ126" s="4">
        <f t="shared" si="54"/>
        <v>1.0036433366109525</v>
      </c>
      <c r="AK126" s="4">
        <f t="shared" si="55"/>
        <v>0.40816143551761608</v>
      </c>
      <c r="AL126" s="4">
        <f t="shared" si="56"/>
        <v>1.4551842483671569</v>
      </c>
      <c r="AM126" s="4">
        <f t="shared" si="57"/>
        <v>-0.70195879731532318</v>
      </c>
      <c r="AN126" s="4">
        <f t="shared" si="58"/>
        <v>0.19915123182260605</v>
      </c>
      <c r="AO126" s="4">
        <f t="shared" si="59"/>
        <v>-1.1830766246887461</v>
      </c>
      <c r="AP126" s="4">
        <f t="shared" si="60"/>
        <v>-1.3250458196513966</v>
      </c>
      <c r="AQ126" s="4">
        <f t="shared" si="61"/>
        <v>-5.5511151231257827E-16</v>
      </c>
      <c r="AR126" s="4">
        <f t="shared" si="62"/>
        <v>0.75273250245821388</v>
      </c>
      <c r="AS126" s="4">
        <f t="shared" si="63"/>
        <v>-0.75273250245821499</v>
      </c>
      <c r="AT126" s="4">
        <f t="shared" si="64"/>
        <v>-0.32238838022768374</v>
      </c>
      <c r="AU126" s="4">
        <f t="shared" si="65"/>
        <v>0.66646649857466056</v>
      </c>
      <c r="AV126" s="4">
        <f>AI126/ACC!D126</f>
        <v>0.14394098933712987</v>
      </c>
      <c r="AW126" s="4">
        <f>AJ126/ACC!E126</f>
        <v>1.0036433366109525</v>
      </c>
      <c r="AX126" s="4">
        <f>AK126/ACC!F126</f>
        <v>0.40816143551761608</v>
      </c>
      <c r="AY126" s="4">
        <f>AL126/ACC!G126</f>
        <v>1.4551842483671569</v>
      </c>
      <c r="AZ126" s="4">
        <f>AM126/ACC!H126</f>
        <v>-0.70195879731532318</v>
      </c>
      <c r="BA126" s="4">
        <f>AN126/ACC!I126</f>
        <v>0.19915123182260605</v>
      </c>
      <c r="BB126" s="4">
        <f>AO126/ACC!J126</f>
        <v>-1.1830766246887461</v>
      </c>
      <c r="BC126" s="4">
        <f>AP126/ACC!K126</f>
        <v>-1.3250458196513966</v>
      </c>
      <c r="BD126" s="4">
        <f t="shared" si="66"/>
        <v>0.75273250245821388</v>
      </c>
      <c r="BE126" s="4">
        <f t="shared" si="67"/>
        <v>-0.75273250245821499</v>
      </c>
      <c r="BF126" s="4">
        <f t="shared" si="68"/>
        <v>-1.5054650049164289</v>
      </c>
      <c r="BG126" s="4"/>
      <c r="BH126" s="4"/>
      <c r="BI126" s="4"/>
      <c r="BJ126" s="4"/>
      <c r="BK126" s="4"/>
    </row>
    <row r="127" spans="1:63" x14ac:dyDescent="0.3">
      <c r="A127" s="3" t="str">
        <f t="shared" si="49"/>
        <v>ll126</v>
      </c>
      <c r="B127" s="3" t="s">
        <v>210</v>
      </c>
      <c r="C127" s="3">
        <v>126</v>
      </c>
      <c r="D127" s="3">
        <v>2</v>
      </c>
      <c r="E127">
        <v>962.3</v>
      </c>
      <c r="F127">
        <v>867.1</v>
      </c>
      <c r="G127">
        <v>798.3</v>
      </c>
      <c r="H127">
        <v>839.2</v>
      </c>
      <c r="I127">
        <v>923</v>
      </c>
      <c r="J127">
        <v>855.9</v>
      </c>
      <c r="K127">
        <v>803</v>
      </c>
      <c r="L127">
        <v>750.6</v>
      </c>
      <c r="M127" s="4">
        <f t="shared" si="50"/>
        <v>849.92499999999995</v>
      </c>
      <c r="N127" s="4">
        <f t="shared" si="98"/>
        <v>866.72499999999991</v>
      </c>
      <c r="O127" s="4">
        <f t="shared" si="99"/>
        <v>833.125</v>
      </c>
      <c r="P127" s="4">
        <f t="shared" si="100"/>
        <v>-33.599999999999909</v>
      </c>
      <c r="Q127" s="4">
        <f t="shared" si="101"/>
        <v>845.75</v>
      </c>
      <c r="R127" s="4">
        <f t="shared" si="102"/>
        <v>854.1</v>
      </c>
      <c r="S127" s="4">
        <f t="shared" si="103"/>
        <v>8.3500000000000227</v>
      </c>
      <c r="T127" s="4">
        <f t="shared" si="104"/>
        <v>1200.075</v>
      </c>
      <c r="U127" s="4">
        <f t="shared" si="105"/>
        <v>828.2</v>
      </c>
      <c r="V127" s="4">
        <f t="shared" si="106"/>
        <v>-371.875</v>
      </c>
      <c r="W127" s="3">
        <v>23</v>
      </c>
      <c r="X127" s="3">
        <v>6</v>
      </c>
      <c r="Y127" s="3">
        <v>3</v>
      </c>
      <c r="Z127" s="3">
        <v>8</v>
      </c>
      <c r="AA127" s="3">
        <v>6</v>
      </c>
      <c r="AB127" s="3">
        <v>29</v>
      </c>
      <c r="AC127" s="11">
        <v>6</v>
      </c>
      <c r="AD127" s="3">
        <v>5</v>
      </c>
      <c r="AE127" s="3">
        <v>5</v>
      </c>
      <c r="AF127" s="3">
        <v>4</v>
      </c>
      <c r="AG127" s="3">
        <v>9</v>
      </c>
      <c r="AH127" s="3">
        <v>3</v>
      </c>
      <c r="AI127" s="4">
        <f t="shared" si="53"/>
        <v>1.6330550916905711</v>
      </c>
      <c r="AJ127" s="4">
        <f t="shared" si="54"/>
        <v>0.24959039999809274</v>
      </c>
      <c r="AK127" s="4">
        <f t="shared" si="55"/>
        <v>-0.7502244192082379</v>
      </c>
      <c r="AL127" s="4">
        <f t="shared" si="56"/>
        <v>-0.15585776069749702</v>
      </c>
      <c r="AM127" s="4">
        <f t="shared" si="57"/>
        <v>1.0619399406032353</v>
      </c>
      <c r="AN127" s="4">
        <f t="shared" si="58"/>
        <v>8.6829848034270962E-2</v>
      </c>
      <c r="AO127" s="4">
        <f t="shared" si="59"/>
        <v>-0.68192311615199086</v>
      </c>
      <c r="AP127" s="4">
        <f t="shared" si="60"/>
        <v>-1.4434099842684394</v>
      </c>
      <c r="AQ127" s="4">
        <f t="shared" si="61"/>
        <v>5.8286708792820718E-16</v>
      </c>
      <c r="AR127" s="4">
        <f t="shared" si="62"/>
        <v>0.24414082794573219</v>
      </c>
      <c r="AS127" s="4">
        <f t="shared" si="63"/>
        <v>-0.24414082794573103</v>
      </c>
      <c r="AT127" s="4">
        <f t="shared" si="64"/>
        <v>-1.5157076401630838</v>
      </c>
      <c r="AU127" s="4">
        <f t="shared" si="65"/>
        <v>-0.63142374846678762</v>
      </c>
      <c r="AV127" s="4">
        <f>AI127/ACC!D127</f>
        <v>1.6330550916905711</v>
      </c>
      <c r="AW127" s="4">
        <f>AJ127/ACC!E127</f>
        <v>0.24959039999809274</v>
      </c>
      <c r="AX127" s="4">
        <f>AK127/ACC!F127</f>
        <v>-0.7502244192082379</v>
      </c>
      <c r="AY127" s="4">
        <f>AL127/ACC!G127</f>
        <v>-0.16624827807733014</v>
      </c>
      <c r="AZ127" s="4">
        <f>AM127/ACC!H127</f>
        <v>1.0619399406032353</v>
      </c>
      <c r="BA127" s="4">
        <f>AN127/ACC!I127</f>
        <v>8.6829848034270962E-2</v>
      </c>
      <c r="BB127" s="4">
        <f>AO127/ACC!J127</f>
        <v>-0.68192311615199086</v>
      </c>
      <c r="BC127" s="4">
        <f>AP127/ACC!K127</f>
        <v>-1.4434099842684394</v>
      </c>
      <c r="BD127" s="4">
        <f t="shared" si="66"/>
        <v>0.24154319860077392</v>
      </c>
      <c r="BE127" s="4">
        <f t="shared" si="67"/>
        <v>-0.24414082794573103</v>
      </c>
      <c r="BF127" s="4">
        <f t="shared" si="68"/>
        <v>-0.48568402654650494</v>
      </c>
      <c r="BG127" s="4"/>
      <c r="BH127" s="4"/>
      <c r="BI127" s="4"/>
      <c r="BJ127" s="4"/>
      <c r="BK127" s="4"/>
    </row>
    <row r="128" spans="1:63" x14ac:dyDescent="0.3">
      <c r="A128" s="3" t="str">
        <f t="shared" si="49"/>
        <v>er127</v>
      </c>
      <c r="B128" s="3" t="s">
        <v>211</v>
      </c>
      <c r="C128" s="3">
        <v>127</v>
      </c>
      <c r="D128" s="3">
        <v>1</v>
      </c>
      <c r="E128">
        <v>646.79999999999995</v>
      </c>
      <c r="F128">
        <v>617.70000000000005</v>
      </c>
      <c r="G128">
        <v>685.3</v>
      </c>
      <c r="H128">
        <v>798.9</v>
      </c>
      <c r="I128">
        <v>881.2</v>
      </c>
      <c r="J128">
        <v>814.9</v>
      </c>
      <c r="K128">
        <v>580.1</v>
      </c>
      <c r="L128">
        <v>578.29999999999995</v>
      </c>
      <c r="M128" s="4">
        <f t="shared" si="50"/>
        <v>700.4</v>
      </c>
      <c r="N128" s="4">
        <f t="shared" si="98"/>
        <v>687.17499999999995</v>
      </c>
      <c r="O128" s="4">
        <f t="shared" si="99"/>
        <v>713.625</v>
      </c>
      <c r="P128" s="4">
        <f t="shared" si="100"/>
        <v>26.450000000000045</v>
      </c>
      <c r="Q128" s="4">
        <f t="shared" si="101"/>
        <v>605.72499999999991</v>
      </c>
      <c r="R128" s="4">
        <f t="shared" si="102"/>
        <v>795.07499999999993</v>
      </c>
      <c r="S128" s="4">
        <f t="shared" si="103"/>
        <v>189.35000000000002</v>
      </c>
      <c r="T128" s="4">
        <f t="shared" si="104"/>
        <v>1055.0250000000001</v>
      </c>
      <c r="U128" s="4">
        <f t="shared" si="105"/>
        <v>702.45</v>
      </c>
      <c r="V128" s="4">
        <f t="shared" si="106"/>
        <v>-352.57500000000005</v>
      </c>
      <c r="W128" s="3">
        <v>22</v>
      </c>
      <c r="X128" s="3">
        <v>6</v>
      </c>
      <c r="Y128" s="3">
        <v>3</v>
      </c>
      <c r="Z128" s="3">
        <v>9</v>
      </c>
      <c r="AA128" s="3">
        <v>4</v>
      </c>
      <c r="AB128" s="3">
        <v>25</v>
      </c>
      <c r="AC128" s="11">
        <v>3</v>
      </c>
      <c r="AD128" s="3">
        <v>2</v>
      </c>
      <c r="AE128" s="3">
        <v>6</v>
      </c>
      <c r="AF128" s="3">
        <v>5</v>
      </c>
      <c r="AG128" s="3">
        <v>9</v>
      </c>
      <c r="AH128" s="3">
        <v>20</v>
      </c>
      <c r="AI128" s="4">
        <f t="shared" si="53"/>
        <v>-0.46053165069091445</v>
      </c>
      <c r="AJ128" s="4">
        <f t="shared" si="54"/>
        <v>-0.71055909537571971</v>
      </c>
      <c r="AK128" s="4">
        <f t="shared" si="55"/>
        <v>-0.12973932696703014</v>
      </c>
      <c r="AL128" s="4">
        <f t="shared" si="56"/>
        <v>0.84631282822863907</v>
      </c>
      <c r="AM128" s="4">
        <f t="shared" si="57"/>
        <v>1.5534351202409948</v>
      </c>
      <c r="AN128" s="4">
        <f t="shared" si="58"/>
        <v>0.98378496276324034</v>
      </c>
      <c r="AO128" s="4">
        <f t="shared" si="59"/>
        <v>-1.0336186115320329</v>
      </c>
      <c r="AP128" s="4">
        <f t="shared" si="60"/>
        <v>-1.049084226667176</v>
      </c>
      <c r="AQ128" s="4">
        <f t="shared" si="61"/>
        <v>0</v>
      </c>
      <c r="AR128" s="4">
        <f t="shared" si="62"/>
        <v>-0.11362931120125633</v>
      </c>
      <c r="AS128" s="4">
        <f t="shared" si="63"/>
        <v>0.11362931120125652</v>
      </c>
      <c r="AT128" s="4">
        <f t="shared" si="64"/>
        <v>-0.68306466846880021</v>
      </c>
      <c r="AU128" s="4">
        <f t="shared" si="65"/>
        <v>3.5227234474491581E-2</v>
      </c>
      <c r="AV128" s="4">
        <f>AI128/ACC!D128</f>
        <v>-0.46053165069091445</v>
      </c>
      <c r="AW128" s="4">
        <f>AJ128/ACC!E128</f>
        <v>-0.75792970173410101</v>
      </c>
      <c r="AX128" s="4">
        <f>AK128/ACC!F128</f>
        <v>-0.12973932696703014</v>
      </c>
      <c r="AY128" s="4">
        <f>AL128/ACC!G128</f>
        <v>0.84631282822863907</v>
      </c>
      <c r="AZ128" s="4">
        <f>AM128/ACC!H128</f>
        <v>1.5534351202409948</v>
      </c>
      <c r="BA128" s="4">
        <f>AN128/ACC!I128</f>
        <v>1.0493706269474563</v>
      </c>
      <c r="BB128" s="4">
        <f>AO128/ACC!J128</f>
        <v>-1.0336186115320329</v>
      </c>
      <c r="BC128" s="4">
        <f>AP128/ACC!K128</f>
        <v>-1.1190231751116544</v>
      </c>
      <c r="BD128" s="4">
        <f t="shared" si="66"/>
        <v>-0.12547196279085163</v>
      </c>
      <c r="BE128" s="4">
        <f t="shared" si="67"/>
        <v>0.11254099013619095</v>
      </c>
      <c r="BF128" s="4">
        <f t="shared" si="68"/>
        <v>0.23801295292704258</v>
      </c>
      <c r="BG128" s="4"/>
      <c r="BH128" s="4"/>
      <c r="BI128" s="4"/>
      <c r="BJ128" s="4"/>
      <c r="BK128" s="4"/>
    </row>
    <row r="129" spans="1:63" x14ac:dyDescent="0.3">
      <c r="A129" s="3" t="str">
        <f t="shared" si="49"/>
        <v>ji128</v>
      </c>
      <c r="B129" s="3" t="s">
        <v>212</v>
      </c>
      <c r="C129" s="3">
        <v>128</v>
      </c>
      <c r="D129" s="3">
        <v>2</v>
      </c>
      <c r="E129">
        <v>565.5</v>
      </c>
      <c r="F129">
        <v>575.29999999999995</v>
      </c>
      <c r="G129">
        <v>693.9</v>
      </c>
      <c r="H129">
        <v>1078</v>
      </c>
      <c r="I129">
        <v>590.79999999999995</v>
      </c>
      <c r="J129">
        <v>692.1</v>
      </c>
      <c r="K129">
        <v>591.9</v>
      </c>
      <c r="L129">
        <v>566.1</v>
      </c>
      <c r="M129" s="4">
        <f t="shared" si="50"/>
        <v>669.2</v>
      </c>
      <c r="N129" s="4">
        <f t="shared" si="98"/>
        <v>728.17499999999995</v>
      </c>
      <c r="O129" s="4">
        <f t="shared" si="99"/>
        <v>610.22500000000002</v>
      </c>
      <c r="P129" s="4">
        <f t="shared" si="100"/>
        <v>-117.94999999999993</v>
      </c>
      <c r="Q129" s="4">
        <f t="shared" si="101"/>
        <v>574.69999999999993</v>
      </c>
      <c r="R129" s="4">
        <f t="shared" si="102"/>
        <v>763.69999999999993</v>
      </c>
      <c r="S129" s="4">
        <f t="shared" si="103"/>
        <v>189</v>
      </c>
      <c r="T129" s="4">
        <f t="shared" si="104"/>
        <v>965.05000000000007</v>
      </c>
      <c r="U129" s="4">
        <f t="shared" si="105"/>
        <v>727.875</v>
      </c>
      <c r="V129" s="4">
        <f t="shared" si="106"/>
        <v>-237.17500000000007</v>
      </c>
      <c r="W129" s="3">
        <v>36</v>
      </c>
      <c r="X129" s="3">
        <v>12</v>
      </c>
      <c r="Y129" s="3">
        <v>3</v>
      </c>
      <c r="Z129" s="3">
        <v>12</v>
      </c>
      <c r="AA129" s="3">
        <v>9</v>
      </c>
      <c r="AB129" s="3">
        <v>23</v>
      </c>
      <c r="AC129" s="11">
        <v>4</v>
      </c>
      <c r="AD129" s="3">
        <v>4</v>
      </c>
      <c r="AE129" s="3">
        <v>3</v>
      </c>
      <c r="AF129" s="3">
        <v>5</v>
      </c>
      <c r="AG129" s="3">
        <v>7</v>
      </c>
      <c r="AH129" s="3">
        <v>59</v>
      </c>
      <c r="AI129" s="4">
        <f t="shared" si="53"/>
        <v>-0.59789523677988565</v>
      </c>
      <c r="AJ129" s="4">
        <f t="shared" si="54"/>
        <v>-0.54139211893569228</v>
      </c>
      <c r="AK129" s="4">
        <f t="shared" si="55"/>
        <v>0.14241091946444676</v>
      </c>
      <c r="AL129" s="4">
        <f t="shared" si="56"/>
        <v>2.356987201500647</v>
      </c>
      <c r="AM129" s="4">
        <f t="shared" si="57"/>
        <v>-0.45202494275354937</v>
      </c>
      <c r="AN129" s="4">
        <f t="shared" si="58"/>
        <v>0.1320327957787788</v>
      </c>
      <c r="AO129" s="4">
        <f t="shared" si="59"/>
        <v>-0.44568275605675201</v>
      </c>
      <c r="AP129" s="4">
        <f t="shared" si="60"/>
        <v>-0.59443586221799616</v>
      </c>
      <c r="AQ129" s="4">
        <f t="shared" si="61"/>
        <v>-3.6082248300317588E-16</v>
      </c>
      <c r="AR129" s="4">
        <f t="shared" si="62"/>
        <v>0.34002769131237898</v>
      </c>
      <c r="AS129" s="4">
        <f t="shared" si="63"/>
        <v>-0.3400276913123797</v>
      </c>
      <c r="AT129" s="4">
        <f t="shared" si="64"/>
        <v>0.72963975134517356</v>
      </c>
      <c r="AU129" s="4">
        <f t="shared" si="65"/>
        <v>0.67659600806286946</v>
      </c>
      <c r="AV129" s="4">
        <f>AI129/ACC!D129</f>
        <v>-0.59789523677988565</v>
      </c>
      <c r="AW129" s="4">
        <f>AJ129/ACC!E129</f>
        <v>-0.54139211893569228</v>
      </c>
      <c r="AX129" s="4">
        <f>AK129/ACC!F129</f>
        <v>0.14241091946444676</v>
      </c>
      <c r="AY129" s="4">
        <f>AL129/ACC!G129</f>
        <v>2.356987201500647</v>
      </c>
      <c r="AZ129" s="4">
        <f>AM129/ACC!H129</f>
        <v>-0.48215993893711934</v>
      </c>
      <c r="BA129" s="4">
        <f>AN129/ACC!I129</f>
        <v>0.1320327957787788</v>
      </c>
      <c r="BB129" s="4">
        <f>AO129/ACC!J129</f>
        <v>-0.44568275605675201</v>
      </c>
      <c r="BC129" s="4">
        <f>AP129/ACC!K129</f>
        <v>-0.59443586221799616</v>
      </c>
      <c r="BD129" s="4">
        <f t="shared" si="66"/>
        <v>0.34002769131237898</v>
      </c>
      <c r="BE129" s="4">
        <f t="shared" si="67"/>
        <v>-0.34756144035827219</v>
      </c>
      <c r="BF129" s="4">
        <f t="shared" si="68"/>
        <v>-0.68758913167065117</v>
      </c>
      <c r="BG129" s="4"/>
      <c r="BH129" s="4"/>
      <c r="BI129" s="4"/>
      <c r="BJ129" s="4"/>
      <c r="BK129" s="4"/>
    </row>
    <row r="130" spans="1:63" x14ac:dyDescent="0.3">
      <c r="A130" s="3" t="str">
        <f t="shared" si="49"/>
        <v>tb129</v>
      </c>
      <c r="B130" s="3" t="s">
        <v>216</v>
      </c>
      <c r="C130" s="3">
        <v>129</v>
      </c>
      <c r="D130" s="3">
        <v>2</v>
      </c>
      <c r="E130">
        <v>548.70000000000005</v>
      </c>
      <c r="F130">
        <v>521.4</v>
      </c>
      <c r="G130">
        <v>479.3</v>
      </c>
      <c r="H130">
        <v>581.4</v>
      </c>
      <c r="I130">
        <v>502.5</v>
      </c>
      <c r="J130">
        <v>615.4</v>
      </c>
      <c r="K130">
        <v>455.5</v>
      </c>
      <c r="L130">
        <v>440.9</v>
      </c>
      <c r="M130" s="4">
        <f>AVERAGE(E130:L130)</f>
        <v>518.13749999999993</v>
      </c>
      <c r="N130" s="4">
        <f>AVERAGE(E130:H130)</f>
        <v>532.69999999999993</v>
      </c>
      <c r="O130" s="4">
        <f>AVERAGE(I130:L130)</f>
        <v>503.57500000000005</v>
      </c>
      <c r="P130" s="4">
        <f>O130-N130</f>
        <v>-29.124999999999886</v>
      </c>
      <c r="Q130" s="4">
        <f>AVERAGE(E130,F130,K130,L130)</f>
        <v>491.625</v>
      </c>
      <c r="R130" s="4">
        <f>AVERAGE(G130,H130,I130,J130)</f>
        <v>544.65</v>
      </c>
      <c r="S130" s="4">
        <f>R130-Q130</f>
        <v>53.024999999999977</v>
      </c>
      <c r="T130" s="4">
        <f>AVERAGE(E130,2112,I130,K130)</f>
        <v>904.67499999999995</v>
      </c>
      <c r="U130" s="4">
        <f>AVERAGE(F130,H130,J130,L130)</f>
        <v>539.77499999999998</v>
      </c>
      <c r="V130" s="4">
        <f>U130-T130</f>
        <v>-364.9</v>
      </c>
      <c r="W130" s="3">
        <v>35</v>
      </c>
      <c r="X130" s="3">
        <v>8</v>
      </c>
      <c r="Y130" s="3">
        <v>4</v>
      </c>
      <c r="Z130" s="3">
        <v>13</v>
      </c>
      <c r="AA130" s="3">
        <v>10</v>
      </c>
      <c r="AB130" s="3">
        <v>17</v>
      </c>
      <c r="AC130" s="11">
        <v>3</v>
      </c>
      <c r="AD130" s="3">
        <v>3</v>
      </c>
      <c r="AE130" s="3">
        <v>1</v>
      </c>
      <c r="AF130" s="3">
        <v>8</v>
      </c>
      <c r="AG130" s="3">
        <v>2</v>
      </c>
      <c r="AH130" s="3">
        <v>5</v>
      </c>
      <c r="AI130" s="4">
        <f t="shared" si="53"/>
        <v>0.50100709888364459</v>
      </c>
      <c r="AJ130" s="4">
        <f t="shared" si="54"/>
        <v>5.348173939003377E-2</v>
      </c>
      <c r="AK130" s="4">
        <f t="shared" si="55"/>
        <v>-0.63665810070816953</v>
      </c>
      <c r="AL130" s="4">
        <f t="shared" si="56"/>
        <v>1.0370539580573077</v>
      </c>
      <c r="AM130" s="4">
        <f t="shared" si="57"/>
        <v>-0.25634350949015716</v>
      </c>
      <c r="AN130" s="4">
        <f t="shared" si="58"/>
        <v>1.5944115486354296</v>
      </c>
      <c r="AO130" s="4">
        <f t="shared" si="59"/>
        <v>-1.0268084141128551</v>
      </c>
      <c r="AP130" s="4">
        <f t="shared" si="60"/>
        <v>-1.2661443206552254</v>
      </c>
      <c r="AQ130" s="4">
        <f t="shared" si="61"/>
        <v>1.0269562977782698E-15</v>
      </c>
      <c r="AR130" s="4">
        <f t="shared" si="62"/>
        <v>0.23872117390570413</v>
      </c>
      <c r="AS130" s="4">
        <f t="shared" si="63"/>
        <v>-0.23872117390570202</v>
      </c>
      <c r="AT130" s="4">
        <f t="shared" si="64"/>
        <v>-0.94627843870947326</v>
      </c>
      <c r="AU130" s="4">
        <f t="shared" si="65"/>
        <v>0.7094014627137708</v>
      </c>
      <c r="AV130" s="4">
        <f>AI130/ACC!D130</f>
        <v>0.50100709888364459</v>
      </c>
      <c r="AW130" s="4">
        <f>AJ130/ACC!E130</f>
        <v>5.348173939003377E-2</v>
      </c>
      <c r="AX130" s="4">
        <f>AK130/ACC!F130</f>
        <v>-0.63665810070816953</v>
      </c>
      <c r="AY130" s="4">
        <f>AL130/ACC!G130</f>
        <v>1.1061908885944616</v>
      </c>
      <c r="AZ130" s="4">
        <f>AM130/ACC!H130</f>
        <v>-0.25634350949015716</v>
      </c>
      <c r="BA130" s="4">
        <f>AN130/ACC!I130</f>
        <v>1.5944115486354296</v>
      </c>
      <c r="BB130" s="4">
        <f>AO130/ACC!J130</f>
        <v>-1.0952623083870454</v>
      </c>
      <c r="BC130" s="4">
        <f>AP130/ACC!K130</f>
        <v>-1.2661443206552254</v>
      </c>
      <c r="BD130" s="4">
        <f t="shared" si="66"/>
        <v>0.2560054065399926</v>
      </c>
      <c r="BE130" s="4">
        <f t="shared" si="67"/>
        <v>-0.25583464747424961</v>
      </c>
      <c r="BF130" s="4">
        <f t="shared" si="68"/>
        <v>-0.51184005401424226</v>
      </c>
      <c r="BG130" s="4"/>
      <c r="BH130" s="4"/>
      <c r="BI130" s="4"/>
      <c r="BJ130" s="4"/>
      <c r="BK130" s="4"/>
    </row>
    <row r="131" spans="1:63" x14ac:dyDescent="0.3">
      <c r="A131" s="3" t="str">
        <f t="shared" ref="A131:A194" si="107">LOWER(B131)</f>
        <v>ac130</v>
      </c>
      <c r="B131" s="3" t="s">
        <v>217</v>
      </c>
      <c r="C131" s="3">
        <v>130</v>
      </c>
      <c r="D131" s="3">
        <v>2</v>
      </c>
      <c r="E131">
        <v>523.4</v>
      </c>
      <c r="F131">
        <v>535.70000000000005</v>
      </c>
      <c r="G131">
        <v>656.9</v>
      </c>
      <c r="H131">
        <v>757.3</v>
      </c>
      <c r="I131">
        <v>641.6</v>
      </c>
      <c r="J131">
        <v>718.3</v>
      </c>
      <c r="K131">
        <v>579.9</v>
      </c>
      <c r="L131">
        <v>586.9</v>
      </c>
      <c r="M131" s="4">
        <f>AVERAGE(E131:L131)</f>
        <v>624.99999999999989</v>
      </c>
      <c r="N131" s="4">
        <f>AVERAGE(E131:H131)</f>
        <v>618.32500000000005</v>
      </c>
      <c r="O131" s="4">
        <f>AVERAGE(I131:L131)</f>
        <v>631.67500000000007</v>
      </c>
      <c r="P131" s="4">
        <f>O131-N131</f>
        <v>13.350000000000023</v>
      </c>
      <c r="Q131" s="4">
        <f>AVERAGE(E131,F131,K131,L131)</f>
        <v>556.47500000000002</v>
      </c>
      <c r="R131" s="4">
        <f>AVERAGE(G131,H131,I131,J131)</f>
        <v>693.52499999999986</v>
      </c>
      <c r="S131" s="4">
        <f>R131-Q131</f>
        <v>137.04999999999984</v>
      </c>
      <c r="T131" s="4">
        <f>AVERAGE(E131,2112,I131,K131)</f>
        <v>964.22500000000002</v>
      </c>
      <c r="U131" s="4">
        <f>AVERAGE(F131,H131,J131,L131)</f>
        <v>649.54999999999995</v>
      </c>
      <c r="V131" s="4">
        <f>U131-T131</f>
        <v>-314.67500000000007</v>
      </c>
      <c r="W131" s="3">
        <v>28</v>
      </c>
      <c r="X131" s="3">
        <v>8</v>
      </c>
      <c r="Y131" s="3">
        <v>3</v>
      </c>
      <c r="Z131" s="3">
        <v>10</v>
      </c>
      <c r="AA131" s="3">
        <v>7</v>
      </c>
      <c r="AB131" s="3">
        <v>5</v>
      </c>
      <c r="AC131" s="11">
        <v>0</v>
      </c>
      <c r="AD131" s="3">
        <v>0</v>
      </c>
      <c r="AE131" s="3">
        <v>0</v>
      </c>
      <c r="AF131" s="3">
        <v>3</v>
      </c>
      <c r="AG131" s="3">
        <v>2</v>
      </c>
      <c r="AH131" s="3">
        <v>6</v>
      </c>
      <c r="AI131" s="4">
        <f t="shared" ref="AI131:AI194" si="108">(E131-$M131)/_xlfn.STDEV.S($E131:$L131)</f>
        <v>-1.2108481020786446</v>
      </c>
      <c r="AJ131" s="4">
        <f t="shared" ref="AJ131:AJ194" si="109">(F131-$M131)/_xlfn.STDEV.S($E131:$L131)</f>
        <v>-1.0642592078309336</v>
      </c>
      <c r="AK131" s="4">
        <f t="shared" ref="AK131:AK194" si="110">(G131-$M131)/_xlfn.STDEV.S($E131:$L131)</f>
        <v>0.3801777013416231</v>
      </c>
      <c r="AL131" s="4">
        <f t="shared" ref="AL131:AL194" si="111">(H131-$M131)/_xlfn.STDEV.S($E131:$L131)</f>
        <v>1.5767244478839064</v>
      </c>
      <c r="AM131" s="4">
        <f t="shared" ref="AM131:AM194" si="112">(I131-$M131)/_xlfn.STDEV.S($E131:$L131)</f>
        <v>0.19783541825300868</v>
      </c>
      <c r="AN131" s="4">
        <f t="shared" ref="AN131:AN194" si="113">(J131-$M131)/_xlfn.STDEV.S($E131:$L131)</f>
        <v>1.1119303929521429</v>
      </c>
      <c r="AO131" s="4">
        <f t="shared" ref="AO131:AO194" si="114">(K131-$M131)/_xlfn.STDEV.S($E131:$L131)</f>
        <v>-0.53749261224160239</v>
      </c>
      <c r="AP131" s="4">
        <f t="shared" ref="AP131:AP194" si="115">(L131-$M131)/_xlfn.STDEV.S($E131:$L131)</f>
        <v>-0.45406803827949099</v>
      </c>
      <c r="AQ131" s="4">
        <f t="shared" ref="AQ131:AQ194" si="116">AVERAGE(AI131:AP131)</f>
        <v>1.2004286453759505E-15</v>
      </c>
      <c r="AR131" s="4">
        <f t="shared" ref="AR131:AR194" si="117">AVERAGE(AI131:AL131)</f>
        <v>-7.9551290171012146E-2</v>
      </c>
      <c r="AS131" s="4">
        <f t="shared" ref="AS131:AS194" si="118">AVERAGE(AM131:AP131)</f>
        <v>7.9551290171014546E-2</v>
      </c>
      <c r="AT131" s="4">
        <f t="shared" ref="AT131:AT194" si="119">(AVERAGE(AK131:AL131,AO131:AP131)-(AVERAGE(AI131:AJ131,AM131:AN131)))</f>
        <v>0.48267074935221571</v>
      </c>
      <c r="AU131" s="4">
        <f t="shared" ref="AU131:AU194" si="120">AVERAGE(AJ131,AL131,AN131,AP131)-(AVERAGE(AI131,AK131,AM131,AO131))</f>
        <v>0.58516379736280999</v>
      </c>
      <c r="AV131" s="4">
        <f>AI131/ACC!D131</f>
        <v>-1.2108481020786446</v>
      </c>
      <c r="AW131" s="4">
        <f>AJ131/ACC!E131</f>
        <v>-1.0642592078309336</v>
      </c>
      <c r="AX131" s="4">
        <f>AK131/ACC!F131</f>
        <v>0.3801777013416231</v>
      </c>
      <c r="AY131" s="4">
        <f>AL131/ACC!G131</f>
        <v>1.5767244478839064</v>
      </c>
      <c r="AZ131" s="4">
        <f>AM131/ACC!H131</f>
        <v>0.19783541825300868</v>
      </c>
      <c r="BA131" s="4">
        <f>AN131/ACC!I131</f>
        <v>1.1119303929521429</v>
      </c>
      <c r="BB131" s="4">
        <f>AO131/ACC!J131</f>
        <v>-0.53749261224160239</v>
      </c>
      <c r="BC131" s="4">
        <f>AP131/ACC!K131</f>
        <v>-0.45406803827949099</v>
      </c>
      <c r="BD131" s="4">
        <f t="shared" ref="BD131:BD194" si="121">AVERAGE(AV131:AY131)</f>
        <v>-7.9551290171012146E-2</v>
      </c>
      <c r="BE131" s="4">
        <f t="shared" ref="BE131:BE194" si="122">AVERAGE(AZ131:BC131)</f>
        <v>7.9551290171014546E-2</v>
      </c>
      <c r="BF131" s="4">
        <f t="shared" ref="BF131:BF194" si="123">BE131-BD131</f>
        <v>0.15910258034202668</v>
      </c>
      <c r="BG131" s="4"/>
      <c r="BH131" s="4"/>
      <c r="BI131" s="4"/>
      <c r="BJ131" s="4"/>
      <c r="BK131" s="4"/>
    </row>
    <row r="132" spans="1:63" x14ac:dyDescent="0.3">
      <c r="A132" s="3" t="str">
        <f t="shared" si="107"/>
        <v>te131</v>
      </c>
      <c r="B132" s="3" t="s">
        <v>218</v>
      </c>
      <c r="C132" s="3">
        <v>131</v>
      </c>
      <c r="D132" s="3">
        <v>2</v>
      </c>
      <c r="E132">
        <v>493.8</v>
      </c>
      <c r="F132">
        <v>588.5</v>
      </c>
      <c r="G132">
        <v>591.9</v>
      </c>
      <c r="H132">
        <v>680.9</v>
      </c>
      <c r="I132">
        <v>635.79999999999995</v>
      </c>
      <c r="J132">
        <v>630.1</v>
      </c>
      <c r="K132">
        <v>517.70000000000005</v>
      </c>
      <c r="L132">
        <v>600.70000000000005</v>
      </c>
      <c r="M132" s="4">
        <f>AVERAGE(E132:L132)</f>
        <v>592.42499999999995</v>
      </c>
      <c r="N132" s="4">
        <f>AVERAGE(E132:H132)</f>
        <v>588.77499999999998</v>
      </c>
      <c r="O132" s="4">
        <f>AVERAGE(I132:L132)</f>
        <v>596.07500000000005</v>
      </c>
      <c r="P132" s="4">
        <f>O132-N132</f>
        <v>7.3000000000000682</v>
      </c>
      <c r="Q132" s="4">
        <f>AVERAGE(E132,F132,K132,L132)</f>
        <v>550.17499999999995</v>
      </c>
      <c r="R132" s="4">
        <f>AVERAGE(G132,H132,I132,J132)</f>
        <v>634.67499999999995</v>
      </c>
      <c r="S132" s="4">
        <f>R132-Q132</f>
        <v>84.5</v>
      </c>
      <c r="T132" s="4">
        <f>AVERAGE(E132,2112,I132,K132)</f>
        <v>939.82500000000005</v>
      </c>
      <c r="U132" s="4">
        <f>AVERAGE(F132,H132,J132,L132)</f>
        <v>625.04999999999995</v>
      </c>
      <c r="V132" s="4">
        <f>U132-T132</f>
        <v>-314.77500000000009</v>
      </c>
      <c r="W132" s="3">
        <v>21</v>
      </c>
      <c r="X132" s="3">
        <v>6</v>
      </c>
      <c r="Y132" s="3">
        <v>3</v>
      </c>
      <c r="Z132" s="3">
        <v>8</v>
      </c>
      <c r="AA132" s="3">
        <v>4</v>
      </c>
      <c r="AB132" s="3">
        <v>21</v>
      </c>
      <c r="AC132" s="11">
        <v>3</v>
      </c>
      <c r="AD132" s="3">
        <v>1</v>
      </c>
      <c r="AE132" s="3">
        <v>4</v>
      </c>
      <c r="AF132" s="3">
        <v>7</v>
      </c>
      <c r="AG132" s="3">
        <v>6</v>
      </c>
      <c r="AH132" s="3">
        <v>5</v>
      </c>
      <c r="AI132" s="4">
        <f t="shared" si="108"/>
        <v>-1.6022145118662086</v>
      </c>
      <c r="AJ132" s="4">
        <f t="shared" si="109"/>
        <v>-6.3763670053990362E-2</v>
      </c>
      <c r="AK132" s="4">
        <f t="shared" si="110"/>
        <v>-8.5288985422532181E-3</v>
      </c>
      <c r="AL132" s="4">
        <f t="shared" si="111"/>
        <v>1.4373224733826406</v>
      </c>
      <c r="AM132" s="4">
        <f t="shared" si="112"/>
        <v>0.70464947480047491</v>
      </c>
      <c r="AN132" s="4">
        <f t="shared" si="113"/>
        <v>0.61205000491315142</v>
      </c>
      <c r="AO132" s="4">
        <f t="shared" si="114"/>
        <v>-1.213946559180759</v>
      </c>
      <c r="AP132" s="4">
        <f t="shared" si="115"/>
        <v>0.13443168654695087</v>
      </c>
      <c r="AQ132" s="4">
        <f t="shared" si="116"/>
        <v>8.6736173798840355E-16</v>
      </c>
      <c r="AR132" s="4">
        <f t="shared" si="117"/>
        <v>-5.9296151769952843E-2</v>
      </c>
      <c r="AS132" s="4">
        <f t="shared" si="118"/>
        <v>5.9296151769954578E-2</v>
      </c>
      <c r="AT132" s="4">
        <f t="shared" si="119"/>
        <v>0.17463935110328799</v>
      </c>
      <c r="AU132" s="4">
        <f t="shared" si="120"/>
        <v>1.0600202473943745</v>
      </c>
      <c r="AV132" s="4">
        <f>AI132/ACC!D132</f>
        <v>-1.6022145118662086</v>
      </c>
      <c r="AW132" s="4">
        <f>AJ132/ACC!E132</f>
        <v>-6.8014581390923048E-2</v>
      </c>
      <c r="AX132" s="4">
        <f>AK132/ACC!F132</f>
        <v>-8.5288985422532181E-3</v>
      </c>
      <c r="AY132" s="4">
        <f>AL132/ACC!G132</f>
        <v>1.4373224733826406</v>
      </c>
      <c r="AZ132" s="4">
        <f>AM132/ACC!H132</f>
        <v>0.70464947480047491</v>
      </c>
      <c r="BA132" s="4">
        <f>AN132/ACC!I132</f>
        <v>0.61205000491315142</v>
      </c>
      <c r="BB132" s="4">
        <f>AO132/ACC!J132</f>
        <v>-1.213946559180759</v>
      </c>
      <c r="BC132" s="4">
        <f>AP132/ACC!K132</f>
        <v>0.13443168654695087</v>
      </c>
      <c r="BD132" s="4">
        <f t="shared" si="121"/>
        <v>-6.0358879604186011E-2</v>
      </c>
      <c r="BE132" s="4">
        <f t="shared" si="122"/>
        <v>5.9296151769954578E-2</v>
      </c>
      <c r="BF132" s="4">
        <f t="shared" si="123"/>
        <v>0.11965503137414059</v>
      </c>
      <c r="BG132" s="4"/>
      <c r="BH132" s="4"/>
      <c r="BI132" s="4"/>
      <c r="BJ132" s="4"/>
      <c r="BK132" s="4"/>
    </row>
    <row r="133" spans="1:63" x14ac:dyDescent="0.3">
      <c r="A133" s="3" t="str">
        <f t="shared" si="107"/>
        <v>rm132</v>
      </c>
      <c r="B133" s="3" t="s">
        <v>219</v>
      </c>
      <c r="C133" s="3">
        <v>132</v>
      </c>
      <c r="D133" s="3">
        <v>2</v>
      </c>
      <c r="E133">
        <v>436.7</v>
      </c>
      <c r="F133">
        <v>426.3</v>
      </c>
      <c r="G133">
        <v>499.3</v>
      </c>
      <c r="H133">
        <v>544.9</v>
      </c>
      <c r="I133">
        <v>446.8</v>
      </c>
      <c r="J133">
        <v>558.5</v>
      </c>
      <c r="K133">
        <v>410.9</v>
      </c>
      <c r="L133">
        <v>441.9</v>
      </c>
      <c r="M133" s="4">
        <f t="shared" ref="M133:M142" si="124">AVERAGE(E133:L133)</f>
        <v>470.66250000000002</v>
      </c>
      <c r="N133" s="4">
        <f t="shared" ref="N133:N142" si="125">AVERAGE(E133:H133)</f>
        <v>476.79999999999995</v>
      </c>
      <c r="O133" s="4">
        <f t="shared" ref="O133:O142" si="126">AVERAGE(I133:L133)</f>
        <v>464.52499999999998</v>
      </c>
      <c r="P133" s="4">
        <f t="shared" ref="P133:P142" si="127">O133-N133</f>
        <v>-12.274999999999977</v>
      </c>
      <c r="Q133" s="4">
        <f t="shared" ref="Q133:Q142" si="128">AVERAGE(E133,F133,K133,L133)</f>
        <v>428.95000000000005</v>
      </c>
      <c r="R133" s="4">
        <f t="shared" ref="R133:R142" si="129">AVERAGE(G133,H133,I133,J133)</f>
        <v>512.375</v>
      </c>
      <c r="S133" s="4">
        <f t="shared" ref="S133:S142" si="130">R133-Q133</f>
        <v>83.424999999999955</v>
      </c>
      <c r="T133" s="4">
        <f t="shared" ref="T133:T142" si="131">AVERAGE(E133,2112,I133,K133)</f>
        <v>851.6</v>
      </c>
      <c r="U133" s="4">
        <f t="shared" ref="U133:U142" si="132">AVERAGE(F133,H133,J133,L133)</f>
        <v>492.9</v>
      </c>
      <c r="V133" s="4">
        <f t="shared" ref="V133:V142" si="133">U133-T133</f>
        <v>-358.70000000000005</v>
      </c>
      <c r="W133" s="3">
        <v>25</v>
      </c>
      <c r="X133" s="3">
        <v>6</v>
      </c>
      <c r="Y133" s="3">
        <v>3</v>
      </c>
      <c r="Z133" s="3">
        <v>10</v>
      </c>
      <c r="AA133" s="3">
        <v>6</v>
      </c>
      <c r="AB133" s="3">
        <v>37</v>
      </c>
      <c r="AC133" s="11">
        <v>5</v>
      </c>
      <c r="AD133" s="3">
        <v>7</v>
      </c>
      <c r="AE133" s="3">
        <v>8</v>
      </c>
      <c r="AF133" s="3">
        <v>9</v>
      </c>
      <c r="AG133" s="3">
        <v>8</v>
      </c>
      <c r="AH133" s="3">
        <v>7</v>
      </c>
      <c r="AI133" s="4">
        <f t="shared" si="108"/>
        <v>-0.60394084464752518</v>
      </c>
      <c r="AJ133" s="4">
        <f t="shared" si="109"/>
        <v>-0.78887966788887209</v>
      </c>
      <c r="AK133" s="4">
        <f t="shared" si="110"/>
        <v>0.50924861063212301</v>
      </c>
      <c r="AL133" s="4">
        <f t="shared" si="111"/>
        <v>1.3201342202287989</v>
      </c>
      <c r="AM133" s="4">
        <f t="shared" si="112"/>
        <v>-0.42433679515352413</v>
      </c>
      <c r="AN133" s="4">
        <f t="shared" si="113"/>
        <v>1.5619772967751764</v>
      </c>
      <c r="AO133" s="4">
        <f t="shared" si="114"/>
        <v>-1.0627313869193291</v>
      </c>
      <c r="AP133" s="4">
        <f t="shared" si="115"/>
        <v>-0.51147143302685183</v>
      </c>
      <c r="AQ133" s="4">
        <f t="shared" si="116"/>
        <v>-5.134781488891349E-16</v>
      </c>
      <c r="AR133" s="4">
        <f t="shared" si="117"/>
        <v>0.10914057958113116</v>
      </c>
      <c r="AS133" s="4">
        <f t="shared" si="118"/>
        <v>-0.10914057958113219</v>
      </c>
      <c r="AT133" s="4">
        <f t="shared" si="119"/>
        <v>0.12759000545737151</v>
      </c>
      <c r="AU133" s="4">
        <f t="shared" si="120"/>
        <v>0.79088020804412662</v>
      </c>
      <c r="AV133" s="4">
        <f>AI133/ACC!D133</f>
        <v>-0.60394084464752518</v>
      </c>
      <c r="AW133" s="4">
        <f>AJ133/ACC!E133</f>
        <v>-0.78887966788887209</v>
      </c>
      <c r="AX133" s="4">
        <f>AK133/ACC!F133</f>
        <v>0.50924861063212301</v>
      </c>
      <c r="AY133" s="4">
        <f>AL133/ACC!G133</f>
        <v>1.3201342202287989</v>
      </c>
      <c r="AZ133" s="4">
        <f>AM133/ACC!H133</f>
        <v>-0.42433679515352413</v>
      </c>
      <c r="BA133" s="4">
        <f>AN133/ACC!I133</f>
        <v>1.6661091165601882</v>
      </c>
      <c r="BB133" s="4">
        <f>AO133/ACC!J133</f>
        <v>-1.1335801460472843</v>
      </c>
      <c r="BC133" s="4">
        <f>AP133/ACC!K133</f>
        <v>-0.58453878060211639</v>
      </c>
      <c r="BD133" s="4">
        <f t="shared" si="121"/>
        <v>0.10914057958113116</v>
      </c>
      <c r="BE133" s="4">
        <f t="shared" si="122"/>
        <v>-0.11908665131068416</v>
      </c>
      <c r="BF133" s="4">
        <f t="shared" si="123"/>
        <v>-0.22822723089181532</v>
      </c>
      <c r="BG133" s="4"/>
      <c r="BH133" s="4"/>
      <c r="BI133" s="4"/>
      <c r="BJ133" s="4"/>
      <c r="BK133" s="4"/>
    </row>
    <row r="134" spans="1:63" x14ac:dyDescent="0.3">
      <c r="A134" s="3" t="str">
        <f t="shared" si="107"/>
        <v>wc133</v>
      </c>
      <c r="B134" s="3" t="s">
        <v>220</v>
      </c>
      <c r="C134" s="3">
        <v>133</v>
      </c>
      <c r="D134" s="3">
        <v>2</v>
      </c>
      <c r="E134">
        <v>380</v>
      </c>
      <c r="F134">
        <v>459.8</v>
      </c>
      <c r="G134">
        <v>461.8</v>
      </c>
      <c r="H134">
        <v>469.5</v>
      </c>
      <c r="I134">
        <v>426.8</v>
      </c>
      <c r="J134">
        <v>513.79999999999995</v>
      </c>
      <c r="K134">
        <v>454.2</v>
      </c>
      <c r="L134">
        <v>494.7</v>
      </c>
      <c r="M134" s="4">
        <f t="shared" si="124"/>
        <v>457.57499999999993</v>
      </c>
      <c r="N134" s="4">
        <f t="shared" si="125"/>
        <v>442.77499999999998</v>
      </c>
      <c r="O134" s="4">
        <f t="shared" si="126"/>
        <v>472.375</v>
      </c>
      <c r="P134" s="4">
        <f t="shared" si="127"/>
        <v>29.600000000000023</v>
      </c>
      <c r="Q134" s="4">
        <f t="shared" si="128"/>
        <v>447.17500000000001</v>
      </c>
      <c r="R134" s="4">
        <f t="shared" si="129"/>
        <v>467.97499999999997</v>
      </c>
      <c r="S134" s="4">
        <f t="shared" si="130"/>
        <v>20.799999999999955</v>
      </c>
      <c r="T134" s="4">
        <f t="shared" si="131"/>
        <v>843.25</v>
      </c>
      <c r="U134" s="4">
        <f t="shared" si="132"/>
        <v>484.45</v>
      </c>
      <c r="V134" s="4">
        <f t="shared" si="133"/>
        <v>-358.8</v>
      </c>
      <c r="W134" s="3">
        <v>28</v>
      </c>
      <c r="X134" s="3">
        <v>7</v>
      </c>
      <c r="Y134" s="3">
        <v>3</v>
      </c>
      <c r="Z134" s="3">
        <v>9</v>
      </c>
      <c r="AA134" s="3">
        <v>9</v>
      </c>
      <c r="AB134" s="3">
        <v>17</v>
      </c>
      <c r="AC134" s="11">
        <v>1</v>
      </c>
      <c r="AD134" s="3">
        <v>0</v>
      </c>
      <c r="AE134" s="3">
        <v>4</v>
      </c>
      <c r="AF134" s="3">
        <v>10</v>
      </c>
      <c r="AG134" s="3">
        <v>2</v>
      </c>
      <c r="AH134" s="3">
        <v>0</v>
      </c>
      <c r="AI134" s="4">
        <f t="shared" si="108"/>
        <v>-1.8990340170014994</v>
      </c>
      <c r="AJ134" s="4">
        <f t="shared" si="109"/>
        <v>5.4467943123796214E-2</v>
      </c>
      <c r="AK134" s="4">
        <f t="shared" si="110"/>
        <v>0.10342789199911689</v>
      </c>
      <c r="AL134" s="4">
        <f t="shared" si="111"/>
        <v>0.29192369516910127</v>
      </c>
      <c r="AM134" s="4">
        <f t="shared" si="112"/>
        <v>-0.75337121331899515</v>
      </c>
      <c r="AN134" s="4">
        <f t="shared" si="113"/>
        <v>1.3763865627574534</v>
      </c>
      <c r="AO134" s="4">
        <f t="shared" si="114"/>
        <v>-8.261991372710227E-2</v>
      </c>
      <c r="AP134" s="4">
        <f t="shared" si="115"/>
        <v>0.90881905099814164</v>
      </c>
      <c r="AQ134" s="4">
        <f t="shared" si="116"/>
        <v>1.5820678100908481E-15</v>
      </c>
      <c r="AR134" s="4">
        <f t="shared" si="117"/>
        <v>-0.36230362167737123</v>
      </c>
      <c r="AS134" s="4">
        <f t="shared" si="118"/>
        <v>0.3623036216773744</v>
      </c>
      <c r="AT134" s="4">
        <f t="shared" si="119"/>
        <v>0.61077536221962569</v>
      </c>
      <c r="AU134" s="4">
        <f t="shared" si="120"/>
        <v>1.3157986260242431</v>
      </c>
      <c r="AV134" s="4">
        <f>AI134/ACC!D134</f>
        <v>-1.8990340170014994</v>
      </c>
      <c r="AW134" s="4">
        <f>AJ134/ACC!E134</f>
        <v>6.2249077855767103E-2</v>
      </c>
      <c r="AX134" s="4">
        <f>AK134/ACC!F134</f>
        <v>0.10342789199911689</v>
      </c>
      <c r="AY134" s="4">
        <f>AL134/ACC!G134</f>
        <v>0.3336270801932586</v>
      </c>
      <c r="AZ134" s="4">
        <f>AM134/ACC!H134</f>
        <v>-0.75337121331899515</v>
      </c>
      <c r="BA134" s="4">
        <f>AN134/ACC!I134</f>
        <v>1.3763865627574534</v>
      </c>
      <c r="BB134" s="4">
        <f>AO134/ACC!J134</f>
        <v>-8.261991372710227E-2</v>
      </c>
      <c r="BC134" s="4">
        <f>AP134/ACC!K134</f>
        <v>0.96940698773135103</v>
      </c>
      <c r="BD134" s="4">
        <f t="shared" si="121"/>
        <v>-0.34993249173833918</v>
      </c>
      <c r="BE134" s="4">
        <f t="shared" si="122"/>
        <v>0.37745060586067675</v>
      </c>
      <c r="BF134" s="4">
        <f t="shared" si="123"/>
        <v>0.72738309759901587</v>
      </c>
      <c r="BG134" s="4"/>
      <c r="BH134" s="4"/>
      <c r="BI134" s="4"/>
      <c r="BJ134" s="4"/>
      <c r="BK134" s="4"/>
    </row>
    <row r="135" spans="1:63" x14ac:dyDescent="0.3">
      <c r="A135" s="3" t="str">
        <f t="shared" si="107"/>
        <v>db134</v>
      </c>
      <c r="B135" s="3" t="s">
        <v>221</v>
      </c>
      <c r="C135" s="3">
        <v>134</v>
      </c>
      <c r="D135" s="3">
        <v>1</v>
      </c>
      <c r="E135">
        <v>528.29999999999995</v>
      </c>
      <c r="F135">
        <v>621.1</v>
      </c>
      <c r="G135">
        <v>675.9</v>
      </c>
      <c r="H135">
        <v>806.3</v>
      </c>
      <c r="I135">
        <v>683.8</v>
      </c>
      <c r="J135">
        <v>641.20000000000005</v>
      </c>
      <c r="K135">
        <v>659</v>
      </c>
      <c r="L135">
        <v>619.5</v>
      </c>
      <c r="M135" s="4">
        <f t="shared" si="124"/>
        <v>654.38750000000005</v>
      </c>
      <c r="N135" s="4">
        <f t="shared" si="125"/>
        <v>657.90000000000009</v>
      </c>
      <c r="O135" s="4">
        <f t="shared" si="126"/>
        <v>650.875</v>
      </c>
      <c r="P135" s="4">
        <f t="shared" si="127"/>
        <v>-7.0250000000000909</v>
      </c>
      <c r="Q135" s="4">
        <f t="shared" si="128"/>
        <v>606.97500000000002</v>
      </c>
      <c r="R135" s="4">
        <f t="shared" si="129"/>
        <v>701.8</v>
      </c>
      <c r="S135" s="4">
        <f t="shared" si="130"/>
        <v>94.824999999999932</v>
      </c>
      <c r="T135" s="4">
        <f t="shared" si="131"/>
        <v>995.77500000000009</v>
      </c>
      <c r="U135" s="4">
        <f t="shared" si="132"/>
        <v>672.02500000000009</v>
      </c>
      <c r="V135" s="4">
        <f t="shared" si="133"/>
        <v>-323.75</v>
      </c>
      <c r="W135" s="3">
        <v>21</v>
      </c>
      <c r="X135" s="3">
        <v>7</v>
      </c>
      <c r="Y135" s="3">
        <v>3</v>
      </c>
      <c r="Z135" s="3">
        <v>7</v>
      </c>
      <c r="AA135" s="3">
        <v>4</v>
      </c>
      <c r="AB135" s="3">
        <v>14</v>
      </c>
      <c r="AC135" s="11">
        <v>1</v>
      </c>
      <c r="AD135" s="3">
        <v>1</v>
      </c>
      <c r="AE135" s="3">
        <v>3</v>
      </c>
      <c r="AF135" s="3">
        <v>5</v>
      </c>
      <c r="AG135" s="3">
        <v>4</v>
      </c>
      <c r="AH135" s="3">
        <v>2</v>
      </c>
      <c r="AI135" s="4">
        <f t="shared" si="108"/>
        <v>-1.612051136401202</v>
      </c>
      <c r="AJ135" s="4">
        <f t="shared" si="109"/>
        <v>-0.42558661408113418</v>
      </c>
      <c r="AK135" s="4">
        <f t="shared" si="110"/>
        <v>0.27504114263373231</v>
      </c>
      <c r="AL135" s="4">
        <f t="shared" si="111"/>
        <v>1.9422283593421019</v>
      </c>
      <c r="AM135" s="4">
        <f t="shared" si="112"/>
        <v>0.37604404916744461</v>
      </c>
      <c r="AN135" s="4">
        <f t="shared" si="113"/>
        <v>-0.16860453543206769</v>
      </c>
      <c r="AO135" s="4">
        <f t="shared" si="114"/>
        <v>5.8971633719841106E-2</v>
      </c>
      <c r="AP135" s="4">
        <f t="shared" si="115"/>
        <v>-0.44604289894872184</v>
      </c>
      <c r="AQ135" s="4">
        <f t="shared" si="116"/>
        <v>-7.0082828429463007E-16</v>
      </c>
      <c r="AR135" s="4">
        <f t="shared" si="117"/>
        <v>4.4907937873374548E-2</v>
      </c>
      <c r="AS135" s="4">
        <f t="shared" si="118"/>
        <v>-4.490793787337595E-2</v>
      </c>
      <c r="AT135" s="4">
        <f t="shared" si="119"/>
        <v>0.91509911837347813</v>
      </c>
      <c r="AU135" s="4">
        <f t="shared" si="120"/>
        <v>0.45099715544009056</v>
      </c>
      <c r="AV135" s="4">
        <f>AI135/ACC!D135</f>
        <v>-1.7195212121612822</v>
      </c>
      <c r="AW135" s="4">
        <f>AJ135/ACC!E135</f>
        <v>-0.42558661408113418</v>
      </c>
      <c r="AX135" s="4">
        <f>AK135/ACC!F135</f>
        <v>0.27504114263373231</v>
      </c>
      <c r="AY135" s="4">
        <f>AL135/ACC!G135</f>
        <v>1.9422283593421019</v>
      </c>
      <c r="AZ135" s="4">
        <f>AM135/ACC!H135</f>
        <v>0.42976462761993667</v>
      </c>
      <c r="BA135" s="4">
        <f>AN135/ACC!I135</f>
        <v>-0.16860453543206769</v>
      </c>
      <c r="BB135" s="4">
        <f>AO135/ACC!J135</f>
        <v>5.8971633719841106E-2</v>
      </c>
      <c r="BC135" s="4">
        <f>AP135/ACC!K135</f>
        <v>-0.44604289894872184</v>
      </c>
      <c r="BD135" s="4">
        <f t="shared" si="121"/>
        <v>1.8040418933354507E-2</v>
      </c>
      <c r="BE135" s="4">
        <f t="shared" si="122"/>
        <v>-3.1477793260252948E-2</v>
      </c>
      <c r="BF135" s="4">
        <f t="shared" si="123"/>
        <v>-4.9518212193607455E-2</v>
      </c>
      <c r="BG135" s="4"/>
      <c r="BH135" s="4"/>
      <c r="BI135" s="4"/>
      <c r="BJ135" s="4"/>
      <c r="BK135" s="4"/>
    </row>
    <row r="136" spans="1:63" x14ac:dyDescent="0.3">
      <c r="A136" s="3" t="str">
        <f t="shared" si="107"/>
        <v>ns135</v>
      </c>
      <c r="B136" s="3" t="s">
        <v>222</v>
      </c>
      <c r="C136" s="3">
        <v>135</v>
      </c>
      <c r="D136" s="3">
        <v>2</v>
      </c>
      <c r="E136">
        <v>473.2</v>
      </c>
      <c r="F136">
        <v>507.9</v>
      </c>
      <c r="G136">
        <v>523.6</v>
      </c>
      <c r="H136">
        <v>632.1</v>
      </c>
      <c r="I136">
        <v>447.8</v>
      </c>
      <c r="J136">
        <v>536.6</v>
      </c>
      <c r="K136">
        <v>465.1</v>
      </c>
      <c r="L136">
        <v>499.4</v>
      </c>
      <c r="M136" s="4">
        <f t="shared" si="124"/>
        <v>510.71249999999998</v>
      </c>
      <c r="N136" s="4">
        <f t="shared" si="125"/>
        <v>534.19999999999993</v>
      </c>
      <c r="O136" s="4">
        <f t="shared" si="126"/>
        <v>487.22500000000002</v>
      </c>
      <c r="P136" s="4">
        <f t="shared" si="127"/>
        <v>-46.974999999999909</v>
      </c>
      <c r="Q136" s="4">
        <f t="shared" si="128"/>
        <v>486.4</v>
      </c>
      <c r="R136" s="4">
        <f t="shared" si="129"/>
        <v>535.02499999999998</v>
      </c>
      <c r="S136" s="4">
        <f t="shared" si="130"/>
        <v>48.625</v>
      </c>
      <c r="T136" s="4">
        <f t="shared" si="131"/>
        <v>874.52499999999998</v>
      </c>
      <c r="U136" s="4">
        <f t="shared" si="132"/>
        <v>544</v>
      </c>
      <c r="V136" s="4">
        <f t="shared" si="133"/>
        <v>-330.52499999999998</v>
      </c>
      <c r="W136" s="3">
        <v>29</v>
      </c>
      <c r="X136" s="3">
        <v>8</v>
      </c>
      <c r="Y136" s="3">
        <v>3</v>
      </c>
      <c r="Z136" s="3">
        <v>10</v>
      </c>
      <c r="AA136" s="3">
        <v>8</v>
      </c>
      <c r="AB136" s="3">
        <v>23</v>
      </c>
      <c r="AC136" s="11">
        <v>3</v>
      </c>
      <c r="AD136" s="3">
        <v>3</v>
      </c>
      <c r="AE136" s="3">
        <v>3</v>
      </c>
      <c r="AF136" s="3">
        <v>8</v>
      </c>
      <c r="AG136" s="3">
        <v>6</v>
      </c>
      <c r="AH136" s="3">
        <v>4</v>
      </c>
      <c r="AI136" s="4">
        <f t="shared" si="108"/>
        <v>-0.65226479169125828</v>
      </c>
      <c r="AJ136" s="4">
        <f t="shared" si="109"/>
        <v>-4.8903558190780787E-2</v>
      </c>
      <c r="AK136" s="4">
        <f t="shared" si="110"/>
        <v>0.22408697108753409</v>
      </c>
      <c r="AL136" s="4">
        <f t="shared" si="111"/>
        <v>2.1106775715140995</v>
      </c>
      <c r="AM136" s="4">
        <f t="shared" si="112"/>
        <v>-1.0939182594408869</v>
      </c>
      <c r="AN136" s="4">
        <f t="shared" si="113"/>
        <v>0.45013008450269865</v>
      </c>
      <c r="AO136" s="4">
        <f t="shared" si="114"/>
        <v>-0.79310703928070636</v>
      </c>
      <c r="AP136" s="4">
        <f t="shared" si="115"/>
        <v>-0.19670097850069607</v>
      </c>
      <c r="AQ136" s="4">
        <f t="shared" si="116"/>
        <v>4.7878367936959876E-16</v>
      </c>
      <c r="AR136" s="4">
        <f t="shared" si="117"/>
        <v>0.40839904817989864</v>
      </c>
      <c r="AS136" s="4">
        <f t="shared" si="118"/>
        <v>-0.40839904817989769</v>
      </c>
      <c r="AT136" s="4">
        <f t="shared" si="119"/>
        <v>0.67247826241011466</v>
      </c>
      <c r="AU136" s="4">
        <f t="shared" si="120"/>
        <v>1.1576015596626599</v>
      </c>
      <c r="AV136" s="4">
        <f>AI136/ACC!D136</f>
        <v>-0.65226479169125828</v>
      </c>
      <c r="AW136" s="4">
        <f>AJ136/ACC!E136</f>
        <v>-5.2163795403499504E-2</v>
      </c>
      <c r="AX136" s="4">
        <f>AK136/ACC!F136</f>
        <v>0.22408697108753409</v>
      </c>
      <c r="AY136" s="4">
        <f>AL136/ACC!G136</f>
        <v>2.1106775715140995</v>
      </c>
      <c r="AZ136" s="4">
        <f>AM136/ACC!H136</f>
        <v>-1.0939182594408869</v>
      </c>
      <c r="BA136" s="4">
        <f>AN136/ACC!I136</f>
        <v>0.45013008450269865</v>
      </c>
      <c r="BB136" s="4">
        <f>AO136/ACC!J136</f>
        <v>-0.79310703928070636</v>
      </c>
      <c r="BC136" s="4">
        <f>AP136/ACC!K136</f>
        <v>-0.19670097850069607</v>
      </c>
      <c r="BD136" s="4">
        <f t="shared" si="121"/>
        <v>0.40758398887671898</v>
      </c>
      <c r="BE136" s="4">
        <f t="shared" si="122"/>
        <v>-0.40839904817989769</v>
      </c>
      <c r="BF136" s="4">
        <f t="shared" si="123"/>
        <v>-0.81598303705661668</v>
      </c>
      <c r="BG136" s="4"/>
      <c r="BH136" s="4"/>
      <c r="BI136" s="4"/>
      <c r="BJ136" s="4"/>
      <c r="BK136" s="4"/>
    </row>
    <row r="137" spans="1:63" x14ac:dyDescent="0.3">
      <c r="A137" s="3" t="str">
        <f t="shared" si="107"/>
        <v>ls136</v>
      </c>
      <c r="B137" s="3" t="s">
        <v>223</v>
      </c>
      <c r="C137" s="3">
        <v>136</v>
      </c>
      <c r="D137" s="3">
        <v>2</v>
      </c>
      <c r="E137">
        <v>339.3</v>
      </c>
      <c r="F137">
        <v>373.6</v>
      </c>
      <c r="G137">
        <v>460.1</v>
      </c>
      <c r="H137">
        <v>560.5</v>
      </c>
      <c r="I137">
        <v>439.8</v>
      </c>
      <c r="J137">
        <v>476.8</v>
      </c>
      <c r="K137">
        <v>324.3</v>
      </c>
      <c r="L137">
        <v>364.9</v>
      </c>
      <c r="M137" s="4">
        <f t="shared" si="124"/>
        <v>417.41250000000008</v>
      </c>
      <c r="N137" s="4">
        <f t="shared" si="125"/>
        <v>433.375</v>
      </c>
      <c r="O137" s="4">
        <f t="shared" si="126"/>
        <v>401.45000000000005</v>
      </c>
      <c r="P137" s="4">
        <f t="shared" si="127"/>
        <v>-31.924999999999955</v>
      </c>
      <c r="Q137" s="4">
        <f t="shared" si="128"/>
        <v>350.52499999999998</v>
      </c>
      <c r="R137" s="4">
        <f t="shared" si="129"/>
        <v>484.3</v>
      </c>
      <c r="S137" s="4">
        <f t="shared" si="130"/>
        <v>133.77500000000003</v>
      </c>
      <c r="T137" s="4">
        <f t="shared" si="131"/>
        <v>803.85000000000014</v>
      </c>
      <c r="U137" s="4">
        <f t="shared" si="132"/>
        <v>443.95000000000005</v>
      </c>
      <c r="V137" s="4">
        <f t="shared" si="133"/>
        <v>-359.90000000000009</v>
      </c>
      <c r="W137" s="3">
        <v>22</v>
      </c>
      <c r="X137" s="3">
        <v>6</v>
      </c>
      <c r="Y137" s="3">
        <v>3</v>
      </c>
      <c r="Z137" s="3">
        <v>7</v>
      </c>
      <c r="AA137" s="3">
        <v>6</v>
      </c>
      <c r="AB137" s="3">
        <v>10</v>
      </c>
      <c r="AC137" s="11">
        <v>2</v>
      </c>
      <c r="AD137" s="3">
        <v>1</v>
      </c>
      <c r="AE137" s="3">
        <v>2</v>
      </c>
      <c r="AF137" s="3">
        <v>2</v>
      </c>
      <c r="AG137" s="3">
        <v>3</v>
      </c>
      <c r="AH137" s="3">
        <v>4</v>
      </c>
      <c r="AI137" s="4">
        <f t="shared" si="108"/>
        <v>-0.96597348805143124</v>
      </c>
      <c r="AJ137" s="4">
        <f t="shared" si="109"/>
        <v>-0.54180462083857706</v>
      </c>
      <c r="AK137" s="4">
        <f t="shared" si="110"/>
        <v>0.52789237665156519</v>
      </c>
      <c r="AL137" s="4">
        <f t="shared" si="111"/>
        <v>1.7694828800967703</v>
      </c>
      <c r="AM137" s="4">
        <f t="shared" si="112"/>
        <v>0.27685365932150852</v>
      </c>
      <c r="AN137" s="4">
        <f t="shared" si="113"/>
        <v>0.73441191258318783</v>
      </c>
      <c r="AO137" s="4">
        <f t="shared" si="114"/>
        <v>-1.1514700772115716</v>
      </c>
      <c r="AP137" s="4">
        <f t="shared" si="115"/>
        <v>-0.64939264255145901</v>
      </c>
      <c r="AQ137" s="4">
        <f t="shared" si="116"/>
        <v>-8.4654505627668186E-16</v>
      </c>
      <c r="AR137" s="4">
        <f t="shared" si="117"/>
        <v>0.19739928696458184</v>
      </c>
      <c r="AS137" s="4">
        <f t="shared" si="118"/>
        <v>-0.19739928696458356</v>
      </c>
      <c r="AT137" s="4">
        <f t="shared" si="119"/>
        <v>0.24825626849265423</v>
      </c>
      <c r="AU137" s="4">
        <f t="shared" si="120"/>
        <v>0.65634876464496283</v>
      </c>
      <c r="AV137" s="4">
        <f>AI137/ACC!D137</f>
        <v>-0.96597348805143124</v>
      </c>
      <c r="AW137" s="4">
        <f>AJ137/ACC!E137</f>
        <v>-0.54180462083857706</v>
      </c>
      <c r="AX137" s="4">
        <f>AK137/ACC!F137</f>
        <v>0.52789237665156519</v>
      </c>
      <c r="AY137" s="4">
        <f>AL137/ACC!G137</f>
        <v>2.3593105067956937</v>
      </c>
      <c r="AZ137" s="4">
        <f>AM137/ACC!H137</f>
        <v>0.27685365932150852</v>
      </c>
      <c r="BA137" s="4">
        <f>AN137/ACC!I137</f>
        <v>0.83932790009507185</v>
      </c>
      <c r="BB137" s="4">
        <f>AO137/ACC!J137</f>
        <v>-1.1514700772115716</v>
      </c>
      <c r="BC137" s="4">
        <f>AP137/ACC!K137</f>
        <v>-0.69268548538822294</v>
      </c>
      <c r="BD137" s="4">
        <f t="shared" si="121"/>
        <v>0.34485619363931264</v>
      </c>
      <c r="BE137" s="4">
        <f t="shared" si="122"/>
        <v>-0.18199350079580356</v>
      </c>
      <c r="BF137" s="4">
        <f t="shared" si="123"/>
        <v>-0.5268496944351162</v>
      </c>
      <c r="BG137" s="4"/>
      <c r="BH137" s="4"/>
      <c r="BI137" s="4"/>
      <c r="BJ137" s="4"/>
      <c r="BK137" s="4"/>
    </row>
    <row r="138" spans="1:63" x14ac:dyDescent="0.3">
      <c r="A138" s="3" t="str">
        <f t="shared" si="107"/>
        <v>rt137</v>
      </c>
      <c r="B138" s="3" t="s">
        <v>224</v>
      </c>
      <c r="C138" s="3">
        <v>137</v>
      </c>
      <c r="D138" s="3">
        <v>2</v>
      </c>
      <c r="E138">
        <v>507.8</v>
      </c>
      <c r="F138">
        <v>753.8</v>
      </c>
      <c r="G138">
        <v>421.6</v>
      </c>
      <c r="H138">
        <v>606.1</v>
      </c>
      <c r="I138">
        <v>498.3</v>
      </c>
      <c r="J138">
        <v>658.2</v>
      </c>
      <c r="K138">
        <v>413.5</v>
      </c>
      <c r="L138">
        <v>416.1</v>
      </c>
      <c r="M138" s="4">
        <f t="shared" si="124"/>
        <v>534.42500000000007</v>
      </c>
      <c r="N138" s="4">
        <f t="shared" si="125"/>
        <v>572.32499999999993</v>
      </c>
      <c r="O138" s="4">
        <f t="shared" si="126"/>
        <v>496.52499999999998</v>
      </c>
      <c r="P138" s="4">
        <f t="shared" si="127"/>
        <v>-75.799999999999955</v>
      </c>
      <c r="Q138" s="4">
        <f t="shared" si="128"/>
        <v>522.79999999999995</v>
      </c>
      <c r="R138" s="4">
        <f t="shared" si="129"/>
        <v>546.04999999999995</v>
      </c>
      <c r="S138" s="4">
        <f t="shared" si="130"/>
        <v>23.25</v>
      </c>
      <c r="T138" s="4">
        <f t="shared" si="131"/>
        <v>882.90000000000009</v>
      </c>
      <c r="U138" s="4">
        <f t="shared" si="132"/>
        <v>608.55000000000007</v>
      </c>
      <c r="V138" s="4">
        <f t="shared" si="133"/>
        <v>-274.35000000000002</v>
      </c>
      <c r="W138" s="3">
        <v>25</v>
      </c>
      <c r="X138" s="3">
        <v>7</v>
      </c>
      <c r="Y138" s="3">
        <v>3</v>
      </c>
      <c r="Z138" s="3">
        <v>10</v>
      </c>
      <c r="AA138" s="3">
        <v>5</v>
      </c>
      <c r="AB138" s="3">
        <v>5</v>
      </c>
      <c r="AC138" s="11">
        <v>0</v>
      </c>
      <c r="AD138" s="3">
        <v>1</v>
      </c>
      <c r="AE138" s="3">
        <v>0</v>
      </c>
      <c r="AF138" s="3">
        <v>4</v>
      </c>
      <c r="AG138" s="3">
        <v>0</v>
      </c>
      <c r="AH138" s="3">
        <v>12</v>
      </c>
      <c r="AI138" s="4">
        <f t="shared" si="108"/>
        <v>-0.21053611136930317</v>
      </c>
      <c r="AJ138" s="4">
        <f t="shared" si="109"/>
        <v>1.7346989457893243</v>
      </c>
      <c r="AK138" s="4">
        <f t="shared" si="110"/>
        <v>-0.89215912733301739</v>
      </c>
      <c r="AL138" s="4">
        <f t="shared" si="111"/>
        <v>0.56676716553595352</v>
      </c>
      <c r="AM138" s="4">
        <f t="shared" si="112"/>
        <v>-0.28565697739778678</v>
      </c>
      <c r="AN138" s="4">
        <f t="shared" si="113"/>
        <v>0.97874580975532166</v>
      </c>
      <c r="AO138" s="4">
        <f t="shared" si="114"/>
        <v>-0.95620954994677732</v>
      </c>
      <c r="AP138" s="4">
        <f t="shared" si="115"/>
        <v>-0.9356501550337184</v>
      </c>
      <c r="AQ138" s="4">
        <f t="shared" si="116"/>
        <v>-4.7184478546569153E-16</v>
      </c>
      <c r="AR138" s="4">
        <f t="shared" si="117"/>
        <v>0.29969271815573928</v>
      </c>
      <c r="AS138" s="4">
        <f t="shared" si="118"/>
        <v>-0.29969271815574022</v>
      </c>
      <c r="AT138" s="4">
        <f t="shared" si="119"/>
        <v>-1.1086258333887788</v>
      </c>
      <c r="AU138" s="4">
        <f t="shared" si="120"/>
        <v>1.1722808830234417</v>
      </c>
      <c r="AV138" s="4">
        <f>AI138/ACC!D138</f>
        <v>-0.22457185212725672</v>
      </c>
      <c r="AW138" s="4">
        <f>AJ138/ACC!E138</f>
        <v>2.135014087125322</v>
      </c>
      <c r="AX138" s="4">
        <f>AK138/ACC!F138</f>
        <v>-0.89215912733301739</v>
      </c>
      <c r="AY138" s="4">
        <f>AL138/ACC!G138</f>
        <v>0.6477339034696612</v>
      </c>
      <c r="AZ138" s="4">
        <f>AM138/ACC!H138</f>
        <v>-0.28565697739778678</v>
      </c>
      <c r="BA138" s="4">
        <f>AN138/ACC!I138</f>
        <v>1.1185666397203675</v>
      </c>
      <c r="BB138" s="4">
        <f>AO138/ACC!J138</f>
        <v>-0.95620954994677732</v>
      </c>
      <c r="BC138" s="4">
        <f>AP138/ACC!K138</f>
        <v>-0.99802683203596632</v>
      </c>
      <c r="BD138" s="4">
        <f t="shared" si="121"/>
        <v>0.41650425278367725</v>
      </c>
      <c r="BE138" s="4">
        <f t="shared" si="122"/>
        <v>-0.28033167991504071</v>
      </c>
      <c r="BF138" s="4">
        <f t="shared" si="123"/>
        <v>-0.69683593269871791</v>
      </c>
      <c r="BG138" s="4"/>
      <c r="BH138" s="4"/>
      <c r="BI138" s="4"/>
      <c r="BJ138" s="4"/>
      <c r="BK138" s="4"/>
    </row>
    <row r="139" spans="1:63" x14ac:dyDescent="0.3">
      <c r="A139" s="3" t="str">
        <f t="shared" si="107"/>
        <v>pa138</v>
      </c>
      <c r="B139" s="3" t="s">
        <v>225</v>
      </c>
      <c r="C139" s="3">
        <v>138</v>
      </c>
      <c r="D139" s="3">
        <v>2</v>
      </c>
      <c r="E139">
        <v>366.6</v>
      </c>
      <c r="F139">
        <v>415.3</v>
      </c>
      <c r="G139">
        <v>472.9</v>
      </c>
      <c r="H139">
        <v>578.1</v>
      </c>
      <c r="I139">
        <v>484.7</v>
      </c>
      <c r="J139">
        <v>574.70000000000005</v>
      </c>
      <c r="K139">
        <v>437.9</v>
      </c>
      <c r="L139">
        <v>412.8</v>
      </c>
      <c r="M139" s="4">
        <f t="shared" si="124"/>
        <v>467.87500000000006</v>
      </c>
      <c r="N139" s="4">
        <f t="shared" si="125"/>
        <v>458.22500000000002</v>
      </c>
      <c r="O139" s="4">
        <f t="shared" si="126"/>
        <v>477.52500000000003</v>
      </c>
      <c r="P139" s="4">
        <f t="shared" si="127"/>
        <v>19.300000000000011</v>
      </c>
      <c r="Q139" s="4">
        <f t="shared" si="128"/>
        <v>408.15000000000003</v>
      </c>
      <c r="R139" s="4">
        <f t="shared" si="129"/>
        <v>527.6</v>
      </c>
      <c r="S139" s="4">
        <f t="shared" si="130"/>
        <v>119.44999999999999</v>
      </c>
      <c r="T139" s="4">
        <f t="shared" si="131"/>
        <v>850.3</v>
      </c>
      <c r="U139" s="4">
        <f t="shared" si="132"/>
        <v>495.22500000000002</v>
      </c>
      <c r="V139" s="4">
        <f t="shared" si="133"/>
        <v>-355.07499999999993</v>
      </c>
      <c r="W139" s="3">
        <v>22</v>
      </c>
      <c r="X139" s="3">
        <v>6</v>
      </c>
      <c r="Y139" s="3">
        <v>3</v>
      </c>
      <c r="Z139" s="3">
        <v>9</v>
      </c>
      <c r="AA139" s="3">
        <v>4</v>
      </c>
      <c r="AB139" s="3">
        <v>16</v>
      </c>
      <c r="AC139" s="11">
        <v>3</v>
      </c>
      <c r="AD139" s="3">
        <v>2</v>
      </c>
      <c r="AE139" s="3">
        <v>0</v>
      </c>
      <c r="AF139" s="3">
        <v>6</v>
      </c>
      <c r="AG139" s="3">
        <v>5</v>
      </c>
      <c r="AH139" s="3">
        <v>21</v>
      </c>
      <c r="AI139" s="4">
        <f t="shared" si="108"/>
        <v>-1.3261854708879539</v>
      </c>
      <c r="AJ139" s="4">
        <f t="shared" si="109"/>
        <v>-0.68846409411932086</v>
      </c>
      <c r="AK139" s="4">
        <f t="shared" si="110"/>
        <v>6.5801846370889761E-2</v>
      </c>
      <c r="AL139" s="4">
        <f t="shared" si="111"/>
        <v>1.4433847793495398</v>
      </c>
      <c r="AM139" s="4">
        <f t="shared" si="112"/>
        <v>0.22032160501298176</v>
      </c>
      <c r="AN139" s="4">
        <f t="shared" si="113"/>
        <v>1.3988621370289374</v>
      </c>
      <c r="AO139" s="4">
        <f t="shared" si="114"/>
        <v>-0.39251947163531486</v>
      </c>
      <c r="AP139" s="4">
        <f t="shared" si="115"/>
        <v>-0.72120133111976403</v>
      </c>
      <c r="AQ139" s="4">
        <f t="shared" si="116"/>
        <v>-6.106226635438361E-16</v>
      </c>
      <c r="AR139" s="4">
        <f t="shared" si="117"/>
        <v>-0.12636573482171126</v>
      </c>
      <c r="AS139" s="4">
        <f t="shared" si="118"/>
        <v>0.12636573482171004</v>
      </c>
      <c r="AT139" s="4">
        <f t="shared" si="119"/>
        <v>0.19773291148267658</v>
      </c>
      <c r="AU139" s="4">
        <f t="shared" si="120"/>
        <v>0.71629074556969741</v>
      </c>
      <c r="AV139" s="4">
        <f>AI139/ACC!D139</f>
        <v>-1.3261854708879539</v>
      </c>
      <c r="AW139" s="4">
        <f>AJ139/ACC!E139</f>
        <v>-0.68846409411932086</v>
      </c>
      <c r="AX139" s="4">
        <f>AK139/ACC!F139</f>
        <v>6.5801846370889761E-2</v>
      </c>
      <c r="AY139" s="4">
        <f>AL139/ACC!G139</f>
        <v>1.4433847793495398</v>
      </c>
      <c r="AZ139" s="4">
        <f>AM139/ACC!H139</f>
        <v>0.22032160501298176</v>
      </c>
      <c r="BA139" s="4">
        <f>AN139/ACC!I139</f>
        <v>1.4921196128308665</v>
      </c>
      <c r="BB139" s="4">
        <f>AO139/ACC!J139</f>
        <v>-0.39251947163531486</v>
      </c>
      <c r="BC139" s="4">
        <f>AP139/ACC!K139</f>
        <v>-0.72120133111976403</v>
      </c>
      <c r="BD139" s="4">
        <f t="shared" si="121"/>
        <v>-0.12636573482171126</v>
      </c>
      <c r="BE139" s="4">
        <f t="shared" si="122"/>
        <v>0.14968010377219232</v>
      </c>
      <c r="BF139" s="4">
        <f t="shared" si="123"/>
        <v>0.27604583859390358</v>
      </c>
      <c r="BG139" s="4"/>
      <c r="BH139" s="4"/>
      <c r="BI139" s="4"/>
      <c r="BJ139" s="4"/>
      <c r="BK139" s="4"/>
    </row>
    <row r="140" spans="1:63" x14ac:dyDescent="0.3">
      <c r="A140" s="3" t="str">
        <f t="shared" si="107"/>
        <v>lp139</v>
      </c>
      <c r="B140" s="3" t="s">
        <v>226</v>
      </c>
      <c r="C140" s="3">
        <v>139</v>
      </c>
      <c r="D140" s="3">
        <v>2</v>
      </c>
      <c r="E140">
        <v>465.7</v>
      </c>
      <c r="F140">
        <v>504.9</v>
      </c>
      <c r="G140">
        <v>423.9</v>
      </c>
      <c r="H140">
        <v>481.6</v>
      </c>
      <c r="I140">
        <v>439.5</v>
      </c>
      <c r="J140">
        <v>548.29999999999995</v>
      </c>
      <c r="K140">
        <v>356.9</v>
      </c>
      <c r="L140">
        <v>380.7</v>
      </c>
      <c r="M140" s="4">
        <f t="shared" si="124"/>
        <v>450.18749999999994</v>
      </c>
      <c r="N140" s="4">
        <f t="shared" si="125"/>
        <v>469.02499999999998</v>
      </c>
      <c r="O140" s="4">
        <f t="shared" si="126"/>
        <v>431.34999999999997</v>
      </c>
      <c r="P140" s="4">
        <f t="shared" si="127"/>
        <v>-37.675000000000011</v>
      </c>
      <c r="Q140" s="4">
        <f t="shared" si="128"/>
        <v>427.05</v>
      </c>
      <c r="R140" s="4">
        <f t="shared" si="129"/>
        <v>473.32499999999999</v>
      </c>
      <c r="S140" s="4">
        <f t="shared" si="130"/>
        <v>46.274999999999977</v>
      </c>
      <c r="T140" s="4">
        <f t="shared" si="131"/>
        <v>843.52499999999998</v>
      </c>
      <c r="U140" s="4">
        <f t="shared" si="132"/>
        <v>478.875</v>
      </c>
      <c r="V140" s="4">
        <f t="shared" si="133"/>
        <v>-364.65</v>
      </c>
      <c r="W140" s="3">
        <v>26</v>
      </c>
      <c r="X140" s="3">
        <v>8</v>
      </c>
      <c r="Y140" s="3">
        <v>3</v>
      </c>
      <c r="Z140" s="3">
        <v>9</v>
      </c>
      <c r="AA140" s="3">
        <v>6</v>
      </c>
      <c r="AB140" s="3">
        <v>13</v>
      </c>
      <c r="AC140" s="11">
        <v>2</v>
      </c>
      <c r="AD140" s="3">
        <v>1</v>
      </c>
      <c r="AE140" s="3">
        <v>2</v>
      </c>
      <c r="AF140" s="3">
        <v>4</v>
      </c>
      <c r="AG140" s="3">
        <v>4</v>
      </c>
      <c r="AH140" s="3">
        <v>1</v>
      </c>
      <c r="AI140" s="4">
        <f t="shared" si="108"/>
        <v>0.2444755555522975</v>
      </c>
      <c r="AJ140" s="4">
        <f t="shared" si="109"/>
        <v>0.86226390544109888</v>
      </c>
      <c r="AK140" s="4">
        <f t="shared" si="110"/>
        <v>-0.41428855223729211</v>
      </c>
      <c r="AL140" s="4">
        <f t="shared" si="111"/>
        <v>0.49505807502250071</v>
      </c>
      <c r="AM140" s="4">
        <f t="shared" si="112"/>
        <v>-0.16843400483256457</v>
      </c>
      <c r="AN140" s="4">
        <f t="shared" si="113"/>
        <v>1.5462438642465575</v>
      </c>
      <c r="AO140" s="4">
        <f t="shared" si="114"/>
        <v>-1.4702023135268254</v>
      </c>
      <c r="AP140" s="4">
        <f t="shared" si="115"/>
        <v>-1.095116529665767</v>
      </c>
      <c r="AQ140" s="4">
        <f t="shared" si="116"/>
        <v>6.9388939039072284E-16</v>
      </c>
      <c r="AR140" s="4">
        <f t="shared" si="117"/>
        <v>0.29687724594465126</v>
      </c>
      <c r="AS140" s="4">
        <f t="shared" si="118"/>
        <v>-0.29687724594464987</v>
      </c>
      <c r="AT140" s="4">
        <f t="shared" si="119"/>
        <v>-1.2422746602036931</v>
      </c>
      <c r="AU140" s="4">
        <f t="shared" si="120"/>
        <v>0.90422465752219372</v>
      </c>
      <c r="AV140" s="4">
        <f>AI140/ACC!D140</f>
        <v>0.30089299144898152</v>
      </c>
      <c r="AW140" s="4">
        <f>AJ140/ACC!E140</f>
        <v>0.91974816580383878</v>
      </c>
      <c r="AX140" s="4">
        <f>AK140/ACC!F140</f>
        <v>-0.41428855223729211</v>
      </c>
      <c r="AY140" s="4">
        <f>AL140/ACC!G140</f>
        <v>0.60930224618153939</v>
      </c>
      <c r="AZ140" s="4">
        <f>AM140/ACC!H140</f>
        <v>-0.17966293848806889</v>
      </c>
      <c r="BA140" s="4">
        <f>AN140/ACC!I140</f>
        <v>1.5462438642465575</v>
      </c>
      <c r="BB140" s="4">
        <f>AO140/ACC!J140</f>
        <v>-1.4702023135268254</v>
      </c>
      <c r="BC140" s="4">
        <f>AP140/ACC!K140</f>
        <v>-1.095116529665767</v>
      </c>
      <c r="BD140" s="4">
        <f t="shared" si="121"/>
        <v>0.35391371279926687</v>
      </c>
      <c r="BE140" s="4">
        <f t="shared" si="122"/>
        <v>-0.29968447935852593</v>
      </c>
      <c r="BF140" s="4">
        <f t="shared" si="123"/>
        <v>-0.6535981921577928</v>
      </c>
      <c r="BG140" s="4"/>
      <c r="BH140" s="4"/>
      <c r="BI140" s="4"/>
      <c r="BJ140" s="4"/>
      <c r="BK140" s="4"/>
    </row>
    <row r="141" spans="1:63" x14ac:dyDescent="0.3">
      <c r="A141" s="3" t="str">
        <f t="shared" si="107"/>
        <v>mw140</v>
      </c>
      <c r="B141" s="3" t="s">
        <v>227</v>
      </c>
      <c r="C141" s="3">
        <v>140</v>
      </c>
      <c r="D141" s="3">
        <v>2</v>
      </c>
      <c r="E141">
        <v>505.8</v>
      </c>
      <c r="F141">
        <v>515.29999999999995</v>
      </c>
      <c r="G141">
        <v>502.3</v>
      </c>
      <c r="H141">
        <v>581</v>
      </c>
      <c r="I141">
        <v>545.4</v>
      </c>
      <c r="J141">
        <v>611</v>
      </c>
      <c r="K141">
        <v>522.1</v>
      </c>
      <c r="L141">
        <v>559.20000000000005</v>
      </c>
      <c r="M141" s="4">
        <f t="shared" si="124"/>
        <v>542.76249999999993</v>
      </c>
      <c r="N141" s="4">
        <f t="shared" si="125"/>
        <v>526.09999999999991</v>
      </c>
      <c r="O141" s="4">
        <f t="shared" si="126"/>
        <v>559.42499999999995</v>
      </c>
      <c r="P141" s="4">
        <f t="shared" si="127"/>
        <v>33.325000000000045</v>
      </c>
      <c r="Q141" s="4">
        <f t="shared" si="128"/>
        <v>525.59999999999991</v>
      </c>
      <c r="R141" s="4">
        <f t="shared" si="129"/>
        <v>559.92499999999995</v>
      </c>
      <c r="S141" s="4">
        <f t="shared" si="130"/>
        <v>34.325000000000045</v>
      </c>
      <c r="T141" s="4">
        <f t="shared" si="131"/>
        <v>921.32500000000005</v>
      </c>
      <c r="U141" s="4">
        <f t="shared" si="132"/>
        <v>566.625</v>
      </c>
      <c r="V141" s="4">
        <f t="shared" si="133"/>
        <v>-354.70000000000005</v>
      </c>
      <c r="W141" s="3">
        <v>30</v>
      </c>
      <c r="X141" s="3">
        <v>9</v>
      </c>
      <c r="Y141" s="3">
        <v>4</v>
      </c>
      <c r="Z141" s="3">
        <v>11</v>
      </c>
      <c r="AA141" s="3">
        <v>6</v>
      </c>
      <c r="AB141" s="3">
        <v>20</v>
      </c>
      <c r="AC141" s="11">
        <v>3</v>
      </c>
      <c r="AD141" s="3">
        <v>3</v>
      </c>
      <c r="AE141" s="3">
        <v>3</v>
      </c>
      <c r="AF141" s="3">
        <v>4</v>
      </c>
      <c r="AG141" s="3">
        <v>7</v>
      </c>
      <c r="AH141" s="3">
        <v>5</v>
      </c>
      <c r="AI141" s="4">
        <f t="shared" si="108"/>
        <v>-0.95074457285183189</v>
      </c>
      <c r="AJ141" s="4">
        <f t="shared" si="109"/>
        <v>-0.706386819937598</v>
      </c>
      <c r="AK141" s="4">
        <f t="shared" si="110"/>
        <v>-1.0407711133991817</v>
      </c>
      <c r="AL141" s="4">
        <f t="shared" si="111"/>
        <v>0.98353995547979878</v>
      </c>
      <c r="AM141" s="4">
        <f t="shared" si="112"/>
        <v>6.7841428769611231E-2</v>
      </c>
      <c r="AN141" s="4">
        <f t="shared" si="113"/>
        <v>1.755196017314226</v>
      </c>
      <c r="AO141" s="4">
        <f t="shared" si="114"/>
        <v>-0.53147811258845945</v>
      </c>
      <c r="AP141" s="4">
        <f t="shared" si="115"/>
        <v>0.42280321721344949</v>
      </c>
      <c r="AQ141" s="4">
        <f t="shared" si="116"/>
        <v>1.762479051592436E-15</v>
      </c>
      <c r="AR141" s="4">
        <f t="shared" si="117"/>
        <v>-0.42859063767720329</v>
      </c>
      <c r="AS141" s="4">
        <f t="shared" si="118"/>
        <v>0.42859063767720684</v>
      </c>
      <c r="AT141" s="4">
        <f t="shared" si="119"/>
        <v>-8.2953026647200029E-2</v>
      </c>
      <c r="AU141" s="4">
        <f t="shared" si="120"/>
        <v>1.2275761850349345</v>
      </c>
      <c r="AV141" s="4">
        <f>AI141/ACC!D141</f>
        <v>-0.95074457285183189</v>
      </c>
      <c r="AW141" s="4">
        <f>AJ141/ACC!E141</f>
        <v>-0.706386819937598</v>
      </c>
      <c r="AX141" s="4">
        <f>AK141/ACC!F141</f>
        <v>-1.0407711133991817</v>
      </c>
      <c r="AY141" s="4">
        <f>AL141/ACC!G141</f>
        <v>1.0491092858451188</v>
      </c>
      <c r="AZ141" s="4">
        <f>AM141/ACC!H141</f>
        <v>6.7841428769611231E-2</v>
      </c>
      <c r="BA141" s="4">
        <f>AN141/ACC!I141</f>
        <v>1.755196017314226</v>
      </c>
      <c r="BB141" s="4">
        <f>AO141/ACC!J141</f>
        <v>-0.53147811258845945</v>
      </c>
      <c r="BC141" s="4">
        <f>AP141/ACC!K141</f>
        <v>0.42280321721344949</v>
      </c>
      <c r="BD141" s="4">
        <f t="shared" si="121"/>
        <v>-0.4121983050858733</v>
      </c>
      <c r="BE141" s="4">
        <f t="shared" si="122"/>
        <v>0.42859063767720684</v>
      </c>
      <c r="BF141" s="4">
        <f t="shared" si="123"/>
        <v>0.84078894276308014</v>
      </c>
      <c r="BG141" s="4"/>
      <c r="BH141" s="4"/>
      <c r="BI141" s="4"/>
      <c r="BJ141" s="4"/>
      <c r="BK141" s="4"/>
    </row>
    <row r="142" spans="1:63" x14ac:dyDescent="0.3">
      <c r="A142" s="3" t="str">
        <f t="shared" si="107"/>
        <v>hs141</v>
      </c>
      <c r="B142" s="3" t="s">
        <v>228</v>
      </c>
      <c r="C142" s="3">
        <v>141</v>
      </c>
      <c r="D142" s="3">
        <v>2</v>
      </c>
      <c r="E142">
        <v>477.3</v>
      </c>
      <c r="F142">
        <v>508.6</v>
      </c>
      <c r="G142">
        <v>477.9</v>
      </c>
      <c r="H142">
        <v>549.4</v>
      </c>
      <c r="I142">
        <v>577.29999999999995</v>
      </c>
      <c r="J142">
        <v>642.29999999999995</v>
      </c>
      <c r="K142">
        <v>541</v>
      </c>
      <c r="L142">
        <v>543</v>
      </c>
      <c r="M142" s="4">
        <f t="shared" si="124"/>
        <v>539.6</v>
      </c>
      <c r="N142" s="4">
        <f t="shared" si="125"/>
        <v>503.30000000000007</v>
      </c>
      <c r="O142" s="4">
        <f t="shared" si="126"/>
        <v>575.9</v>
      </c>
      <c r="P142" s="4">
        <f t="shared" si="127"/>
        <v>72.599999999999909</v>
      </c>
      <c r="Q142" s="4">
        <f t="shared" si="128"/>
        <v>517.47500000000002</v>
      </c>
      <c r="R142" s="4">
        <f t="shared" si="129"/>
        <v>561.72499999999991</v>
      </c>
      <c r="S142" s="4">
        <f t="shared" si="130"/>
        <v>44.249999999999886</v>
      </c>
      <c r="T142" s="4">
        <f t="shared" si="131"/>
        <v>926.90000000000009</v>
      </c>
      <c r="U142" s="4">
        <f t="shared" si="132"/>
        <v>560.82500000000005</v>
      </c>
      <c r="V142" s="4">
        <f t="shared" si="133"/>
        <v>-366.07500000000005</v>
      </c>
      <c r="W142" s="3">
        <v>26</v>
      </c>
      <c r="X142" s="3">
        <v>6</v>
      </c>
      <c r="Y142" s="3">
        <v>3</v>
      </c>
      <c r="Z142" s="3">
        <v>12</v>
      </c>
      <c r="AA142" s="3">
        <v>5</v>
      </c>
      <c r="AB142" s="3">
        <v>12</v>
      </c>
      <c r="AC142" s="11">
        <v>0</v>
      </c>
      <c r="AD142" s="3">
        <v>3</v>
      </c>
      <c r="AE142" s="3">
        <v>1</v>
      </c>
      <c r="AF142" s="3">
        <v>4</v>
      </c>
      <c r="AG142" s="3">
        <v>4</v>
      </c>
      <c r="AH142" s="3">
        <v>12</v>
      </c>
      <c r="AI142" s="4">
        <f t="shared" si="108"/>
        <v>-1.1448945565340891</v>
      </c>
      <c r="AJ142" s="4">
        <f t="shared" si="109"/>
        <v>-0.56969071031391261</v>
      </c>
      <c r="AK142" s="4">
        <f t="shared" si="110"/>
        <v>-1.1338682847215624</v>
      </c>
      <c r="AL142" s="4">
        <f t="shared" si="111"/>
        <v>0.18009577293794571</v>
      </c>
      <c r="AM142" s="4">
        <f t="shared" si="112"/>
        <v>0.69281741222046667</v>
      </c>
      <c r="AN142" s="4">
        <f t="shared" si="113"/>
        <v>1.8873301919109284</v>
      </c>
      <c r="AO142" s="4">
        <f t="shared" si="114"/>
        <v>2.5727967562563375E-2</v>
      </c>
      <c r="AP142" s="4">
        <f t="shared" si="115"/>
        <v>6.2482206937654508E-2</v>
      </c>
      <c r="AQ142" s="4">
        <f t="shared" si="116"/>
        <v>-7.0256300777060687E-16</v>
      </c>
      <c r="AR142" s="4">
        <f t="shared" si="117"/>
        <v>-0.66708944465790465</v>
      </c>
      <c r="AS142" s="4">
        <f t="shared" si="118"/>
        <v>0.66708944465790321</v>
      </c>
      <c r="AT142" s="4">
        <f t="shared" si="119"/>
        <v>-0.43278116864169802</v>
      </c>
      <c r="AU142" s="4">
        <f t="shared" si="120"/>
        <v>0.78010873073630926</v>
      </c>
      <c r="AV142" s="4">
        <f>AI142/ACC!D142</f>
        <v>-1.2212208603030283</v>
      </c>
      <c r="AW142" s="4">
        <f>AJ142/ACC!E142</f>
        <v>-0.60767009100150682</v>
      </c>
      <c r="AX142" s="4">
        <f>AK142/ACC!F142</f>
        <v>-1.2094595037029998</v>
      </c>
      <c r="AY142" s="4">
        <f>AL142/ACC!G142</f>
        <v>0.20582374050050939</v>
      </c>
      <c r="AZ142" s="4">
        <f>AM142/ACC!H142</f>
        <v>0.73900523970183107</v>
      </c>
      <c r="BA142" s="4">
        <f>AN142/ACC!I142</f>
        <v>2.0131522047049901</v>
      </c>
      <c r="BB142" s="4">
        <f>AO142/ACC!J142</f>
        <v>2.5727967562563375E-2</v>
      </c>
      <c r="BC142" s="4">
        <f>AP142/ACC!K142</f>
        <v>7.1408236500176581E-2</v>
      </c>
      <c r="BD142" s="4">
        <f t="shared" si="121"/>
        <v>-0.70813167862675641</v>
      </c>
      <c r="BE142" s="4">
        <f t="shared" si="122"/>
        <v>0.71232341211739025</v>
      </c>
      <c r="BF142" s="4">
        <f t="shared" si="123"/>
        <v>1.4204550907441467</v>
      </c>
      <c r="BG142" s="4"/>
      <c r="BH142" s="4"/>
      <c r="BI142" s="4"/>
      <c r="BJ142" s="4"/>
      <c r="BK142" s="4"/>
    </row>
    <row r="143" spans="1:63" x14ac:dyDescent="0.3">
      <c r="A143" s="3" t="str">
        <f t="shared" si="107"/>
        <v>ar142</v>
      </c>
      <c r="B143" s="3" t="s">
        <v>229</v>
      </c>
      <c r="C143" s="3">
        <v>142</v>
      </c>
      <c r="D143" s="3">
        <v>2</v>
      </c>
      <c r="E143">
        <v>405.6</v>
      </c>
      <c r="F143">
        <v>395.8</v>
      </c>
      <c r="G143">
        <v>404</v>
      </c>
      <c r="H143">
        <v>538</v>
      </c>
      <c r="I143">
        <v>402.4</v>
      </c>
      <c r="J143">
        <v>557</v>
      </c>
      <c r="K143">
        <v>370.1</v>
      </c>
      <c r="L143">
        <v>444.7</v>
      </c>
      <c r="M143" s="4">
        <f>AVERAGE(E143:L143)</f>
        <v>439.7</v>
      </c>
      <c r="N143" s="4">
        <f>AVERAGE(E143:H143)</f>
        <v>435.85</v>
      </c>
      <c r="O143" s="4">
        <f>AVERAGE(I143:L143)</f>
        <v>443.55</v>
      </c>
      <c r="P143" s="4">
        <f>O143-N143</f>
        <v>7.6999999999999886</v>
      </c>
      <c r="Q143" s="4">
        <f>AVERAGE(E143,F143,K143,L143)</f>
        <v>404.05</v>
      </c>
      <c r="R143" s="4">
        <f>AVERAGE(G143,H143,I143,J143)</f>
        <v>475.35</v>
      </c>
      <c r="S143" s="4">
        <f>R143-Q143</f>
        <v>71.300000000000011</v>
      </c>
      <c r="T143" s="4">
        <f>AVERAGE(E143,2112,I143,K143)</f>
        <v>822.52499999999998</v>
      </c>
      <c r="U143" s="4">
        <f>AVERAGE(F143,H143,J143,L143)</f>
        <v>483.875</v>
      </c>
      <c r="V143" s="4">
        <f>U143-T143</f>
        <v>-338.65</v>
      </c>
      <c r="W143" s="3">
        <v>21</v>
      </c>
      <c r="X143" s="3">
        <v>6</v>
      </c>
      <c r="Y143" s="3">
        <v>3</v>
      </c>
      <c r="Z143" s="3">
        <v>7</v>
      </c>
      <c r="AA143" s="3">
        <v>5</v>
      </c>
      <c r="AB143" s="3">
        <v>14</v>
      </c>
      <c r="AC143" s="11">
        <v>3</v>
      </c>
      <c r="AD143" s="3">
        <v>3</v>
      </c>
      <c r="AE143" s="3">
        <v>2</v>
      </c>
      <c r="AF143" s="3">
        <v>1</v>
      </c>
      <c r="AG143" s="3">
        <v>5</v>
      </c>
      <c r="AH143" s="3">
        <v>2</v>
      </c>
      <c r="AI143" s="4">
        <f t="shared" si="108"/>
        <v>-0.48894845789282887</v>
      </c>
      <c r="AJ143" s="4">
        <f t="shared" si="109"/>
        <v>-0.62946736954531368</v>
      </c>
      <c r="AK143" s="4">
        <f t="shared" si="110"/>
        <v>-0.5118903210197655</v>
      </c>
      <c r="AL143" s="4">
        <f t="shared" si="111"/>
        <v>1.4094907158611476</v>
      </c>
      <c r="AM143" s="4">
        <f t="shared" si="112"/>
        <v>-0.53483218414670208</v>
      </c>
      <c r="AN143" s="4">
        <f t="shared" si="113"/>
        <v>1.6819253404935159</v>
      </c>
      <c r="AO143" s="4">
        <f t="shared" si="114"/>
        <v>-0.99797104602172748</v>
      </c>
      <c r="AP143" s="4">
        <f t="shared" si="115"/>
        <v>7.1693322271675866E-2</v>
      </c>
      <c r="AQ143" s="4">
        <f t="shared" si="116"/>
        <v>2.0296264668928643E-16</v>
      </c>
      <c r="AR143" s="4">
        <f t="shared" si="117"/>
        <v>-5.5203858149190155E-2</v>
      </c>
      <c r="AS143" s="4">
        <f t="shared" si="118"/>
        <v>5.5203858149190557E-2</v>
      </c>
      <c r="AT143" s="4">
        <f t="shared" si="119"/>
        <v>-1.4338664454335192E-2</v>
      </c>
      <c r="AU143" s="4">
        <f t="shared" si="120"/>
        <v>1.2668210045405124</v>
      </c>
      <c r="AV143" s="4">
        <f>AI143/ACC!D143</f>
        <v>-0.55879823759180447</v>
      </c>
      <c r="AW143" s="4">
        <f>AJ143/ACC!E143</f>
        <v>-0.67143186084833462</v>
      </c>
      <c r="AX143" s="4">
        <f>AK143/ACC!F143</f>
        <v>-0.5118903210197655</v>
      </c>
      <c r="AY143" s="4">
        <f>AL143/ACC!G143</f>
        <v>1.6108465324127401</v>
      </c>
      <c r="AZ143" s="4">
        <f>AM143/ACC!H143</f>
        <v>-0.53483218414670208</v>
      </c>
      <c r="BA143" s="4">
        <f>AN143/ACC!I143</f>
        <v>1.9222003891354469</v>
      </c>
      <c r="BB143" s="4">
        <f>AO143/ACC!J143</f>
        <v>-0.99797104602172748</v>
      </c>
      <c r="BC143" s="4">
        <f>AP143/ACC!K143</f>
        <v>7.6472877089787589E-2</v>
      </c>
      <c r="BD143" s="4">
        <f t="shared" si="121"/>
        <v>-3.281847176179109E-2</v>
      </c>
      <c r="BE143" s="4">
        <f t="shared" si="122"/>
        <v>0.11646750901420122</v>
      </c>
      <c r="BF143" s="4">
        <f t="shared" si="123"/>
        <v>0.14928598077599231</v>
      </c>
      <c r="BG143" s="4"/>
      <c r="BH143" s="4"/>
      <c r="BI143" s="4"/>
      <c r="BJ143" s="4"/>
      <c r="BK143" s="4"/>
    </row>
    <row r="144" spans="1:63" x14ac:dyDescent="0.3">
      <c r="A144" s="3" t="str">
        <f t="shared" si="107"/>
        <v>rb143</v>
      </c>
      <c r="B144" s="3" t="s">
        <v>230</v>
      </c>
      <c r="C144" s="3">
        <v>143</v>
      </c>
      <c r="D144" s="3">
        <v>2</v>
      </c>
      <c r="E144">
        <v>385.7</v>
      </c>
      <c r="F144">
        <v>413.2</v>
      </c>
      <c r="G144">
        <v>351</v>
      </c>
      <c r="H144">
        <v>438.1</v>
      </c>
      <c r="I144">
        <v>459.3</v>
      </c>
      <c r="J144">
        <v>494.8</v>
      </c>
      <c r="K144">
        <v>400.5</v>
      </c>
      <c r="L144">
        <v>427.7</v>
      </c>
      <c r="M144" s="4">
        <f>AVERAGE(E144:L144)</f>
        <v>421.28749999999997</v>
      </c>
      <c r="N144" s="4">
        <f>AVERAGE(E144:H144)</f>
        <v>397</v>
      </c>
      <c r="O144" s="4">
        <f>AVERAGE(I144:L144)</f>
        <v>445.57499999999999</v>
      </c>
      <c r="P144" s="4">
        <f>O144-N144</f>
        <v>48.574999999999989</v>
      </c>
      <c r="Q144" s="4">
        <f>AVERAGE(E144,F144,K144,L144)</f>
        <v>406.77500000000003</v>
      </c>
      <c r="R144" s="4">
        <f>AVERAGE(G144,H144,I144,J144)</f>
        <v>435.8</v>
      </c>
      <c r="S144" s="4">
        <f>R144-Q144</f>
        <v>29.024999999999977</v>
      </c>
      <c r="T144" s="4">
        <f>AVERAGE(E144,2112,I144,K144)</f>
        <v>839.375</v>
      </c>
      <c r="U144" s="4">
        <f>AVERAGE(F144,H144,J144,L144)</f>
        <v>443.45</v>
      </c>
      <c r="V144" s="4">
        <f>U144-T144</f>
        <v>-395.92500000000001</v>
      </c>
      <c r="W144" s="3">
        <v>24</v>
      </c>
      <c r="X144" s="3">
        <v>6</v>
      </c>
      <c r="Y144" s="3">
        <v>3</v>
      </c>
      <c r="Z144" s="3">
        <v>11</v>
      </c>
      <c r="AA144" s="3">
        <v>4</v>
      </c>
      <c r="AB144" s="3">
        <v>17</v>
      </c>
      <c r="AC144" s="11">
        <v>1</v>
      </c>
      <c r="AD144" s="3">
        <v>4</v>
      </c>
      <c r="AE144" s="3">
        <v>5</v>
      </c>
      <c r="AF144" s="3">
        <v>3</v>
      </c>
      <c r="AG144" s="3">
        <v>4</v>
      </c>
      <c r="AH144" s="3">
        <v>5</v>
      </c>
      <c r="AI144" s="4">
        <f t="shared" si="108"/>
        <v>-0.79927527462632686</v>
      </c>
      <c r="AJ144" s="4">
        <f t="shared" si="109"/>
        <v>-0.18164071046126881</v>
      </c>
      <c r="AK144" s="4">
        <f t="shared" si="110"/>
        <v>-1.5786177974091451</v>
      </c>
      <c r="AL144" s="4">
        <f t="shared" si="111"/>
        <v>0.37759931309182082</v>
      </c>
      <c r="AM144" s="4">
        <f t="shared" si="112"/>
        <v>0.85373941346633797</v>
      </c>
      <c r="AN144" s="4">
        <f t="shared" si="113"/>
        <v>1.6510494872066857</v>
      </c>
      <c r="AO144" s="4">
        <f t="shared" si="114"/>
        <v>-0.46687558191204082</v>
      </c>
      <c r="AP144" s="4">
        <f t="shared" si="115"/>
        <v>0.14402115064394358</v>
      </c>
      <c r="AQ144" s="4">
        <f t="shared" si="116"/>
        <v>8.2919782151691379E-16</v>
      </c>
      <c r="AR144" s="4">
        <f t="shared" si="117"/>
        <v>-0.54548361735122997</v>
      </c>
      <c r="AS144" s="4">
        <f t="shared" si="118"/>
        <v>0.54548361735123163</v>
      </c>
      <c r="AT144" s="4">
        <f t="shared" si="119"/>
        <v>-0.76193645779271235</v>
      </c>
      <c r="AU144" s="4">
        <f t="shared" si="120"/>
        <v>0.9955146202405889</v>
      </c>
      <c r="AV144" s="4">
        <f>AI144/ACC!D144</f>
        <v>-0.79927527462632686</v>
      </c>
      <c r="AW144" s="4">
        <f>AJ144/ACC!E144</f>
        <v>-0.19375009115868674</v>
      </c>
      <c r="AX144" s="4">
        <f>AK144/ACC!F144</f>
        <v>-1.5786177974091451</v>
      </c>
      <c r="AY144" s="4">
        <f>AL144/ACC!G144</f>
        <v>0.40277260063127557</v>
      </c>
      <c r="AZ144" s="4">
        <f>AM144/ACC!H144</f>
        <v>0.85373941346633797</v>
      </c>
      <c r="BA144" s="4">
        <f>AN144/ACC!I144</f>
        <v>1.7611194530204648</v>
      </c>
      <c r="BB144" s="4">
        <f>AO144/ACC!J144</f>
        <v>-0.46687558191204082</v>
      </c>
      <c r="BC144" s="4">
        <f>AP144/ACC!K144</f>
        <v>0.15362256068687316</v>
      </c>
      <c r="BD144" s="4">
        <f t="shared" si="121"/>
        <v>-0.54221764064072075</v>
      </c>
      <c r="BE144" s="4">
        <f t="shared" si="122"/>
        <v>0.57540146131540881</v>
      </c>
      <c r="BF144" s="4">
        <f t="shared" si="123"/>
        <v>1.1176191019561297</v>
      </c>
      <c r="BG144" s="4"/>
      <c r="BH144" s="4"/>
      <c r="BI144" s="4"/>
      <c r="BJ144" s="4"/>
      <c r="BK144" s="4"/>
    </row>
    <row r="145" spans="1:63" x14ac:dyDescent="0.3">
      <c r="A145" s="3" t="str">
        <f t="shared" si="107"/>
        <v>jh144</v>
      </c>
      <c r="B145" s="3" t="s">
        <v>232</v>
      </c>
      <c r="C145" s="3">
        <v>144</v>
      </c>
      <c r="D145" s="3">
        <v>2</v>
      </c>
      <c r="E145">
        <v>655.6</v>
      </c>
      <c r="F145">
        <v>788.8</v>
      </c>
      <c r="G145">
        <v>589.5</v>
      </c>
      <c r="H145">
        <v>700.4</v>
      </c>
      <c r="I145">
        <v>613.9</v>
      </c>
      <c r="J145">
        <v>712.3</v>
      </c>
      <c r="K145">
        <v>472.1</v>
      </c>
      <c r="L145">
        <v>475.9</v>
      </c>
      <c r="M145" s="4">
        <f>AVERAGE(E145:L145)</f>
        <v>626.0625</v>
      </c>
      <c r="N145" s="4">
        <f>AVERAGE(E145:H145)</f>
        <v>683.57500000000005</v>
      </c>
      <c r="O145" s="4">
        <f>AVERAGE(I145:L145)</f>
        <v>568.54999999999995</v>
      </c>
      <c r="P145" s="4">
        <f>O145-N145</f>
        <v>-115.02500000000009</v>
      </c>
      <c r="Q145" s="4">
        <f>AVERAGE(E145,F145,K145,L145)</f>
        <v>598.1</v>
      </c>
      <c r="R145" s="4">
        <f>AVERAGE(G145,H145,I145,J145)</f>
        <v>654.02500000000009</v>
      </c>
      <c r="S145" s="4">
        <f>R145-Q145</f>
        <v>55.925000000000068</v>
      </c>
      <c r="T145" s="4">
        <f>AVERAGE(E145,2112,I145,K145)</f>
        <v>963.4</v>
      </c>
      <c r="U145" s="4">
        <f>AVERAGE(F145,H145,J145,L145)</f>
        <v>669.35</v>
      </c>
      <c r="V145" s="4">
        <f>U145-T145</f>
        <v>-294.04999999999995</v>
      </c>
      <c r="W145" s="3">
        <v>25</v>
      </c>
      <c r="X145" s="3">
        <v>7</v>
      </c>
      <c r="Y145" s="3">
        <v>3</v>
      </c>
      <c r="Z145" s="3">
        <v>11</v>
      </c>
      <c r="AA145" s="3">
        <v>4</v>
      </c>
      <c r="AB145" s="3">
        <v>22</v>
      </c>
      <c r="AC145" s="11">
        <v>3</v>
      </c>
      <c r="AD145" s="3">
        <v>5</v>
      </c>
      <c r="AE145" s="3">
        <v>5</v>
      </c>
      <c r="AF145" s="3">
        <v>3</v>
      </c>
      <c r="AG145" s="3">
        <v>6</v>
      </c>
      <c r="AH145" s="3">
        <v>7</v>
      </c>
      <c r="AI145" s="4">
        <f t="shared" si="108"/>
        <v>0.26335469280221346</v>
      </c>
      <c r="AJ145" s="4">
        <f t="shared" si="109"/>
        <v>1.4509584196326761</v>
      </c>
      <c r="AK145" s="4">
        <f t="shared" si="110"/>
        <v>-0.32598919866545656</v>
      </c>
      <c r="AL145" s="4">
        <f t="shared" si="111"/>
        <v>0.66278897930375025</v>
      </c>
      <c r="AM145" s="4">
        <f t="shared" si="112"/>
        <v>-0.10844016762444096</v>
      </c>
      <c r="AN145" s="4">
        <f t="shared" si="113"/>
        <v>0.76888871165572081</v>
      </c>
      <c r="AO145" s="4">
        <f t="shared" si="114"/>
        <v>-1.3727210119529667</v>
      </c>
      <c r="AP145" s="4">
        <f t="shared" si="115"/>
        <v>-1.3388404251514974</v>
      </c>
      <c r="AQ145" s="4">
        <f t="shared" si="116"/>
        <v>0</v>
      </c>
      <c r="AR145" s="4">
        <f t="shared" si="117"/>
        <v>0.51277822326829581</v>
      </c>
      <c r="AS145" s="4">
        <f t="shared" si="118"/>
        <v>-0.51277822326829603</v>
      </c>
      <c r="AT145" s="4">
        <f t="shared" si="119"/>
        <v>-1.1873808282330851</v>
      </c>
      <c r="AU145" s="4">
        <f t="shared" si="120"/>
        <v>0.77189784272032502</v>
      </c>
      <c r="AV145" s="4">
        <f>AI145/ACC!D145</f>
        <v>0.26335469280221346</v>
      </c>
      <c r="AW145" s="4">
        <f>AJ145/ACC!E145</f>
        <v>1.4509584196326761</v>
      </c>
      <c r="AX145" s="4">
        <f>AK145/ACC!F145</f>
        <v>-0.32598919866545656</v>
      </c>
      <c r="AY145" s="4">
        <f>AL145/ACC!G145</f>
        <v>0.66278897930375025</v>
      </c>
      <c r="AZ145" s="4">
        <f>AM145/ACC!H145</f>
        <v>-0.10844016762444096</v>
      </c>
      <c r="BA145" s="4">
        <f>AN145/ACC!I145</f>
        <v>0.76888871165572081</v>
      </c>
      <c r="BB145" s="4">
        <f>AO145/ACC!J145</f>
        <v>-1.3727210119529667</v>
      </c>
      <c r="BC145" s="4">
        <f>AP145/ACC!K145</f>
        <v>-1.3388404251514974</v>
      </c>
      <c r="BD145" s="4">
        <f t="shared" si="121"/>
        <v>0.51277822326829581</v>
      </c>
      <c r="BE145" s="4">
        <f t="shared" si="122"/>
        <v>-0.51277822326829603</v>
      </c>
      <c r="BF145" s="4">
        <f t="shared" si="123"/>
        <v>-1.0255564465365918</v>
      </c>
      <c r="BG145" s="4"/>
      <c r="BH145" s="4"/>
      <c r="BI145" s="4"/>
      <c r="BJ145" s="4"/>
      <c r="BK145" s="4"/>
    </row>
    <row r="146" spans="1:63" x14ac:dyDescent="0.3">
      <c r="A146" s="3" t="str">
        <f t="shared" si="107"/>
        <v>cs145</v>
      </c>
      <c r="B146" s="3" t="s">
        <v>234</v>
      </c>
      <c r="C146" s="3">
        <v>145</v>
      </c>
      <c r="D146" s="3">
        <v>2</v>
      </c>
      <c r="E146">
        <v>385.7</v>
      </c>
      <c r="F146">
        <v>413.2</v>
      </c>
      <c r="G146">
        <v>351</v>
      </c>
      <c r="H146">
        <v>438.1</v>
      </c>
      <c r="I146">
        <v>459.3</v>
      </c>
      <c r="J146">
        <v>494.8</v>
      </c>
      <c r="K146">
        <v>400.5</v>
      </c>
      <c r="L146">
        <v>427.7</v>
      </c>
      <c r="M146" s="4">
        <f t="shared" ref="M146:M161" si="134">AVERAGE(E146:L146)</f>
        <v>421.28749999999997</v>
      </c>
      <c r="N146" s="4">
        <f t="shared" ref="N146:N161" si="135">AVERAGE(E146:H146)</f>
        <v>397</v>
      </c>
      <c r="O146" s="4">
        <f t="shared" ref="O146:O161" si="136">AVERAGE(I146:L146)</f>
        <v>445.57499999999999</v>
      </c>
      <c r="P146" s="4">
        <f t="shared" ref="P146:P161" si="137">O146-N146</f>
        <v>48.574999999999989</v>
      </c>
      <c r="Q146" s="4">
        <f t="shared" ref="Q146:Q161" si="138">AVERAGE(E146,F146,K146,L146)</f>
        <v>406.77500000000003</v>
      </c>
      <c r="R146" s="4">
        <f t="shared" ref="R146:R161" si="139">AVERAGE(G146,H146,I146,J146)</f>
        <v>435.8</v>
      </c>
      <c r="S146" s="4">
        <f t="shared" ref="S146:S161" si="140">R146-Q146</f>
        <v>29.024999999999977</v>
      </c>
      <c r="T146" s="4">
        <f t="shared" ref="T146:T161" si="141">AVERAGE(E146,2112,I146,K146)</f>
        <v>839.375</v>
      </c>
      <c r="U146" s="4">
        <f t="shared" ref="U146:U161" si="142">AVERAGE(F146,H146,J146,L146)</f>
        <v>443.45</v>
      </c>
      <c r="V146" s="4">
        <f t="shared" ref="V146:V161" si="143">U146-T146</f>
        <v>-395.92500000000001</v>
      </c>
      <c r="W146" s="3">
        <v>23</v>
      </c>
      <c r="X146" s="3">
        <v>6</v>
      </c>
      <c r="Y146" s="3">
        <v>3</v>
      </c>
      <c r="Z146" s="3">
        <v>9</v>
      </c>
      <c r="AA146" s="3">
        <v>5</v>
      </c>
      <c r="AB146" s="3">
        <v>21</v>
      </c>
      <c r="AC146" s="11">
        <v>5</v>
      </c>
      <c r="AD146" s="3">
        <v>2</v>
      </c>
      <c r="AE146" s="3">
        <v>1</v>
      </c>
      <c r="AF146" s="3">
        <v>6</v>
      </c>
      <c r="AG146" s="3">
        <v>7</v>
      </c>
      <c r="AH146" s="3">
        <v>10</v>
      </c>
      <c r="AI146" s="4">
        <f t="shared" si="108"/>
        <v>-0.79927527462632686</v>
      </c>
      <c r="AJ146" s="4">
        <f t="shared" si="109"/>
        <v>-0.18164071046126881</v>
      </c>
      <c r="AK146" s="4">
        <f t="shared" si="110"/>
        <v>-1.5786177974091451</v>
      </c>
      <c r="AL146" s="4">
        <f t="shared" si="111"/>
        <v>0.37759931309182082</v>
      </c>
      <c r="AM146" s="4">
        <f t="shared" si="112"/>
        <v>0.85373941346633797</v>
      </c>
      <c r="AN146" s="4">
        <f t="shared" si="113"/>
        <v>1.6510494872066857</v>
      </c>
      <c r="AO146" s="4">
        <f t="shared" si="114"/>
        <v>-0.46687558191204082</v>
      </c>
      <c r="AP146" s="4">
        <f t="shared" si="115"/>
        <v>0.14402115064394358</v>
      </c>
      <c r="AQ146" s="4">
        <f t="shared" si="116"/>
        <v>8.2919782151691379E-16</v>
      </c>
      <c r="AR146" s="4">
        <f t="shared" si="117"/>
        <v>-0.54548361735122997</v>
      </c>
      <c r="AS146" s="4">
        <f t="shared" si="118"/>
        <v>0.54548361735123163</v>
      </c>
      <c r="AT146" s="4">
        <f t="shared" si="119"/>
        <v>-0.76193645779271235</v>
      </c>
      <c r="AU146" s="4">
        <f t="shared" si="120"/>
        <v>0.9955146202405889</v>
      </c>
      <c r="AV146" s="4">
        <f>AI146/ACC!D146</f>
        <v>-0.79927527462632686</v>
      </c>
      <c r="AW146" s="4">
        <f>AJ146/ACC!E146</f>
        <v>-0.29062513673803009</v>
      </c>
      <c r="AX146" s="4">
        <f>AK146/ACC!F146</f>
        <v>-1.8041346256104516</v>
      </c>
      <c r="AY146" s="4">
        <f>AL146/ACC!G146</f>
        <v>0.60415890094691327</v>
      </c>
      <c r="AZ146" s="4">
        <f>AM146/ACC!H146</f>
        <v>0.97570218681867193</v>
      </c>
      <c r="BA146" s="4">
        <f>AN146/ACC!I146</f>
        <v>2.4015265268460881</v>
      </c>
      <c r="BB146" s="4">
        <f>AO146/ACC!J146</f>
        <v>-0.5335720936137609</v>
      </c>
      <c r="BC146" s="4">
        <f>AP146/ACC!K146</f>
        <v>0.15362256068687316</v>
      </c>
      <c r="BD146" s="4">
        <f t="shared" si="121"/>
        <v>-0.5724690340069738</v>
      </c>
      <c r="BE146" s="4">
        <f t="shared" si="122"/>
        <v>0.74931979518446812</v>
      </c>
      <c r="BF146" s="4">
        <f t="shared" si="123"/>
        <v>1.3217888291914419</v>
      </c>
      <c r="BG146" s="4"/>
      <c r="BH146" s="4"/>
      <c r="BI146" s="4"/>
      <c r="BJ146" s="4"/>
      <c r="BK146" s="4"/>
    </row>
    <row r="147" spans="1:63" x14ac:dyDescent="0.3">
      <c r="A147" s="3" t="str">
        <f t="shared" si="107"/>
        <v>ds146</v>
      </c>
      <c r="B147" s="3" t="s">
        <v>235</v>
      </c>
      <c r="C147" s="3">
        <v>146</v>
      </c>
      <c r="D147" s="3">
        <v>2</v>
      </c>
      <c r="E147">
        <v>642.70000000000005</v>
      </c>
      <c r="F147">
        <v>607.20000000000005</v>
      </c>
      <c r="G147">
        <v>572.1</v>
      </c>
      <c r="H147">
        <v>736.5</v>
      </c>
      <c r="I147">
        <v>576.29999999999995</v>
      </c>
      <c r="J147">
        <v>744.7</v>
      </c>
      <c r="K147">
        <v>629.4</v>
      </c>
      <c r="L147">
        <v>631.1</v>
      </c>
      <c r="M147" s="4">
        <f t="shared" si="134"/>
        <v>642.5</v>
      </c>
      <c r="N147" s="4">
        <f t="shared" si="135"/>
        <v>639.625</v>
      </c>
      <c r="O147" s="4">
        <f t="shared" si="136"/>
        <v>645.375</v>
      </c>
      <c r="P147" s="4">
        <f t="shared" si="137"/>
        <v>5.75</v>
      </c>
      <c r="Q147" s="4">
        <f t="shared" si="138"/>
        <v>627.6</v>
      </c>
      <c r="R147" s="4">
        <f t="shared" si="139"/>
        <v>657.4</v>
      </c>
      <c r="S147" s="4">
        <f t="shared" si="140"/>
        <v>29.799999999999955</v>
      </c>
      <c r="T147" s="4">
        <f t="shared" si="141"/>
        <v>990.1</v>
      </c>
      <c r="U147" s="4">
        <f t="shared" si="142"/>
        <v>679.875</v>
      </c>
      <c r="V147" s="4">
        <f t="shared" si="143"/>
        <v>-310.22500000000002</v>
      </c>
      <c r="W147" s="3">
        <v>28</v>
      </c>
      <c r="X147" s="3">
        <v>6</v>
      </c>
      <c r="Y147" s="3">
        <v>3</v>
      </c>
      <c r="Z147" s="3">
        <v>12</v>
      </c>
      <c r="AA147" s="3">
        <v>7</v>
      </c>
      <c r="AB147" s="3">
        <v>13</v>
      </c>
      <c r="AC147" s="11">
        <v>2</v>
      </c>
      <c r="AD147" s="3">
        <v>1</v>
      </c>
      <c r="AE147" s="3">
        <v>3</v>
      </c>
      <c r="AF147" s="3">
        <v>3</v>
      </c>
      <c r="AG147" s="3">
        <v>4</v>
      </c>
      <c r="AH147" s="3">
        <v>11</v>
      </c>
      <c r="AI147" s="4">
        <f t="shared" si="108"/>
        <v>3.0465755072721134E-3</v>
      </c>
      <c r="AJ147" s="4">
        <f t="shared" si="109"/>
        <v>-0.53772057703340503</v>
      </c>
      <c r="AK147" s="4">
        <f t="shared" si="110"/>
        <v>-1.0723945785595397</v>
      </c>
      <c r="AL147" s="4">
        <f t="shared" si="111"/>
        <v>1.4318904884175678</v>
      </c>
      <c r="AM147" s="4">
        <f t="shared" si="112"/>
        <v>-1.0084164929068409</v>
      </c>
      <c r="AN147" s="4">
        <f t="shared" si="113"/>
        <v>1.5568000842156966</v>
      </c>
      <c r="AO147" s="4">
        <f t="shared" si="114"/>
        <v>-0.1995506957262784</v>
      </c>
      <c r="AP147" s="4">
        <f t="shared" si="115"/>
        <v>-0.17365480391447063</v>
      </c>
      <c r="AQ147" s="4">
        <f t="shared" si="116"/>
        <v>2.4633073358870661E-16</v>
      </c>
      <c r="AR147" s="4">
        <f t="shared" si="117"/>
        <v>-4.379452291702618E-2</v>
      </c>
      <c r="AS147" s="4">
        <f t="shared" si="118"/>
        <v>4.3794522917026679E-2</v>
      </c>
      <c r="AT147" s="4">
        <f t="shared" si="119"/>
        <v>-6.8547948913609338E-3</v>
      </c>
      <c r="AU147" s="4">
        <f t="shared" si="120"/>
        <v>1.1386575958426939</v>
      </c>
      <c r="AV147" s="4">
        <f>AI147/ACC!D147</f>
        <v>3.0465755072721134E-3</v>
      </c>
      <c r="AW147" s="4">
        <f>AJ147/ACC!E147</f>
        <v>-0.53772057703340503</v>
      </c>
      <c r="AX147" s="4">
        <f>AK147/ACC!F147</f>
        <v>-1.0723945785595397</v>
      </c>
      <c r="AY147" s="4">
        <f>AL147/ACC!G147</f>
        <v>1.5273498543120723</v>
      </c>
      <c r="AZ147" s="4">
        <f>AM147/ACC!H147</f>
        <v>-1.0756442591006303</v>
      </c>
      <c r="BA147" s="4">
        <f>AN147/ACC!I147</f>
        <v>1.5568000842156966</v>
      </c>
      <c r="BB147" s="4">
        <f>AO147/ACC!J147</f>
        <v>-0.1995506957262784</v>
      </c>
      <c r="BC147" s="4">
        <f>AP147/ACC!K147</f>
        <v>-0.17365480391447063</v>
      </c>
      <c r="BD147" s="4">
        <f t="shared" si="121"/>
        <v>-1.9929681443400071E-2</v>
      </c>
      <c r="BE147" s="4">
        <f t="shared" si="122"/>
        <v>2.6987581368579316E-2</v>
      </c>
      <c r="BF147" s="4">
        <f t="shared" si="123"/>
        <v>4.6917262811979388E-2</v>
      </c>
      <c r="BG147" s="4"/>
      <c r="BH147" s="4"/>
      <c r="BI147" s="4"/>
      <c r="BJ147" s="4"/>
      <c r="BK147" s="4"/>
    </row>
    <row r="148" spans="1:63" x14ac:dyDescent="0.3">
      <c r="A148" s="3" t="str">
        <f t="shared" si="107"/>
        <v>rr147</v>
      </c>
      <c r="B148" s="3" t="s">
        <v>236</v>
      </c>
      <c r="C148" s="3">
        <v>147</v>
      </c>
      <c r="D148" s="3">
        <v>2</v>
      </c>
      <c r="E148">
        <v>488.6</v>
      </c>
      <c r="F148">
        <v>511.3</v>
      </c>
      <c r="G148">
        <v>508.8</v>
      </c>
      <c r="H148">
        <v>681.7</v>
      </c>
      <c r="I148">
        <v>453.1</v>
      </c>
      <c r="J148">
        <v>535.9</v>
      </c>
      <c r="K148">
        <v>434.4</v>
      </c>
      <c r="L148">
        <v>510.8</v>
      </c>
      <c r="M148" s="4">
        <f t="shared" si="134"/>
        <v>515.57500000000005</v>
      </c>
      <c r="N148" s="4">
        <f t="shared" si="135"/>
        <v>547.6</v>
      </c>
      <c r="O148" s="4">
        <f t="shared" si="136"/>
        <v>483.55</v>
      </c>
      <c r="P148" s="4">
        <f t="shared" si="137"/>
        <v>-64.050000000000011</v>
      </c>
      <c r="Q148" s="4">
        <f t="shared" si="138"/>
        <v>486.27500000000003</v>
      </c>
      <c r="R148" s="4">
        <f t="shared" si="139"/>
        <v>544.875</v>
      </c>
      <c r="S148" s="4">
        <f t="shared" si="140"/>
        <v>58.599999999999966</v>
      </c>
      <c r="T148" s="4">
        <f t="shared" si="141"/>
        <v>872.02499999999998</v>
      </c>
      <c r="U148" s="4">
        <f t="shared" si="142"/>
        <v>559.92500000000007</v>
      </c>
      <c r="V148" s="4">
        <f t="shared" si="143"/>
        <v>-312.09999999999991</v>
      </c>
      <c r="W148" s="3">
        <v>40</v>
      </c>
      <c r="X148" s="3">
        <v>10</v>
      </c>
      <c r="Y148" s="3">
        <v>6</v>
      </c>
      <c r="Z148" s="3">
        <v>18</v>
      </c>
      <c r="AA148" s="3">
        <v>6</v>
      </c>
      <c r="AB148" s="3">
        <v>26</v>
      </c>
      <c r="AC148" s="11">
        <v>6</v>
      </c>
      <c r="AD148" s="3">
        <v>5</v>
      </c>
      <c r="AE148" s="3">
        <v>3</v>
      </c>
      <c r="AF148" s="3">
        <v>7</v>
      </c>
      <c r="AG148" s="3">
        <v>5</v>
      </c>
      <c r="AH148" s="3">
        <v>73</v>
      </c>
      <c r="AI148" s="4">
        <f t="shared" si="108"/>
        <v>-0.35992840121332603</v>
      </c>
      <c r="AJ148" s="4">
        <f t="shared" si="109"/>
        <v>-5.70414797103607E-2</v>
      </c>
      <c r="AK148" s="4">
        <f t="shared" si="110"/>
        <v>-9.0399070184255581E-2</v>
      </c>
      <c r="AL148" s="4">
        <f t="shared" si="111"/>
        <v>2.2166118869903149</v>
      </c>
      <c r="AM148" s="4">
        <f t="shared" si="112"/>
        <v>-0.83360618594263336</v>
      </c>
      <c r="AN148" s="4">
        <f t="shared" si="113"/>
        <v>0.27119721055276447</v>
      </c>
      <c r="AO148" s="4">
        <f t="shared" si="114"/>
        <v>-1.0831209626873677</v>
      </c>
      <c r="AP148" s="4">
        <f t="shared" si="115"/>
        <v>-6.3712997805139671E-2</v>
      </c>
      <c r="AQ148" s="4">
        <f t="shared" si="116"/>
        <v>-4.5102810375396984E-16</v>
      </c>
      <c r="AR148" s="4">
        <f t="shared" si="117"/>
        <v>0.42731073397059316</v>
      </c>
      <c r="AS148" s="4">
        <f t="shared" si="118"/>
        <v>-0.42731073397059405</v>
      </c>
      <c r="AT148" s="4">
        <f t="shared" si="119"/>
        <v>0.48968942815677696</v>
      </c>
      <c r="AU148" s="4">
        <f t="shared" si="120"/>
        <v>1.1835273100137904</v>
      </c>
      <c r="AV148" s="4">
        <f>AI148/ACC!D148</f>
        <v>-0.35992840121332603</v>
      </c>
      <c r="AW148" s="4">
        <f>AJ148/ACC!E148</f>
        <v>-6.0844245024384749E-2</v>
      </c>
      <c r="AX148" s="4">
        <f>AK148/ACC!F148</f>
        <v>-9.6425674863205954E-2</v>
      </c>
      <c r="AY148" s="4">
        <f>AL148/ACC!G148</f>
        <v>2.2166118869903149</v>
      </c>
      <c r="AZ148" s="4">
        <f>AM148/ACC!H148</f>
        <v>-0.83360618594263336</v>
      </c>
      <c r="BA148" s="4">
        <f>AN148/ACC!I148</f>
        <v>0.27119721055276447</v>
      </c>
      <c r="BB148" s="4">
        <f>AO148/ACC!J148</f>
        <v>-1.0831209626873677</v>
      </c>
      <c r="BC148" s="4">
        <f>AP148/ACC!K148</f>
        <v>-6.7960530992148979E-2</v>
      </c>
      <c r="BD148" s="4">
        <f t="shared" si="121"/>
        <v>0.42485339147234957</v>
      </c>
      <c r="BE148" s="4">
        <f t="shared" si="122"/>
        <v>-0.42837261726734638</v>
      </c>
      <c r="BF148" s="4">
        <f t="shared" si="123"/>
        <v>-0.8532260087396959</v>
      </c>
      <c r="BG148" s="4"/>
      <c r="BH148" s="4"/>
      <c r="BI148" s="4"/>
      <c r="BJ148" s="4"/>
      <c r="BK148" s="4"/>
    </row>
    <row r="149" spans="1:63" x14ac:dyDescent="0.3">
      <c r="A149" s="3" t="str">
        <f t="shared" si="107"/>
        <v>ss148</v>
      </c>
      <c r="B149" s="3" t="s">
        <v>237</v>
      </c>
      <c r="C149" s="3">
        <v>148</v>
      </c>
      <c r="D149" s="3">
        <v>2</v>
      </c>
      <c r="E149">
        <v>455.7</v>
      </c>
      <c r="F149">
        <v>497.7</v>
      </c>
      <c r="G149">
        <v>441.9</v>
      </c>
      <c r="H149">
        <v>503.2</v>
      </c>
      <c r="I149">
        <v>505.4</v>
      </c>
      <c r="J149">
        <v>522.4</v>
      </c>
      <c r="K149">
        <v>431.9</v>
      </c>
      <c r="L149">
        <v>488.6</v>
      </c>
      <c r="M149" s="4">
        <f t="shared" si="134"/>
        <v>480.85</v>
      </c>
      <c r="N149" s="4">
        <f t="shared" si="135"/>
        <v>474.625</v>
      </c>
      <c r="O149" s="4">
        <f t="shared" si="136"/>
        <v>487.07499999999993</v>
      </c>
      <c r="P149" s="4">
        <f t="shared" si="137"/>
        <v>12.449999999999932</v>
      </c>
      <c r="Q149" s="4">
        <f t="shared" si="138"/>
        <v>468.47500000000002</v>
      </c>
      <c r="R149" s="4">
        <f t="shared" si="139"/>
        <v>493.22500000000002</v>
      </c>
      <c r="S149" s="4">
        <f t="shared" si="140"/>
        <v>24.75</v>
      </c>
      <c r="T149" s="4">
        <f t="shared" si="141"/>
        <v>876.25</v>
      </c>
      <c r="U149" s="4">
        <f t="shared" si="142"/>
        <v>502.97500000000002</v>
      </c>
      <c r="V149" s="4">
        <f t="shared" si="143"/>
        <v>-373.27499999999998</v>
      </c>
      <c r="W149" s="3">
        <v>29</v>
      </c>
      <c r="X149" s="3">
        <v>8</v>
      </c>
      <c r="Y149" s="3">
        <v>3</v>
      </c>
      <c r="Z149" s="3">
        <v>10</v>
      </c>
      <c r="AA149" s="3">
        <v>8</v>
      </c>
      <c r="AB149" s="3">
        <v>20</v>
      </c>
      <c r="AC149" s="11">
        <v>3</v>
      </c>
      <c r="AD149" s="3">
        <v>6</v>
      </c>
      <c r="AE149" s="3">
        <v>1</v>
      </c>
      <c r="AF149" s="3">
        <v>5</v>
      </c>
      <c r="AG149" s="3">
        <v>5</v>
      </c>
      <c r="AH149" s="3">
        <v>15</v>
      </c>
      <c r="AI149" s="4">
        <f t="shared" si="108"/>
        <v>-0.75739957403267777</v>
      </c>
      <c r="AJ149" s="4">
        <f t="shared" si="109"/>
        <v>0.50744265695628543</v>
      </c>
      <c r="AK149" s="4">
        <f t="shared" si="110"/>
        <v>-1.1729905927861946</v>
      </c>
      <c r="AL149" s="4">
        <f t="shared" si="111"/>
        <v>0.67307675863341154</v>
      </c>
      <c r="AM149" s="4">
        <f t="shared" si="112"/>
        <v>0.7393303993042617</v>
      </c>
      <c r="AN149" s="4">
        <f t="shared" si="113"/>
        <v>1.2512903499426515</v>
      </c>
      <c r="AO149" s="4">
        <f t="shared" si="114"/>
        <v>-1.474143504926424</v>
      </c>
      <c r="AP149" s="4">
        <f t="shared" si="115"/>
        <v>0.23339350690867774</v>
      </c>
      <c r="AQ149" s="4">
        <f t="shared" si="116"/>
        <v>-1.0443035325380379E-15</v>
      </c>
      <c r="AR149" s="4">
        <f t="shared" si="117"/>
        <v>-0.18746768780729386</v>
      </c>
      <c r="AS149" s="4">
        <f t="shared" si="118"/>
        <v>0.18746768780729176</v>
      </c>
      <c r="AT149" s="4">
        <f t="shared" si="119"/>
        <v>-0.87033191608526261</v>
      </c>
      <c r="AU149" s="4">
        <f t="shared" si="120"/>
        <v>1.3326016362205153</v>
      </c>
      <c r="AV149" s="4">
        <f>AI149/ACC!D149</f>
        <v>-0.80789287896818962</v>
      </c>
      <c r="AW149" s="4">
        <f>AJ149/ACC!E149</f>
        <v>0.54127216742003781</v>
      </c>
      <c r="AX149" s="4">
        <f>AK149/ACC!F149</f>
        <v>-1.2511899656386076</v>
      </c>
      <c r="AY149" s="4">
        <f>AL149/ACC!G149</f>
        <v>0.76923058129532751</v>
      </c>
      <c r="AZ149" s="4">
        <f>AM149/ACC!H149</f>
        <v>0.7393303993042617</v>
      </c>
      <c r="BA149" s="4">
        <f>AN149/ACC!I149</f>
        <v>1.2512903499426515</v>
      </c>
      <c r="BB149" s="4">
        <f>AO149/ACC!J149</f>
        <v>-1.474143504926424</v>
      </c>
      <c r="BC149" s="4">
        <f>AP149/ACC!K149</f>
        <v>0.23339350690867774</v>
      </c>
      <c r="BD149" s="4">
        <f t="shared" si="121"/>
        <v>-0.18714502397285798</v>
      </c>
      <c r="BE149" s="4">
        <f t="shared" si="122"/>
        <v>0.18746768780729176</v>
      </c>
      <c r="BF149" s="4">
        <f t="shared" si="123"/>
        <v>0.37461271178014977</v>
      </c>
      <c r="BG149" s="4"/>
      <c r="BH149" s="4"/>
      <c r="BI149" s="4"/>
      <c r="BJ149" s="4"/>
      <c r="BK149" s="4"/>
    </row>
    <row r="150" spans="1:63" x14ac:dyDescent="0.3">
      <c r="A150" s="3" t="str">
        <f t="shared" si="107"/>
        <v>nm149</v>
      </c>
      <c r="B150" s="3" t="s">
        <v>238</v>
      </c>
      <c r="C150" s="3">
        <v>149</v>
      </c>
      <c r="D150" s="3">
        <v>2</v>
      </c>
      <c r="E150">
        <v>442.6</v>
      </c>
      <c r="F150">
        <v>406.3</v>
      </c>
      <c r="G150">
        <v>533.4</v>
      </c>
      <c r="H150">
        <v>633.70000000000005</v>
      </c>
      <c r="I150">
        <v>436.5</v>
      </c>
      <c r="J150">
        <v>629.20000000000005</v>
      </c>
      <c r="K150">
        <v>487.3</v>
      </c>
      <c r="L150">
        <v>505.1</v>
      </c>
      <c r="M150" s="4">
        <f t="shared" si="134"/>
        <v>509.26249999999999</v>
      </c>
      <c r="N150" s="4">
        <f t="shared" si="135"/>
        <v>504.00000000000006</v>
      </c>
      <c r="O150" s="4">
        <f t="shared" si="136"/>
        <v>514.52499999999998</v>
      </c>
      <c r="P150" s="4">
        <f t="shared" si="137"/>
        <v>10.52499999999992</v>
      </c>
      <c r="Q150" s="4">
        <f t="shared" si="138"/>
        <v>460.32500000000005</v>
      </c>
      <c r="R150" s="4">
        <f t="shared" si="139"/>
        <v>558.20000000000005</v>
      </c>
      <c r="S150" s="4">
        <f t="shared" si="140"/>
        <v>97.875</v>
      </c>
      <c r="T150" s="4">
        <f t="shared" si="141"/>
        <v>869.6</v>
      </c>
      <c r="U150" s="4">
        <f t="shared" si="142"/>
        <v>543.57500000000005</v>
      </c>
      <c r="V150" s="4">
        <f t="shared" si="143"/>
        <v>-326.02499999999998</v>
      </c>
      <c r="W150" s="3">
        <v>36</v>
      </c>
      <c r="X150" s="3">
        <v>8</v>
      </c>
      <c r="Y150" s="3">
        <v>3</v>
      </c>
      <c r="Z150" s="3">
        <v>17</v>
      </c>
      <c r="AA150" s="3">
        <v>8</v>
      </c>
      <c r="AB150" s="3">
        <v>23</v>
      </c>
      <c r="AC150" s="11">
        <v>4</v>
      </c>
      <c r="AD150" s="3">
        <v>5</v>
      </c>
      <c r="AE150" s="3">
        <v>3</v>
      </c>
      <c r="AF150" s="3">
        <v>3</v>
      </c>
      <c r="AG150" s="3">
        <v>8</v>
      </c>
      <c r="AH150" s="3">
        <v>37</v>
      </c>
      <c r="AI150" s="4">
        <f t="shared" si="108"/>
        <v>-0.77876738102236298</v>
      </c>
      <c r="AJ150" s="4">
        <f t="shared" si="109"/>
        <v>-1.2028327240729808</v>
      </c>
      <c r="AK150" s="4">
        <f t="shared" si="110"/>
        <v>0.28198008864694973</v>
      </c>
      <c r="AL150" s="4">
        <f t="shared" si="111"/>
        <v>1.4537088464424586</v>
      </c>
      <c r="AM150" s="4">
        <f t="shared" si="112"/>
        <v>-0.85002905024023567</v>
      </c>
      <c r="AN150" s="4">
        <f t="shared" si="113"/>
        <v>1.4011387625932084</v>
      </c>
      <c r="AO150" s="4">
        <f t="shared" si="114"/>
        <v>-0.25657121478647876</v>
      </c>
      <c r="AP150" s="4">
        <f t="shared" si="115"/>
        <v>-4.8627327560555954E-2</v>
      </c>
      <c r="AQ150" s="4">
        <f t="shared" si="116"/>
        <v>3.0270924655795284E-16</v>
      </c>
      <c r="AR150" s="4">
        <f t="shared" si="117"/>
        <v>-6.1477792501483886E-2</v>
      </c>
      <c r="AS150" s="4">
        <f t="shared" si="118"/>
        <v>6.1477792501484489E-2</v>
      </c>
      <c r="AT150" s="4">
        <f t="shared" si="119"/>
        <v>0.71524519637118611</v>
      </c>
      <c r="AU150" s="4">
        <f t="shared" si="120"/>
        <v>0.80169377870106451</v>
      </c>
      <c r="AV150" s="4">
        <f>AI150/ACC!D150</f>
        <v>-0.89001986402555766</v>
      </c>
      <c r="AW150" s="4">
        <f>AJ150/ACC!E150</f>
        <v>-1.6037769654306411</v>
      </c>
      <c r="AX150" s="4">
        <f>AK150/ACC!F150</f>
        <v>0.28198008864694973</v>
      </c>
      <c r="AY150" s="4">
        <f>AL150/ACC!G150</f>
        <v>1.938278461923278</v>
      </c>
      <c r="AZ150" s="4">
        <f>AM150/ACC!H150</f>
        <v>-0.97146177170312653</v>
      </c>
      <c r="BA150" s="4">
        <f>AN150/ACC!I150</f>
        <v>1.724478477037795</v>
      </c>
      <c r="BB150" s="4">
        <f>AO150/ACC!J150</f>
        <v>-0.29322424547026144</v>
      </c>
      <c r="BC150" s="4">
        <f>AP150/ACC!K150</f>
        <v>-5.5574088640635379E-2</v>
      </c>
      <c r="BD150" s="4">
        <f t="shared" si="121"/>
        <v>-6.8384569721492705E-2</v>
      </c>
      <c r="BE150" s="4">
        <f t="shared" si="122"/>
        <v>0.10105459280594291</v>
      </c>
      <c r="BF150" s="4">
        <f t="shared" si="123"/>
        <v>0.16943916252743563</v>
      </c>
      <c r="BG150" s="4"/>
      <c r="BH150" s="4"/>
      <c r="BI150" s="4"/>
      <c r="BJ150" s="4"/>
      <c r="BK150" s="4"/>
    </row>
    <row r="151" spans="1:63" x14ac:dyDescent="0.3">
      <c r="A151" s="3" t="str">
        <f t="shared" si="107"/>
        <v>je150</v>
      </c>
      <c r="B151" s="3" t="s">
        <v>239</v>
      </c>
      <c r="C151" s="3">
        <v>150</v>
      </c>
      <c r="D151" s="3">
        <v>2</v>
      </c>
      <c r="E151">
        <v>751.1</v>
      </c>
      <c r="F151">
        <v>766.8</v>
      </c>
      <c r="G151">
        <v>680.1</v>
      </c>
      <c r="H151">
        <v>789.1</v>
      </c>
      <c r="I151">
        <v>759.3</v>
      </c>
      <c r="J151">
        <v>735.6</v>
      </c>
      <c r="K151">
        <v>592.6</v>
      </c>
      <c r="L151">
        <v>712.6</v>
      </c>
      <c r="M151" s="4">
        <f t="shared" si="134"/>
        <v>723.40000000000009</v>
      </c>
      <c r="N151" s="4">
        <f t="shared" si="135"/>
        <v>746.77499999999998</v>
      </c>
      <c r="O151" s="4">
        <f t="shared" si="136"/>
        <v>700.02499999999998</v>
      </c>
      <c r="P151" s="4">
        <f t="shared" si="137"/>
        <v>-46.75</v>
      </c>
      <c r="Q151" s="4">
        <f t="shared" si="138"/>
        <v>705.77499999999998</v>
      </c>
      <c r="R151" s="4">
        <f t="shared" si="139"/>
        <v>741.02499999999998</v>
      </c>
      <c r="S151" s="4">
        <f t="shared" si="140"/>
        <v>35.25</v>
      </c>
      <c r="T151" s="4">
        <f t="shared" si="141"/>
        <v>1053.75</v>
      </c>
      <c r="U151" s="4">
        <f t="shared" si="142"/>
        <v>751.02499999999998</v>
      </c>
      <c r="V151" s="4">
        <f t="shared" si="143"/>
        <v>-302.72500000000002</v>
      </c>
      <c r="W151" s="3">
        <v>30</v>
      </c>
      <c r="X151" s="3">
        <v>9</v>
      </c>
      <c r="Y151" s="3">
        <v>3</v>
      </c>
      <c r="Z151" s="3">
        <v>14</v>
      </c>
      <c r="AA151" s="3">
        <v>4</v>
      </c>
      <c r="AB151" s="3">
        <v>10</v>
      </c>
      <c r="AC151" s="11">
        <v>3</v>
      </c>
      <c r="AD151" s="3">
        <v>2</v>
      </c>
      <c r="AE151" s="3">
        <v>1</v>
      </c>
      <c r="AF151" s="3">
        <v>2</v>
      </c>
      <c r="AG151" s="3">
        <v>2</v>
      </c>
      <c r="AH151" s="3">
        <v>11</v>
      </c>
      <c r="AI151" s="4">
        <f t="shared" si="108"/>
        <v>0.44189765942009473</v>
      </c>
      <c r="AJ151" s="4">
        <f t="shared" si="109"/>
        <v>0.69235950970512994</v>
      </c>
      <c r="AK151" s="4">
        <f t="shared" si="110"/>
        <v>-0.69076421129567434</v>
      </c>
      <c r="AL151" s="4">
        <f t="shared" si="111"/>
        <v>1.0481110550144499</v>
      </c>
      <c r="AM151" s="4">
        <f t="shared" si="112"/>
        <v>0.57271212899571766</v>
      </c>
      <c r="AN151" s="4">
        <f t="shared" si="113"/>
        <v>0.19462640595397612</v>
      </c>
      <c r="AO151" s="4">
        <f t="shared" si="114"/>
        <v>-2.0866503195721502</v>
      </c>
      <c r="AP151" s="4">
        <f t="shared" si="115"/>
        <v>-0.17229222822155468</v>
      </c>
      <c r="AQ151" s="4">
        <f t="shared" si="116"/>
        <v>-1.3357370765021415E-15</v>
      </c>
      <c r="AR151" s="4">
        <f t="shared" si="117"/>
        <v>0.37290100321100006</v>
      </c>
      <c r="AS151" s="4">
        <f t="shared" si="118"/>
        <v>-0.37290100321100278</v>
      </c>
      <c r="AT151" s="4">
        <f t="shared" si="119"/>
        <v>-0.95079785203746203</v>
      </c>
      <c r="AU151" s="4">
        <f t="shared" si="120"/>
        <v>0.88140237122600329</v>
      </c>
      <c r="AV151" s="4">
        <f>AI151/ACC!D151</f>
        <v>0.44189765942009473</v>
      </c>
      <c r="AW151" s="4">
        <f>AJ151/ACC!E151</f>
        <v>0.69235950970512994</v>
      </c>
      <c r="AX151" s="4">
        <f>AK151/ACC!F151</f>
        <v>-0.69076421129567434</v>
      </c>
      <c r="AY151" s="4">
        <f>AL151/ACC!G151</f>
        <v>1.1978412057307999</v>
      </c>
      <c r="AZ151" s="4">
        <f>AM151/ACC!H151</f>
        <v>0.57271212899571766</v>
      </c>
      <c r="BA151" s="4">
        <f>AN151/ACC!I151</f>
        <v>0.19462640595397612</v>
      </c>
      <c r="BB151" s="4">
        <f>AO151/ACC!J151</f>
        <v>-2.0866503195721502</v>
      </c>
      <c r="BC151" s="4">
        <f>AP151/ACC!K151</f>
        <v>-0.18377837676965833</v>
      </c>
      <c r="BD151" s="4">
        <f t="shared" si="121"/>
        <v>0.41033354089008756</v>
      </c>
      <c r="BE151" s="4">
        <f t="shared" si="122"/>
        <v>-0.37577254034802871</v>
      </c>
      <c r="BF151" s="4">
        <f t="shared" si="123"/>
        <v>-0.78610608123811621</v>
      </c>
      <c r="BG151" s="4"/>
      <c r="BH151" s="4"/>
      <c r="BI151" s="4"/>
      <c r="BJ151" s="4"/>
      <c r="BK151" s="4"/>
    </row>
    <row r="152" spans="1:63" x14ac:dyDescent="0.3">
      <c r="A152" s="3" t="str">
        <f t="shared" si="107"/>
        <v>sp151</v>
      </c>
      <c r="B152" s="3" t="s">
        <v>240</v>
      </c>
      <c r="C152" s="3">
        <v>151</v>
      </c>
      <c r="D152" s="3">
        <v>2</v>
      </c>
      <c r="E152" s="1">
        <v>449</v>
      </c>
      <c r="F152" s="1">
        <v>487.6</v>
      </c>
      <c r="G152" s="1">
        <v>520.9</v>
      </c>
      <c r="H152" s="1">
        <v>671.2</v>
      </c>
      <c r="I152" s="1">
        <v>627.29999999999995</v>
      </c>
      <c r="J152" s="1">
        <v>721.5</v>
      </c>
      <c r="K152" s="1">
        <v>501.6</v>
      </c>
      <c r="L152" s="1">
        <v>612</v>
      </c>
      <c r="M152" s="4">
        <f t="shared" si="134"/>
        <v>573.88750000000005</v>
      </c>
      <c r="N152" s="4">
        <f t="shared" si="135"/>
        <v>532.17499999999995</v>
      </c>
      <c r="O152" s="4">
        <f t="shared" si="136"/>
        <v>615.6</v>
      </c>
      <c r="P152" s="4">
        <f t="shared" si="137"/>
        <v>83.425000000000068</v>
      </c>
      <c r="Q152" s="4">
        <f t="shared" si="138"/>
        <v>512.54999999999995</v>
      </c>
      <c r="R152" s="4">
        <f t="shared" si="139"/>
        <v>635.22499999999991</v>
      </c>
      <c r="S152" s="4">
        <f t="shared" si="140"/>
        <v>122.67499999999995</v>
      </c>
      <c r="T152" s="4">
        <f t="shared" si="141"/>
        <v>922.47500000000002</v>
      </c>
      <c r="U152" s="4">
        <f t="shared" si="142"/>
        <v>623.07500000000005</v>
      </c>
      <c r="V152" s="4">
        <f t="shared" si="143"/>
        <v>-299.39999999999998</v>
      </c>
      <c r="W152" s="3">
        <v>28</v>
      </c>
      <c r="X152" s="3">
        <v>8</v>
      </c>
      <c r="Y152" s="3">
        <v>3</v>
      </c>
      <c r="Z152" s="3">
        <v>11</v>
      </c>
      <c r="AA152" s="3">
        <v>6</v>
      </c>
      <c r="AB152" s="3">
        <v>16</v>
      </c>
      <c r="AC152" s="11">
        <v>2</v>
      </c>
      <c r="AD152" s="3">
        <v>1</v>
      </c>
      <c r="AE152" s="3">
        <v>3</v>
      </c>
      <c r="AF152" s="3">
        <v>6</v>
      </c>
      <c r="AG152" s="3">
        <v>4</v>
      </c>
      <c r="AH152" s="3">
        <v>22</v>
      </c>
      <c r="AI152" s="4">
        <f t="shared" si="108"/>
        <v>-1.2799700790516189</v>
      </c>
      <c r="AJ152" s="4">
        <f t="shared" si="109"/>
        <v>-0.88435926891135264</v>
      </c>
      <c r="AK152" s="4">
        <f t="shared" si="110"/>
        <v>-0.54306807777998367</v>
      </c>
      <c r="AL152" s="4">
        <f t="shared" si="111"/>
        <v>0.99735432543457603</v>
      </c>
      <c r="AM152" s="4">
        <f t="shared" si="112"/>
        <v>0.54742389628541244</v>
      </c>
      <c r="AN152" s="4">
        <f t="shared" si="113"/>
        <v>1.5128782567831605</v>
      </c>
      <c r="AO152" s="4">
        <f t="shared" si="114"/>
        <v>-0.74087348285011623</v>
      </c>
      <c r="AP152" s="4">
        <f t="shared" si="115"/>
        <v>0.39061443008991892</v>
      </c>
      <c r="AQ152" s="4">
        <f t="shared" si="116"/>
        <v>-4.5796699765787707E-16</v>
      </c>
      <c r="AR152" s="4">
        <f t="shared" si="117"/>
        <v>-0.42751077507709484</v>
      </c>
      <c r="AS152" s="4">
        <f t="shared" si="118"/>
        <v>0.4275107750770939</v>
      </c>
      <c r="AT152" s="4">
        <f t="shared" si="119"/>
        <v>5.2013597447198495E-2</v>
      </c>
      <c r="AU152" s="4">
        <f t="shared" si="120"/>
        <v>1.0082438716981521</v>
      </c>
      <c r="AV152" s="4">
        <f>AI152/ACC!D152</f>
        <v>-1.2799700790516189</v>
      </c>
      <c r="AW152" s="4">
        <f>AJ152/ACC!E152</f>
        <v>-0.88435926891135264</v>
      </c>
      <c r="AX152" s="4">
        <f>AK152/ACC!F152</f>
        <v>-0.54306807777998367</v>
      </c>
      <c r="AY152" s="4">
        <f>AL152/ACC!G152</f>
        <v>1.2275130159194783</v>
      </c>
      <c r="AZ152" s="4">
        <f>AM152/ACC!H152</f>
        <v>0.67375248773589225</v>
      </c>
      <c r="BA152" s="4">
        <f>AN152/ACC!I152</f>
        <v>1.6137368072353711</v>
      </c>
      <c r="BB152" s="4">
        <f>AO152/ACC!J152</f>
        <v>-0.74087348285011623</v>
      </c>
      <c r="BC152" s="4">
        <f>AP152/ACC!K152</f>
        <v>0.41665539209591351</v>
      </c>
      <c r="BD152" s="4">
        <f t="shared" si="121"/>
        <v>-0.36997110245586928</v>
      </c>
      <c r="BE152" s="4">
        <f t="shared" si="122"/>
        <v>0.49081780105426515</v>
      </c>
      <c r="BF152" s="4">
        <f t="shared" si="123"/>
        <v>0.86078890351013437</v>
      </c>
      <c r="BG152" s="4"/>
      <c r="BH152" s="4"/>
      <c r="BI152" s="4"/>
      <c r="BJ152" s="4"/>
      <c r="BK152" s="4"/>
    </row>
    <row r="153" spans="1:63" x14ac:dyDescent="0.3">
      <c r="A153" s="3" t="str">
        <f t="shared" si="107"/>
        <v>oy152</v>
      </c>
      <c r="B153" s="3" t="s">
        <v>241</v>
      </c>
      <c r="C153" s="3">
        <v>152</v>
      </c>
      <c r="D153" s="3">
        <v>2</v>
      </c>
      <c r="E153">
        <v>349.7</v>
      </c>
      <c r="F153">
        <v>355</v>
      </c>
      <c r="G153">
        <v>380.6</v>
      </c>
      <c r="H153">
        <v>537.20000000000005</v>
      </c>
      <c r="I153">
        <v>396.2</v>
      </c>
      <c r="J153">
        <v>494</v>
      </c>
      <c r="K153">
        <v>406.9</v>
      </c>
      <c r="L153">
        <v>439.1</v>
      </c>
      <c r="M153" s="4">
        <f t="shared" si="134"/>
        <v>419.83750000000003</v>
      </c>
      <c r="N153" s="4">
        <f t="shared" si="135"/>
        <v>405.62500000000006</v>
      </c>
      <c r="O153" s="4">
        <f t="shared" si="136"/>
        <v>434.04999999999995</v>
      </c>
      <c r="P153" s="4">
        <f t="shared" si="137"/>
        <v>28.424999999999898</v>
      </c>
      <c r="Q153" s="4">
        <f t="shared" si="138"/>
        <v>387.67499999999995</v>
      </c>
      <c r="R153" s="4">
        <f t="shared" si="139"/>
        <v>452</v>
      </c>
      <c r="S153" s="4">
        <f t="shared" si="140"/>
        <v>64.325000000000045</v>
      </c>
      <c r="T153" s="4">
        <f t="shared" si="141"/>
        <v>816.19999999999993</v>
      </c>
      <c r="U153" s="4">
        <f t="shared" si="142"/>
        <v>456.32500000000005</v>
      </c>
      <c r="V153" s="4">
        <f t="shared" si="143"/>
        <v>-359.87499999999989</v>
      </c>
      <c r="W153" s="3">
        <v>25</v>
      </c>
      <c r="X153" s="3">
        <v>8</v>
      </c>
      <c r="Y153" s="3">
        <v>3</v>
      </c>
      <c r="Z153" s="3">
        <v>9</v>
      </c>
      <c r="AA153" s="3">
        <v>5</v>
      </c>
      <c r="AB153" s="3">
        <v>9</v>
      </c>
      <c r="AC153" s="11">
        <v>1</v>
      </c>
      <c r="AD153" s="3">
        <v>0</v>
      </c>
      <c r="AE153" s="3">
        <v>1</v>
      </c>
      <c r="AF153" s="3">
        <v>4</v>
      </c>
      <c r="AG153" s="3">
        <v>3</v>
      </c>
      <c r="AH153" s="3">
        <v>7</v>
      </c>
      <c r="AI153" s="4">
        <f t="shared" si="108"/>
        <v>-1.0533697742138328</v>
      </c>
      <c r="AJ153" s="4">
        <f t="shared" si="109"/>
        <v>-0.97377098892303515</v>
      </c>
      <c r="AK153" s="4">
        <f t="shared" si="110"/>
        <v>-0.58929383732974872</v>
      </c>
      <c r="AL153" s="4">
        <f t="shared" si="111"/>
        <v>1.7626249884323064</v>
      </c>
      <c r="AM153" s="4">
        <f t="shared" si="112"/>
        <v>-0.35500307307759049</v>
      </c>
      <c r="AN153" s="4">
        <f t="shared" si="113"/>
        <v>1.1138197951186355</v>
      </c>
      <c r="AO153" s="4">
        <f t="shared" si="114"/>
        <v>-0.1943036386225844</v>
      </c>
      <c r="AP153" s="4">
        <f t="shared" si="115"/>
        <v>0.28929652861584643</v>
      </c>
      <c r="AQ153" s="4">
        <f t="shared" si="116"/>
        <v>-4.3021142204224816E-16</v>
      </c>
      <c r="AR153" s="4">
        <f t="shared" si="117"/>
        <v>-0.2134524030085776</v>
      </c>
      <c r="AS153" s="4">
        <f t="shared" si="118"/>
        <v>0.21345240300857676</v>
      </c>
      <c r="AT153" s="4">
        <f t="shared" si="119"/>
        <v>0.63416202054791082</v>
      </c>
      <c r="AU153" s="4">
        <f t="shared" si="120"/>
        <v>1.0959851616218774</v>
      </c>
      <c r="AV153" s="4">
        <f>AI153/ACC!D153</f>
        <v>-1.0533697742138328</v>
      </c>
      <c r="AW153" s="4">
        <f>AJ153/ACC!E153</f>
        <v>-1.0386890548512375</v>
      </c>
      <c r="AX153" s="4">
        <f>AK153/ACC!F153</f>
        <v>-0.58929383732974872</v>
      </c>
      <c r="AY153" s="4">
        <f>AL153/ACC!G153</f>
        <v>2.3501666512430752</v>
      </c>
      <c r="AZ153" s="4">
        <f>AM153/ACC!H153</f>
        <v>-0.35500307307759049</v>
      </c>
      <c r="BA153" s="4">
        <f>AN153/ACC!I153</f>
        <v>1.4850930601581807</v>
      </c>
      <c r="BB153" s="4">
        <f>AO153/ACC!J153</f>
        <v>-0.1943036386225844</v>
      </c>
      <c r="BC153" s="4">
        <f>AP153/ACC!K153</f>
        <v>0.30858296385690287</v>
      </c>
      <c r="BD153" s="4">
        <f t="shared" si="121"/>
        <v>-8.2796503787936016E-2</v>
      </c>
      <c r="BE153" s="4">
        <f t="shared" si="122"/>
        <v>0.31109232807872711</v>
      </c>
      <c r="BF153" s="4">
        <f t="shared" si="123"/>
        <v>0.39388883186666312</v>
      </c>
      <c r="BG153" s="4"/>
      <c r="BH153" s="4"/>
      <c r="BI153" s="4"/>
      <c r="BJ153" s="4"/>
      <c r="BK153" s="4"/>
    </row>
    <row r="154" spans="1:63" x14ac:dyDescent="0.3">
      <c r="A154" s="3" t="str">
        <f t="shared" si="107"/>
        <v>la153</v>
      </c>
      <c r="B154" s="3" t="s">
        <v>242</v>
      </c>
      <c r="C154" s="3">
        <v>153</v>
      </c>
      <c r="D154" s="3">
        <v>2</v>
      </c>
      <c r="E154">
        <v>461.1</v>
      </c>
      <c r="F154">
        <v>403.1</v>
      </c>
      <c r="G154">
        <v>468.6</v>
      </c>
      <c r="H154">
        <v>592.4</v>
      </c>
      <c r="I154">
        <v>447.4</v>
      </c>
      <c r="J154">
        <v>566.79999999999995</v>
      </c>
      <c r="K154">
        <v>414.7</v>
      </c>
      <c r="L154">
        <v>467.1</v>
      </c>
      <c r="M154" s="4">
        <f t="shared" si="134"/>
        <v>477.65000000000003</v>
      </c>
      <c r="N154" s="4">
        <f t="shared" si="135"/>
        <v>481.30000000000007</v>
      </c>
      <c r="O154" s="4">
        <f t="shared" si="136"/>
        <v>474</v>
      </c>
      <c r="P154" s="4">
        <f t="shared" si="137"/>
        <v>-7.3000000000000682</v>
      </c>
      <c r="Q154" s="4">
        <f t="shared" si="138"/>
        <v>436.5</v>
      </c>
      <c r="R154" s="4">
        <f t="shared" si="139"/>
        <v>518.79999999999995</v>
      </c>
      <c r="S154" s="4">
        <f t="shared" si="140"/>
        <v>82.299999999999955</v>
      </c>
      <c r="T154" s="4">
        <f t="shared" si="141"/>
        <v>858.8</v>
      </c>
      <c r="U154" s="4">
        <f t="shared" si="142"/>
        <v>507.35</v>
      </c>
      <c r="V154" s="4">
        <f t="shared" si="143"/>
        <v>-351.44999999999993</v>
      </c>
      <c r="W154" s="3">
        <v>25</v>
      </c>
      <c r="X154" s="3">
        <v>6</v>
      </c>
      <c r="Y154" s="3">
        <v>3</v>
      </c>
      <c r="Z154" s="3">
        <v>10</v>
      </c>
      <c r="AA154" s="3">
        <v>6</v>
      </c>
      <c r="AB154" s="3">
        <v>10</v>
      </c>
      <c r="AC154" s="11">
        <v>1</v>
      </c>
      <c r="AD154" s="3">
        <v>1</v>
      </c>
      <c r="AE154" s="3">
        <v>1</v>
      </c>
      <c r="AF154" s="3">
        <v>3</v>
      </c>
      <c r="AG154" s="3">
        <v>4</v>
      </c>
      <c r="AH154" s="3">
        <v>8</v>
      </c>
      <c r="AI154" s="4">
        <f t="shared" si="108"/>
        <v>-0.24470952130078566</v>
      </c>
      <c r="AJ154" s="4">
        <f t="shared" si="109"/>
        <v>-1.1023018013881307</v>
      </c>
      <c r="AK154" s="4">
        <f t="shared" si="110"/>
        <v>-0.13381396784121521</v>
      </c>
      <c r="AL154" s="4">
        <f t="shared" si="111"/>
        <v>1.6967019679314272</v>
      </c>
      <c r="AM154" s="4">
        <f t="shared" si="112"/>
        <v>-0.44727873228693504</v>
      </c>
      <c r="AN154" s="4">
        <f t="shared" si="113"/>
        <v>1.3181784787894264</v>
      </c>
      <c r="AO154" s="4">
        <f t="shared" si="114"/>
        <v>-0.93078334537066221</v>
      </c>
      <c r="AP154" s="4">
        <f t="shared" si="115"/>
        <v>-0.1559930785331293</v>
      </c>
      <c r="AQ154" s="4">
        <f t="shared" si="116"/>
        <v>-5.4470317145671743E-16</v>
      </c>
      <c r="AR154" s="4">
        <f t="shared" si="117"/>
        <v>5.396916935032392E-2</v>
      </c>
      <c r="AS154" s="4">
        <f t="shared" si="118"/>
        <v>-5.3969169350325037E-2</v>
      </c>
      <c r="AT154" s="4">
        <f t="shared" si="119"/>
        <v>0.23805578809321146</v>
      </c>
      <c r="AU154" s="4">
        <f t="shared" si="120"/>
        <v>0.87829278339979799</v>
      </c>
      <c r="AV154" s="4">
        <f>AI154/ACC!D154</f>
        <v>-0.24470952130078566</v>
      </c>
      <c r="AW154" s="4">
        <f>AJ154/ACC!E154</f>
        <v>-1.1757885881473393</v>
      </c>
      <c r="AX154" s="4">
        <f>AK154/ACC!F154</f>
        <v>-0.13381396784121521</v>
      </c>
      <c r="AY154" s="4">
        <f>AL154/ACC!G154</f>
        <v>2.0882485759156029</v>
      </c>
      <c r="AZ154" s="4">
        <f>AM154/ACC!H154</f>
        <v>-0.44727873228693504</v>
      </c>
      <c r="BA154" s="4">
        <f>AN154/ACC!I154</f>
        <v>1.4060570440420548</v>
      </c>
      <c r="BB154" s="4">
        <f>AO154/ACC!J154</f>
        <v>-0.93078334537066221</v>
      </c>
      <c r="BC154" s="4">
        <f>AP154/ACC!K154</f>
        <v>-0.16639261710200459</v>
      </c>
      <c r="BD154" s="4">
        <f t="shared" si="121"/>
        <v>0.13348412465656567</v>
      </c>
      <c r="BE154" s="4">
        <f t="shared" si="122"/>
        <v>-3.4599412679386765E-2</v>
      </c>
      <c r="BF154" s="4">
        <f t="shared" si="123"/>
        <v>-0.16808353733595244</v>
      </c>
      <c r="BG154" s="4"/>
      <c r="BH154" s="4"/>
      <c r="BI154" s="4"/>
      <c r="BJ154" s="4"/>
      <c r="BK154" s="4"/>
    </row>
    <row r="155" spans="1:63" x14ac:dyDescent="0.3">
      <c r="A155" s="3" t="str">
        <f t="shared" si="107"/>
        <v>mw154</v>
      </c>
      <c r="B155" s="3" t="s">
        <v>243</v>
      </c>
      <c r="C155" s="3">
        <v>154</v>
      </c>
      <c r="D155" s="3">
        <v>2</v>
      </c>
      <c r="E155">
        <v>447.7</v>
      </c>
      <c r="F155">
        <v>602.4</v>
      </c>
      <c r="G155">
        <v>393.3</v>
      </c>
      <c r="H155">
        <v>515.5</v>
      </c>
      <c r="I155">
        <v>387.8</v>
      </c>
      <c r="J155">
        <v>527.70000000000005</v>
      </c>
      <c r="K155">
        <v>405.4</v>
      </c>
      <c r="L155">
        <v>449.9</v>
      </c>
      <c r="M155" s="4">
        <f t="shared" si="134"/>
        <v>466.21249999999998</v>
      </c>
      <c r="N155" s="4">
        <f t="shared" si="135"/>
        <v>489.72499999999997</v>
      </c>
      <c r="O155" s="4">
        <f t="shared" si="136"/>
        <v>442.70000000000005</v>
      </c>
      <c r="P155" s="4">
        <f t="shared" si="137"/>
        <v>-47.02499999999992</v>
      </c>
      <c r="Q155" s="4">
        <f t="shared" si="138"/>
        <v>476.35</v>
      </c>
      <c r="R155" s="4">
        <f t="shared" si="139"/>
        <v>456.07499999999999</v>
      </c>
      <c r="S155" s="4">
        <f t="shared" si="140"/>
        <v>-20.275000000000034</v>
      </c>
      <c r="T155" s="4">
        <f t="shared" si="141"/>
        <v>838.22500000000002</v>
      </c>
      <c r="U155" s="4">
        <f t="shared" si="142"/>
        <v>523.875</v>
      </c>
      <c r="V155" s="4">
        <f t="shared" si="143"/>
        <v>-314.35000000000002</v>
      </c>
      <c r="W155" s="3">
        <v>23</v>
      </c>
      <c r="X155" s="3">
        <v>6</v>
      </c>
      <c r="Y155" s="3">
        <v>3</v>
      </c>
      <c r="Z155" s="3">
        <v>9</v>
      </c>
      <c r="AA155" s="3">
        <v>5</v>
      </c>
      <c r="AB155" s="3">
        <v>24</v>
      </c>
      <c r="AC155" s="11">
        <v>4</v>
      </c>
      <c r="AD155" s="3">
        <v>4</v>
      </c>
      <c r="AE155" s="3">
        <v>2</v>
      </c>
      <c r="AF155" s="3">
        <v>6</v>
      </c>
      <c r="AG155" s="3">
        <v>8</v>
      </c>
      <c r="AH155" s="3">
        <v>7</v>
      </c>
      <c r="AI155" s="4">
        <f t="shared" si="108"/>
        <v>-0.2432946733883824</v>
      </c>
      <c r="AJ155" s="4">
        <f t="shared" si="109"/>
        <v>1.7898011252980606</v>
      </c>
      <c r="AK155" s="4">
        <f t="shared" si="110"/>
        <v>-0.95822945973965878</v>
      </c>
      <c r="AL155" s="4">
        <f t="shared" si="111"/>
        <v>0.64774537283618694</v>
      </c>
      <c r="AM155" s="4">
        <f t="shared" si="112"/>
        <v>-1.0305114693891446</v>
      </c>
      <c r="AN155" s="4">
        <f t="shared" si="113"/>
        <v>0.80808001242231942</v>
      </c>
      <c r="AO155" s="4">
        <f t="shared" si="114"/>
        <v>-0.79920903851079073</v>
      </c>
      <c r="AP155" s="4">
        <f t="shared" si="115"/>
        <v>-0.21438186952858826</v>
      </c>
      <c r="AQ155" s="4">
        <f t="shared" si="116"/>
        <v>2.8102520310824275E-16</v>
      </c>
      <c r="AR155" s="4">
        <f t="shared" si="117"/>
        <v>0.30900559125155158</v>
      </c>
      <c r="AS155" s="4">
        <f t="shared" si="118"/>
        <v>-0.30900559125155103</v>
      </c>
      <c r="AT155" s="4">
        <f t="shared" si="119"/>
        <v>-0.66203749747142593</v>
      </c>
      <c r="AU155" s="4">
        <f t="shared" si="120"/>
        <v>1.5156223205139887</v>
      </c>
      <c r="AV155" s="4">
        <f>AI155/ACC!D155</f>
        <v>-0.2432946733883824</v>
      </c>
      <c r="AW155" s="4">
        <f>AJ155/ACC!E155</f>
        <v>2.0454870003406405</v>
      </c>
      <c r="AX155" s="4">
        <f>AK155/ACC!F155</f>
        <v>-0.95822945973965878</v>
      </c>
      <c r="AY155" s="4">
        <f>AL155/ACC!G155</f>
        <v>0.86366049711491588</v>
      </c>
      <c r="AZ155" s="4">
        <f>AM155/ACC!H155</f>
        <v>-1.0305114693891446</v>
      </c>
      <c r="BA155" s="4">
        <f>AN155/ACC!I155</f>
        <v>0.86195201325047399</v>
      </c>
      <c r="BB155" s="4">
        <f>AO155/ACC!J155</f>
        <v>-0.79920903851079073</v>
      </c>
      <c r="BC155" s="4">
        <f>AP155/ACC!K155</f>
        <v>-0.22867399416382747</v>
      </c>
      <c r="BD155" s="4">
        <f t="shared" si="121"/>
        <v>0.42690584108187879</v>
      </c>
      <c r="BE155" s="4">
        <f t="shared" si="122"/>
        <v>-0.29911062220332219</v>
      </c>
      <c r="BF155" s="4">
        <f t="shared" si="123"/>
        <v>-0.72601646328520097</v>
      </c>
      <c r="BG155" s="4"/>
      <c r="BH155" s="4"/>
      <c r="BI155" s="4"/>
      <c r="BJ155" s="4"/>
      <c r="BK155" s="4"/>
    </row>
    <row r="156" spans="1:63" x14ac:dyDescent="0.3">
      <c r="A156" s="3" t="str">
        <f t="shared" si="107"/>
        <v>lat155</v>
      </c>
      <c r="B156" s="3" t="s">
        <v>244</v>
      </c>
      <c r="C156" s="3">
        <v>155</v>
      </c>
      <c r="D156" s="3">
        <v>2</v>
      </c>
      <c r="E156">
        <v>411.9</v>
      </c>
      <c r="F156">
        <v>431.7</v>
      </c>
      <c r="G156">
        <v>488.8</v>
      </c>
      <c r="H156">
        <v>587.9</v>
      </c>
      <c r="I156">
        <v>553</v>
      </c>
      <c r="J156">
        <v>610.20000000000005</v>
      </c>
      <c r="K156">
        <v>446.8</v>
      </c>
      <c r="L156">
        <v>480.7</v>
      </c>
      <c r="M156" s="4">
        <f t="shared" si="134"/>
        <v>501.375</v>
      </c>
      <c r="N156" s="4">
        <f t="shared" si="135"/>
        <v>480.07499999999993</v>
      </c>
      <c r="O156" s="4">
        <f t="shared" si="136"/>
        <v>522.67499999999995</v>
      </c>
      <c r="P156" s="4">
        <f t="shared" si="137"/>
        <v>42.600000000000023</v>
      </c>
      <c r="Q156" s="4">
        <f t="shared" si="138"/>
        <v>442.77499999999998</v>
      </c>
      <c r="R156" s="4">
        <f t="shared" si="139"/>
        <v>559.97500000000002</v>
      </c>
      <c r="S156" s="4">
        <f t="shared" si="140"/>
        <v>117.20000000000005</v>
      </c>
      <c r="T156" s="4">
        <f t="shared" si="141"/>
        <v>880.92500000000007</v>
      </c>
      <c r="U156" s="4">
        <f t="shared" si="142"/>
        <v>527.625</v>
      </c>
      <c r="V156" s="4">
        <f t="shared" si="143"/>
        <v>-353.30000000000007</v>
      </c>
      <c r="W156" s="3">
        <v>26</v>
      </c>
      <c r="X156" s="3">
        <v>7</v>
      </c>
      <c r="Y156" s="3">
        <v>3</v>
      </c>
      <c r="Z156" s="3">
        <v>10</v>
      </c>
      <c r="AA156" s="3">
        <v>6</v>
      </c>
      <c r="AB156" s="3">
        <v>12</v>
      </c>
      <c r="AC156" s="11">
        <v>0</v>
      </c>
      <c r="AD156" s="3">
        <v>4</v>
      </c>
      <c r="AE156" s="3">
        <v>0</v>
      </c>
      <c r="AF156" s="3">
        <v>3</v>
      </c>
      <c r="AG156" s="3">
        <v>5</v>
      </c>
      <c r="AH156" s="3">
        <v>10</v>
      </c>
      <c r="AI156" s="4">
        <f t="shared" si="108"/>
        <v>-1.2077518935875604</v>
      </c>
      <c r="AJ156" s="4">
        <f t="shared" si="109"/>
        <v>-0.94048743431923176</v>
      </c>
      <c r="AK156" s="4">
        <f t="shared" si="110"/>
        <v>-0.16973992804541554</v>
      </c>
      <c r="AL156" s="4">
        <f t="shared" si="111"/>
        <v>1.1679321887975815</v>
      </c>
      <c r="AM156" s="4">
        <f t="shared" si="112"/>
        <v>0.69684483382461904</v>
      </c>
      <c r="AN156" s="4">
        <f t="shared" si="113"/>
        <v>1.4689421605997908</v>
      </c>
      <c r="AO156" s="4">
        <f t="shared" si="114"/>
        <v>-0.73666453861459713</v>
      </c>
      <c r="AP156" s="4">
        <f t="shared" si="115"/>
        <v>-0.27907538865518661</v>
      </c>
      <c r="AQ156" s="4">
        <f t="shared" si="116"/>
        <v>0</v>
      </c>
      <c r="AR156" s="4">
        <f t="shared" si="117"/>
        <v>-0.28751176678865653</v>
      </c>
      <c r="AS156" s="4">
        <f t="shared" si="118"/>
        <v>0.28751176678865648</v>
      </c>
      <c r="AT156" s="4">
        <f t="shared" si="119"/>
        <v>-8.773833258808858E-3</v>
      </c>
      <c r="AU156" s="4">
        <f t="shared" si="120"/>
        <v>0.70865576321147694</v>
      </c>
      <c r="AV156" s="4">
        <f>AI156/ACC!D156</f>
        <v>-1.2077518935875604</v>
      </c>
      <c r="AW156" s="4">
        <f>AJ156/ACC!E156</f>
        <v>-1.0031865966071805</v>
      </c>
      <c r="AX156" s="4">
        <f>AK156/ACC!F156</f>
        <v>-0.18105592324844325</v>
      </c>
      <c r="AY156" s="4">
        <f>AL156/ACC!G156</f>
        <v>1.3347796443400932</v>
      </c>
      <c r="AZ156" s="4">
        <f>AM156/ACC!H156</f>
        <v>0.74330115607959368</v>
      </c>
      <c r="BA156" s="4">
        <f>AN156/ACC!I156</f>
        <v>1.4689421605997908</v>
      </c>
      <c r="BB156" s="4">
        <f>AO156/ACC!J156</f>
        <v>-0.73666453861459713</v>
      </c>
      <c r="BC156" s="4">
        <f>AP156/ACC!K156</f>
        <v>-0.2976804145655324</v>
      </c>
      <c r="BD156" s="4">
        <f t="shared" si="121"/>
        <v>-0.26430369227577272</v>
      </c>
      <c r="BE156" s="4">
        <f t="shared" si="122"/>
        <v>0.29447459087481376</v>
      </c>
      <c r="BF156" s="4">
        <f t="shared" si="123"/>
        <v>0.55877828315058653</v>
      </c>
      <c r="BG156" s="4"/>
      <c r="BH156" s="4"/>
      <c r="BI156" s="4"/>
      <c r="BJ156" s="4"/>
      <c r="BK156" s="4"/>
    </row>
    <row r="157" spans="1:63" x14ac:dyDescent="0.3">
      <c r="A157" s="3" t="str">
        <f t="shared" si="107"/>
        <v>efh156</v>
      </c>
      <c r="B157" s="3" t="s">
        <v>245</v>
      </c>
      <c r="C157" s="3">
        <v>156</v>
      </c>
      <c r="D157" s="3">
        <v>2</v>
      </c>
      <c r="E157">
        <v>428</v>
      </c>
      <c r="F157">
        <v>533.29999999999995</v>
      </c>
      <c r="G157">
        <v>442.1</v>
      </c>
      <c r="H157">
        <v>560.1</v>
      </c>
      <c r="I157">
        <v>530.29999999999995</v>
      </c>
      <c r="J157">
        <v>676.1</v>
      </c>
      <c r="K157">
        <v>519</v>
      </c>
      <c r="L157">
        <v>511.8</v>
      </c>
      <c r="M157" s="4">
        <f t="shared" si="134"/>
        <v>525.08749999999998</v>
      </c>
      <c r="N157" s="4">
        <f t="shared" si="135"/>
        <v>490.875</v>
      </c>
      <c r="O157" s="4">
        <f t="shared" si="136"/>
        <v>559.30000000000007</v>
      </c>
      <c r="P157" s="4">
        <f t="shared" si="137"/>
        <v>68.425000000000068</v>
      </c>
      <c r="Q157" s="4">
        <f t="shared" si="138"/>
        <v>498.02499999999998</v>
      </c>
      <c r="R157" s="4">
        <f t="shared" si="139"/>
        <v>552.15</v>
      </c>
      <c r="S157" s="4">
        <f t="shared" si="140"/>
        <v>54.125</v>
      </c>
      <c r="T157" s="4">
        <f t="shared" si="141"/>
        <v>897.32500000000005</v>
      </c>
      <c r="U157" s="4">
        <f t="shared" si="142"/>
        <v>570.32500000000005</v>
      </c>
      <c r="V157" s="4">
        <f t="shared" si="143"/>
        <v>-327</v>
      </c>
      <c r="W157" s="3">
        <v>30</v>
      </c>
      <c r="X157" s="3">
        <v>6</v>
      </c>
      <c r="Y157" s="3">
        <v>3</v>
      </c>
      <c r="Z157" s="3">
        <v>11</v>
      </c>
      <c r="AA157" s="3">
        <v>10</v>
      </c>
      <c r="AB157" s="3">
        <v>8</v>
      </c>
      <c r="AC157" s="11">
        <v>0</v>
      </c>
      <c r="AD157" s="3">
        <v>1</v>
      </c>
      <c r="AE157" s="3">
        <v>0</v>
      </c>
      <c r="AF157" s="3">
        <v>4</v>
      </c>
      <c r="AG157" s="3">
        <v>3</v>
      </c>
      <c r="AH157" s="3">
        <v>2</v>
      </c>
      <c r="AI157" s="4">
        <f t="shared" si="108"/>
        <v>-1.2740090355897762</v>
      </c>
      <c r="AJ157" s="4">
        <f t="shared" si="109"/>
        <v>0.10776669710087303</v>
      </c>
      <c r="AK157" s="4">
        <f t="shared" si="110"/>
        <v>-1.0889849346311988</v>
      </c>
      <c r="AL157" s="4">
        <f t="shared" si="111"/>
        <v>0.4594437116888076</v>
      </c>
      <c r="AM157" s="4">
        <f t="shared" si="112"/>
        <v>6.839986710968643E-2</v>
      </c>
      <c r="AN157" s="4">
        <f t="shared" si="113"/>
        <v>1.9816278046813562</v>
      </c>
      <c r="AO157" s="4">
        <f t="shared" si="114"/>
        <v>-7.9881859190449184E-2</v>
      </c>
      <c r="AP157" s="4">
        <f t="shared" si="115"/>
        <v>-0.17436225116929688</v>
      </c>
      <c r="AQ157" s="4">
        <f t="shared" si="116"/>
        <v>2.6020852139652106E-16</v>
      </c>
      <c r="AR157" s="4">
        <f t="shared" si="117"/>
        <v>-0.44894589035782362</v>
      </c>
      <c r="AS157" s="4">
        <f t="shared" si="118"/>
        <v>0.44894589035782423</v>
      </c>
      <c r="AT157" s="4">
        <f t="shared" si="119"/>
        <v>-0.44189266665106919</v>
      </c>
      <c r="AU157" s="4">
        <f t="shared" si="120"/>
        <v>1.1872379811508695</v>
      </c>
      <c r="AV157" s="4">
        <f>AI157/ACC!D157</f>
        <v>-1.3589429712957612</v>
      </c>
      <c r="AW157" s="4">
        <f>AJ157/ACC!E157</f>
        <v>0.11495114357426456</v>
      </c>
      <c r="AX157" s="4">
        <f>AK157/ACC!F157</f>
        <v>-1.0889849346311988</v>
      </c>
      <c r="AY157" s="4">
        <f>AL157/ACC!G157</f>
        <v>0.4594437116888076</v>
      </c>
      <c r="AZ157" s="4">
        <f>AM157/ACC!H157</f>
        <v>6.839986710968643E-2</v>
      </c>
      <c r="BA157" s="4">
        <f>AN157/ACC!I157</f>
        <v>2.1137363249934467</v>
      </c>
      <c r="BB157" s="4">
        <f>AO157/ACC!J157</f>
        <v>-7.9881859190449184E-2</v>
      </c>
      <c r="BC157" s="4">
        <f>AP157/ACC!K157</f>
        <v>-0.21459969374682691</v>
      </c>
      <c r="BD157" s="4">
        <f t="shared" si="121"/>
        <v>-0.46838326266597197</v>
      </c>
      <c r="BE157" s="4">
        <f t="shared" si="122"/>
        <v>0.47191365979146427</v>
      </c>
      <c r="BF157" s="4">
        <f t="shared" si="123"/>
        <v>0.94029692245743624</v>
      </c>
      <c r="BG157" s="4"/>
      <c r="BH157" s="4"/>
      <c r="BI157" s="4"/>
      <c r="BJ157" s="4"/>
      <c r="BK157" s="4"/>
    </row>
    <row r="158" spans="1:63" x14ac:dyDescent="0.3">
      <c r="A158" s="3" t="str">
        <f t="shared" si="107"/>
        <v>cr157</v>
      </c>
      <c r="B158" s="3" t="s">
        <v>246</v>
      </c>
      <c r="C158" s="3">
        <v>157</v>
      </c>
      <c r="D158" s="3">
        <v>2</v>
      </c>
      <c r="E158">
        <v>588.29999999999995</v>
      </c>
      <c r="F158">
        <v>578.9</v>
      </c>
      <c r="G158">
        <v>557.29999999999995</v>
      </c>
      <c r="H158">
        <v>677.7</v>
      </c>
      <c r="I158">
        <v>570.79999999999995</v>
      </c>
      <c r="J158">
        <v>570.5</v>
      </c>
      <c r="K158">
        <v>536.1</v>
      </c>
      <c r="L158">
        <v>542.9</v>
      </c>
      <c r="M158" s="4">
        <f t="shared" si="134"/>
        <v>577.8125</v>
      </c>
      <c r="N158" s="4">
        <f t="shared" si="135"/>
        <v>600.54999999999995</v>
      </c>
      <c r="O158" s="4">
        <f t="shared" si="136"/>
        <v>555.07500000000005</v>
      </c>
      <c r="P158" s="4">
        <f t="shared" si="137"/>
        <v>-45.474999999999909</v>
      </c>
      <c r="Q158" s="4">
        <f t="shared" si="138"/>
        <v>561.54999999999995</v>
      </c>
      <c r="R158" s="4">
        <f t="shared" si="139"/>
        <v>594.07500000000005</v>
      </c>
      <c r="S158" s="4">
        <f t="shared" si="140"/>
        <v>32.525000000000091</v>
      </c>
      <c r="T158" s="4">
        <f t="shared" si="141"/>
        <v>951.80000000000007</v>
      </c>
      <c r="U158" s="4">
        <f t="shared" si="142"/>
        <v>592.5</v>
      </c>
      <c r="V158" s="4">
        <f t="shared" si="143"/>
        <v>-359.30000000000007</v>
      </c>
      <c r="W158" s="3">
        <v>32</v>
      </c>
      <c r="X158" s="3">
        <v>8</v>
      </c>
      <c r="Y158" s="3">
        <v>3</v>
      </c>
      <c r="Z158" s="3">
        <v>15</v>
      </c>
      <c r="AA158" s="3">
        <v>6</v>
      </c>
      <c r="AB158" s="3">
        <v>17</v>
      </c>
      <c r="AC158" s="11">
        <v>2</v>
      </c>
      <c r="AD158" s="3">
        <v>5</v>
      </c>
      <c r="AE158" s="3">
        <v>0</v>
      </c>
      <c r="AF158" s="3">
        <v>7</v>
      </c>
      <c r="AG158" s="3">
        <v>3</v>
      </c>
      <c r="AH158" s="3">
        <v>13</v>
      </c>
      <c r="AI158" s="4">
        <f t="shared" si="108"/>
        <v>0.23818616319735</v>
      </c>
      <c r="AJ158" s="4">
        <f t="shared" si="109"/>
        <v>2.4698684383991785E-2</v>
      </c>
      <c r="AK158" s="4">
        <f t="shared" si="110"/>
        <v>-0.46586828820840753</v>
      </c>
      <c r="AL158" s="4">
        <f t="shared" si="111"/>
        <v>2.2685883553158916</v>
      </c>
      <c r="AM158" s="4">
        <f t="shared" si="112"/>
        <v>-0.15926393033815828</v>
      </c>
      <c r="AN158" s="4">
        <f t="shared" si="113"/>
        <v>-0.16607736051305166</v>
      </c>
      <c r="AO158" s="4">
        <f t="shared" si="114"/>
        <v>-0.94735068723427884</v>
      </c>
      <c r="AP158" s="4">
        <f t="shared" si="115"/>
        <v>-0.7929129366033395</v>
      </c>
      <c r="AQ158" s="4">
        <f t="shared" si="116"/>
        <v>-2.7755575615628914E-16</v>
      </c>
      <c r="AR158" s="4">
        <f t="shared" si="117"/>
        <v>0.5164012286722065</v>
      </c>
      <c r="AS158" s="4">
        <f t="shared" si="118"/>
        <v>-0.51640122867220706</v>
      </c>
      <c r="AT158" s="4">
        <f t="shared" si="119"/>
        <v>3.1228221634933481E-2</v>
      </c>
      <c r="AU158" s="4">
        <f t="shared" si="120"/>
        <v>0.66714837129174676</v>
      </c>
      <c r="AV158" s="4">
        <f>AI158/ACC!D158</f>
        <v>0.23818616319735</v>
      </c>
      <c r="AW158" s="4">
        <f>AJ158/ACC!E158</f>
        <v>2.6345263342924571E-2</v>
      </c>
      <c r="AX158" s="4">
        <f>AK158/ACC!F158</f>
        <v>-0.46586828820840753</v>
      </c>
      <c r="AY158" s="4">
        <f>AL158/ACC!G158</f>
        <v>2.4198275790036177</v>
      </c>
      <c r="AZ158" s="4">
        <f>AM158/ACC!H158</f>
        <v>-0.15926393033815828</v>
      </c>
      <c r="BA158" s="4">
        <f>AN158/ACC!I158</f>
        <v>-0.17714918454725512</v>
      </c>
      <c r="BB158" s="4">
        <f>AO158/ACC!J158</f>
        <v>-0.94735068723427884</v>
      </c>
      <c r="BC158" s="4">
        <f>AP158/ACC!K158</f>
        <v>-0.7929129366033395</v>
      </c>
      <c r="BD158" s="4">
        <f t="shared" si="121"/>
        <v>0.55462267933387122</v>
      </c>
      <c r="BE158" s="4">
        <f t="shared" si="122"/>
        <v>-0.5191691846807579</v>
      </c>
      <c r="BF158" s="4">
        <f t="shared" si="123"/>
        <v>-1.0737918640146291</v>
      </c>
      <c r="BG158" s="4"/>
      <c r="BH158" s="4"/>
      <c r="BI158" s="4"/>
      <c r="BJ158" s="4"/>
      <c r="BK158" s="4"/>
    </row>
    <row r="159" spans="1:63" x14ac:dyDescent="0.3">
      <c r="A159" s="3" t="str">
        <f t="shared" si="107"/>
        <v>ak158</v>
      </c>
      <c r="B159" s="3" t="s">
        <v>247</v>
      </c>
      <c r="C159" s="3">
        <v>158</v>
      </c>
      <c r="D159" s="3">
        <v>2</v>
      </c>
      <c r="E159">
        <v>334.2</v>
      </c>
      <c r="F159">
        <v>380.5</v>
      </c>
      <c r="G159">
        <v>336.5</v>
      </c>
      <c r="H159">
        <v>455.2</v>
      </c>
      <c r="I159">
        <v>376.3</v>
      </c>
      <c r="J159">
        <v>449.1</v>
      </c>
      <c r="K159">
        <v>320.89999999999998</v>
      </c>
      <c r="L159">
        <v>330.6</v>
      </c>
      <c r="M159" s="4">
        <f t="shared" si="134"/>
        <v>372.91250000000002</v>
      </c>
      <c r="N159" s="4">
        <f t="shared" si="135"/>
        <v>376.6</v>
      </c>
      <c r="O159" s="4">
        <f t="shared" si="136"/>
        <v>369.22500000000002</v>
      </c>
      <c r="P159" s="4">
        <f t="shared" si="137"/>
        <v>-7.375</v>
      </c>
      <c r="Q159" s="4">
        <f t="shared" si="138"/>
        <v>341.54999999999995</v>
      </c>
      <c r="R159" s="4">
        <f t="shared" si="139"/>
        <v>404.27499999999998</v>
      </c>
      <c r="S159" s="4">
        <f t="shared" si="140"/>
        <v>62.725000000000023</v>
      </c>
      <c r="T159" s="4">
        <f t="shared" si="141"/>
        <v>785.85</v>
      </c>
      <c r="U159" s="4">
        <f t="shared" si="142"/>
        <v>403.85</v>
      </c>
      <c r="V159" s="4">
        <f t="shared" si="143"/>
        <v>-382</v>
      </c>
      <c r="W159" s="3">
        <v>33</v>
      </c>
      <c r="X159" s="3">
        <v>10</v>
      </c>
      <c r="Y159" s="3">
        <v>3</v>
      </c>
      <c r="Z159" s="3">
        <v>12</v>
      </c>
      <c r="AA159" s="3">
        <v>8</v>
      </c>
      <c r="AB159" s="3">
        <v>10</v>
      </c>
      <c r="AC159" s="11">
        <v>1</v>
      </c>
      <c r="AD159" s="3">
        <v>0</v>
      </c>
      <c r="AE159" s="3">
        <v>1</v>
      </c>
      <c r="AF159" s="3">
        <v>5</v>
      </c>
      <c r="AG159" s="3">
        <v>3</v>
      </c>
      <c r="AH159" s="3">
        <v>6</v>
      </c>
      <c r="AI159" s="4">
        <f t="shared" si="108"/>
        <v>-0.72487930910979648</v>
      </c>
      <c r="AJ159" s="4">
        <f t="shared" si="109"/>
        <v>0.14207353588299798</v>
      </c>
      <c r="AK159" s="4">
        <f t="shared" si="110"/>
        <v>-0.68181253711231404</v>
      </c>
      <c r="AL159" s="4">
        <f t="shared" si="111"/>
        <v>1.5408073916273115</v>
      </c>
      <c r="AM159" s="4">
        <f t="shared" si="112"/>
        <v>6.3429865278900224E-2</v>
      </c>
      <c r="AN159" s="4">
        <f t="shared" si="113"/>
        <v>1.4265868224165985</v>
      </c>
      <c r="AO159" s="4">
        <f t="shared" si="114"/>
        <v>-0.97391759935610689</v>
      </c>
      <c r="AP159" s="4">
        <f t="shared" si="115"/>
        <v>-0.79228816962759407</v>
      </c>
      <c r="AQ159" s="4">
        <f t="shared" si="116"/>
        <v>-4.163336342344337E-16</v>
      </c>
      <c r="AR159" s="4">
        <f t="shared" si="117"/>
        <v>6.9047270322049714E-2</v>
      </c>
      <c r="AS159" s="4">
        <f t="shared" si="118"/>
        <v>-6.9047270322050547E-2</v>
      </c>
      <c r="AT159" s="4">
        <f t="shared" si="119"/>
        <v>-0.45360545723435097</v>
      </c>
      <c r="AU159" s="4">
        <f t="shared" si="120"/>
        <v>1.1585897901496578</v>
      </c>
      <c r="AV159" s="4">
        <f>AI159/ACC!D159</f>
        <v>-0.82843349612548167</v>
      </c>
      <c r="AW159" s="4">
        <f>AJ159/ACC!E159</f>
        <v>0.15154510494186452</v>
      </c>
      <c r="AX159" s="4">
        <f>AK159/ACC!F159</f>
        <v>-0.72726670625313494</v>
      </c>
      <c r="AY159" s="4">
        <f>AL159/ACC!G159</f>
        <v>2.7392131406707758</v>
      </c>
      <c r="AZ159" s="4">
        <f>AM159/ACC!H159</f>
        <v>6.3429865278900224E-2</v>
      </c>
      <c r="BA159" s="4">
        <f>AN159/ACC!I159</f>
        <v>1.4265868224165985</v>
      </c>
      <c r="BB159" s="4">
        <f>AO159/ACC!J159</f>
        <v>-1.0388454393131807</v>
      </c>
      <c r="BC159" s="4">
        <f>AP159/ACC!K159</f>
        <v>-0.84510738093610038</v>
      </c>
      <c r="BD159" s="4">
        <f t="shared" si="121"/>
        <v>0.33376451080850589</v>
      </c>
      <c r="BE159" s="4">
        <f t="shared" si="122"/>
        <v>-9.8484033138445587E-2</v>
      </c>
      <c r="BF159" s="4">
        <f t="shared" si="123"/>
        <v>-0.43224854394695145</v>
      </c>
      <c r="BG159" s="4"/>
      <c r="BH159" s="4"/>
      <c r="BI159" s="4"/>
      <c r="BJ159" s="4"/>
      <c r="BK159" s="4"/>
    </row>
    <row r="160" spans="1:63" x14ac:dyDescent="0.3">
      <c r="A160" s="3" t="str">
        <f t="shared" si="107"/>
        <v>jh159</v>
      </c>
      <c r="B160" s="3" t="s">
        <v>248</v>
      </c>
      <c r="C160" s="3">
        <v>159</v>
      </c>
      <c r="D160" s="3">
        <v>1</v>
      </c>
      <c r="E160">
        <v>436.8</v>
      </c>
      <c r="F160">
        <v>425.7</v>
      </c>
      <c r="G160">
        <v>378.3</v>
      </c>
      <c r="H160">
        <v>469.8</v>
      </c>
      <c r="I160">
        <v>495.7</v>
      </c>
      <c r="J160">
        <v>566.20000000000005</v>
      </c>
      <c r="K160">
        <v>406.5</v>
      </c>
      <c r="L160">
        <v>359.9</v>
      </c>
      <c r="M160" s="4">
        <f t="shared" si="134"/>
        <v>442.36250000000001</v>
      </c>
      <c r="N160" s="4">
        <f t="shared" si="135"/>
        <v>427.65</v>
      </c>
      <c r="O160" s="4">
        <f t="shared" si="136"/>
        <v>457.07500000000005</v>
      </c>
      <c r="P160" s="4">
        <f t="shared" si="137"/>
        <v>29.425000000000068</v>
      </c>
      <c r="Q160" s="4">
        <f t="shared" si="138"/>
        <v>407.22500000000002</v>
      </c>
      <c r="R160" s="4">
        <f t="shared" si="139"/>
        <v>477.5</v>
      </c>
      <c r="S160" s="4">
        <f t="shared" si="140"/>
        <v>70.274999999999977</v>
      </c>
      <c r="T160" s="4">
        <f t="shared" si="141"/>
        <v>862.75</v>
      </c>
      <c r="U160" s="4">
        <f t="shared" si="142"/>
        <v>455.4</v>
      </c>
      <c r="V160" s="4">
        <f t="shared" si="143"/>
        <v>-407.35</v>
      </c>
      <c r="W160" s="3">
        <v>28</v>
      </c>
      <c r="X160" s="3">
        <v>6</v>
      </c>
      <c r="Y160" s="3">
        <v>3</v>
      </c>
      <c r="Z160" s="3">
        <v>12</v>
      </c>
      <c r="AA160" s="3">
        <v>7</v>
      </c>
      <c r="AB160" s="3">
        <v>23</v>
      </c>
      <c r="AC160" s="11">
        <v>4</v>
      </c>
      <c r="AD160" s="3">
        <v>2</v>
      </c>
      <c r="AE160" s="3">
        <v>5</v>
      </c>
      <c r="AF160" s="3">
        <v>3</v>
      </c>
      <c r="AG160" s="3">
        <v>9</v>
      </c>
      <c r="AH160" s="3">
        <v>14</v>
      </c>
      <c r="AI160" s="4">
        <f t="shared" si="108"/>
        <v>-8.3010238765255262E-2</v>
      </c>
      <c r="AJ160" s="4">
        <f t="shared" si="109"/>
        <v>-0.24865763657097845</v>
      </c>
      <c r="AK160" s="4">
        <f t="shared" si="110"/>
        <v>-0.95601679476838919</v>
      </c>
      <c r="AL160" s="4">
        <f t="shared" si="111"/>
        <v>0.40945499795446133</v>
      </c>
      <c r="AM160" s="4">
        <f t="shared" si="112"/>
        <v>0.79596559283448098</v>
      </c>
      <c r="AN160" s="4">
        <f t="shared" si="113"/>
        <v>1.8480504167356946</v>
      </c>
      <c r="AO160" s="4">
        <f t="shared" si="114"/>
        <v>-0.53518286520790426</v>
      </c>
      <c r="AP160" s="4">
        <f t="shared" si="115"/>
        <v>-1.2306034722121104</v>
      </c>
      <c r="AQ160" s="4">
        <f t="shared" si="116"/>
        <v>0</v>
      </c>
      <c r="AR160" s="4">
        <f t="shared" si="117"/>
        <v>-0.21955741803754042</v>
      </c>
      <c r="AS160" s="4">
        <f t="shared" si="118"/>
        <v>0.2195574180375402</v>
      </c>
      <c r="AT160" s="4">
        <f t="shared" si="119"/>
        <v>-1.1561740671169711</v>
      </c>
      <c r="AU160" s="4">
        <f t="shared" si="120"/>
        <v>0.3891221529535337</v>
      </c>
      <c r="AV160" s="4">
        <f>AI160/ACC!D160</f>
        <v>-8.3010238765255262E-2</v>
      </c>
      <c r="AW160" s="4">
        <f>AJ160/ACC!E160</f>
        <v>-0.30604016808735807</v>
      </c>
      <c r="AX160" s="4">
        <f>AK160/ACC!F160</f>
        <v>-0.95601679476838919</v>
      </c>
      <c r="AY160" s="4">
        <f>AL160/ACC!G160</f>
        <v>0.54593999727261511</v>
      </c>
      <c r="AZ160" s="4">
        <f>AM160/ACC!H160</f>
        <v>0.84902996569011302</v>
      </c>
      <c r="BA160" s="4">
        <f>AN160/ACC!I160</f>
        <v>2.2745235898285472</v>
      </c>
      <c r="BB160" s="4">
        <f>AO160/ACC!J160</f>
        <v>-0.65868660333280526</v>
      </c>
      <c r="BC160" s="4">
        <f>AP160/ACC!K160</f>
        <v>-1.4064039682424119</v>
      </c>
      <c r="BD160" s="4">
        <f t="shared" si="121"/>
        <v>-0.19978180108709687</v>
      </c>
      <c r="BE160" s="4">
        <f t="shared" si="122"/>
        <v>0.26461574598586074</v>
      </c>
      <c r="BF160" s="4">
        <f t="shared" si="123"/>
        <v>0.46439754707295761</v>
      </c>
      <c r="BG160" s="4"/>
      <c r="BH160" s="4"/>
      <c r="BI160" s="4"/>
      <c r="BJ160" s="4"/>
      <c r="BK160" s="4"/>
    </row>
    <row r="161" spans="1:63" x14ac:dyDescent="0.3">
      <c r="A161" s="3" t="str">
        <f t="shared" si="107"/>
        <v>le160</v>
      </c>
      <c r="B161" s="3" t="s">
        <v>249</v>
      </c>
      <c r="C161" s="3">
        <v>160</v>
      </c>
      <c r="D161" s="3">
        <v>2</v>
      </c>
      <c r="E161">
        <v>423.7</v>
      </c>
      <c r="F161">
        <v>492.5</v>
      </c>
      <c r="G161">
        <v>433.3</v>
      </c>
      <c r="H161">
        <v>579.70000000000005</v>
      </c>
      <c r="I161">
        <v>470.9</v>
      </c>
      <c r="J161">
        <v>564.1</v>
      </c>
      <c r="K161">
        <v>427.9</v>
      </c>
      <c r="L161">
        <v>440</v>
      </c>
      <c r="M161" s="4">
        <f t="shared" si="134"/>
        <v>479.01249999999999</v>
      </c>
      <c r="N161" s="4">
        <f t="shared" si="135"/>
        <v>482.3</v>
      </c>
      <c r="O161" s="4">
        <f t="shared" si="136"/>
        <v>475.72500000000002</v>
      </c>
      <c r="P161" s="4">
        <f t="shared" si="137"/>
        <v>-6.5749999999999886</v>
      </c>
      <c r="Q161" s="4">
        <f t="shared" si="138"/>
        <v>446.02499999999998</v>
      </c>
      <c r="R161" s="4">
        <f t="shared" si="139"/>
        <v>512</v>
      </c>
      <c r="S161" s="4">
        <f t="shared" si="140"/>
        <v>65.975000000000023</v>
      </c>
      <c r="T161" s="4">
        <f t="shared" si="141"/>
        <v>858.625</v>
      </c>
      <c r="U161" s="4">
        <f t="shared" si="142"/>
        <v>519.07500000000005</v>
      </c>
      <c r="V161" s="4">
        <f t="shared" si="143"/>
        <v>-339.54999999999995</v>
      </c>
      <c r="W161" s="3">
        <v>24</v>
      </c>
      <c r="X161" s="3">
        <v>6</v>
      </c>
      <c r="Y161" s="3">
        <v>3</v>
      </c>
      <c r="Z161" s="3">
        <v>10</v>
      </c>
      <c r="AA161" s="3">
        <v>5</v>
      </c>
      <c r="AB161" s="3">
        <v>13</v>
      </c>
      <c r="AC161" s="11">
        <v>2</v>
      </c>
      <c r="AD161" s="3">
        <v>1</v>
      </c>
      <c r="AE161" s="3">
        <v>2</v>
      </c>
      <c r="AF161" s="3">
        <v>4</v>
      </c>
      <c r="AG161" s="3">
        <v>4</v>
      </c>
      <c r="AH161" s="3">
        <v>12</v>
      </c>
      <c r="AI161" s="4">
        <f t="shared" si="108"/>
        <v>-0.8921180539304856</v>
      </c>
      <c r="AJ161" s="4">
        <f t="shared" si="109"/>
        <v>0.21753567913920788</v>
      </c>
      <c r="AK161" s="4">
        <f t="shared" si="110"/>
        <v>-0.73728264931610943</v>
      </c>
      <c r="AL161" s="4">
        <f t="shared" si="111"/>
        <v>1.6239572710531223</v>
      </c>
      <c r="AM161" s="4">
        <f t="shared" si="112"/>
        <v>-0.13084398124313806</v>
      </c>
      <c r="AN161" s="4">
        <f t="shared" si="113"/>
        <v>1.3723497385547612</v>
      </c>
      <c r="AO161" s="4">
        <f t="shared" si="114"/>
        <v>-0.82437756441169641</v>
      </c>
      <c r="AP161" s="4">
        <f t="shared" si="115"/>
        <v>-0.6292204398456599</v>
      </c>
      <c r="AQ161" s="4">
        <f t="shared" si="116"/>
        <v>2.3592239273284576E-16</v>
      </c>
      <c r="AR161" s="4">
        <f t="shared" si="117"/>
        <v>5.3023061736433785E-2</v>
      </c>
      <c r="AS161" s="4">
        <f t="shared" si="118"/>
        <v>-5.3023061736433313E-2</v>
      </c>
      <c r="AT161" s="4">
        <f t="shared" si="119"/>
        <v>-0.28346169126017223</v>
      </c>
      <c r="AU161" s="4">
        <f t="shared" si="120"/>
        <v>1.2923111244507153</v>
      </c>
      <c r="AV161" s="4">
        <f>AI161/ACC!D161</f>
        <v>-1.0195634902062694</v>
      </c>
      <c r="AW161" s="4">
        <f>AJ161/ACC!E161</f>
        <v>0.2320380577484884</v>
      </c>
      <c r="AX161" s="4">
        <f>AK161/ACC!F161</f>
        <v>-0.78643482593718339</v>
      </c>
      <c r="AY161" s="4">
        <f>AL161/ACC!G161</f>
        <v>1.8559511669178541</v>
      </c>
      <c r="AZ161" s="4">
        <f>AM161/ACC!H161</f>
        <v>-0.13956691332601392</v>
      </c>
      <c r="BA161" s="4">
        <f>AN161/ACC!I161</f>
        <v>1.5683997012054414</v>
      </c>
      <c r="BB161" s="4">
        <f>AO161/ACC!J161</f>
        <v>-0.87933606870580949</v>
      </c>
      <c r="BC161" s="4">
        <f>AP161/ACC!K161</f>
        <v>-0.6292204398456599</v>
      </c>
      <c r="BD161" s="4">
        <f t="shared" si="121"/>
        <v>7.0497727130722443E-2</v>
      </c>
      <c r="BE161" s="4">
        <f t="shared" si="122"/>
        <v>-1.9930930168010508E-2</v>
      </c>
      <c r="BF161" s="4">
        <f t="shared" si="123"/>
        <v>-9.0428657298732951E-2</v>
      </c>
      <c r="BG161" s="4"/>
      <c r="BH161" s="4"/>
      <c r="BI161" s="4"/>
      <c r="BJ161" s="4"/>
      <c r="BK161" s="4"/>
    </row>
    <row r="162" spans="1:63" x14ac:dyDescent="0.3">
      <c r="A162" s="3" t="str">
        <f t="shared" si="107"/>
        <v>sw161</v>
      </c>
      <c r="B162" s="3" t="s">
        <v>250</v>
      </c>
      <c r="C162" s="3">
        <v>161</v>
      </c>
      <c r="D162" s="3">
        <v>2</v>
      </c>
      <c r="E162">
        <v>461.3</v>
      </c>
      <c r="F162">
        <v>557.5</v>
      </c>
      <c r="G162">
        <v>587.5</v>
      </c>
      <c r="H162">
        <v>768.1</v>
      </c>
      <c r="I162">
        <v>660.7</v>
      </c>
      <c r="J162">
        <v>844.9</v>
      </c>
      <c r="K162">
        <v>604.79999999999995</v>
      </c>
      <c r="L162">
        <v>598.1</v>
      </c>
      <c r="M162" s="4">
        <f t="shared" ref="M162:M167" si="144">AVERAGE(E162:L162)</f>
        <v>635.36250000000007</v>
      </c>
      <c r="N162" s="4">
        <f t="shared" ref="N162:N167" si="145">AVERAGE(E162:H162)</f>
        <v>593.6</v>
      </c>
      <c r="O162" s="4">
        <f t="shared" ref="O162:O167" si="146">AVERAGE(I162:L162)</f>
        <v>677.12499999999989</v>
      </c>
      <c r="P162" s="4">
        <f t="shared" ref="P162:P167" si="147">O162-N162</f>
        <v>83.524999999999864</v>
      </c>
      <c r="Q162" s="4">
        <f t="shared" ref="Q162:Q167" si="148">AVERAGE(E162,F162,K162,L162)</f>
        <v>555.42499999999995</v>
      </c>
      <c r="R162" s="4">
        <f t="shared" ref="R162:R167" si="149">AVERAGE(G162,H162,I162,J162)</f>
        <v>715.3</v>
      </c>
      <c r="S162" s="4">
        <f t="shared" ref="S162:S167" si="150">R162-Q162</f>
        <v>159.875</v>
      </c>
      <c r="T162" s="4">
        <f t="shared" ref="T162:T167" si="151">AVERAGE(E162,2112,I162,K162)</f>
        <v>959.7</v>
      </c>
      <c r="U162" s="4">
        <f t="shared" ref="U162:U167" si="152">AVERAGE(F162,H162,J162,L162)</f>
        <v>692.15</v>
      </c>
      <c r="V162" s="4">
        <f t="shared" ref="V162:V167" si="153">U162-T162</f>
        <v>-267.55000000000007</v>
      </c>
      <c r="W162" s="3">
        <v>25</v>
      </c>
      <c r="X162" s="3">
        <v>6</v>
      </c>
      <c r="Y162" s="3">
        <v>3</v>
      </c>
      <c r="Z162" s="3">
        <v>8</v>
      </c>
      <c r="AA162" s="3">
        <v>8</v>
      </c>
      <c r="AB162" s="3">
        <v>20</v>
      </c>
      <c r="AC162" s="11">
        <v>1</v>
      </c>
      <c r="AD162" s="3">
        <v>5</v>
      </c>
      <c r="AE162" s="3">
        <v>7</v>
      </c>
      <c r="AF162" s="3">
        <v>2</v>
      </c>
      <c r="AG162" s="3">
        <v>5</v>
      </c>
      <c r="AH162" s="3">
        <v>11</v>
      </c>
      <c r="AI162" s="4">
        <f t="shared" si="108"/>
        <v>-1.4339657589930359</v>
      </c>
      <c r="AJ162" s="4">
        <f t="shared" si="109"/>
        <v>-0.64144866878043993</v>
      </c>
      <c r="AK162" s="4">
        <f t="shared" si="110"/>
        <v>-0.39430196705094006</v>
      </c>
      <c r="AL162" s="4">
        <f t="shared" si="111"/>
        <v>1.093521177360649</v>
      </c>
      <c r="AM162" s="4">
        <f t="shared" si="112"/>
        <v>0.20873598516903988</v>
      </c>
      <c r="AN162" s="4">
        <f t="shared" si="113"/>
        <v>1.7262167337881682</v>
      </c>
      <c r="AO162" s="4">
        <f t="shared" si="114"/>
        <v>-0.2517807023869289</v>
      </c>
      <c r="AP162" s="4">
        <f t="shared" si="115"/>
        <v>-0.3069767991065166</v>
      </c>
      <c r="AQ162" s="4">
        <f t="shared" si="116"/>
        <v>-5.4123372450476381E-16</v>
      </c>
      <c r="AR162" s="4">
        <f t="shared" si="117"/>
        <v>-0.34404880436594171</v>
      </c>
      <c r="AS162" s="4">
        <f t="shared" si="118"/>
        <v>0.3440488043659406</v>
      </c>
      <c r="AT162" s="4">
        <f t="shared" si="119"/>
        <v>7.0230854408132787E-2</v>
      </c>
      <c r="AU162" s="4">
        <f t="shared" si="120"/>
        <v>0.93565622163093143</v>
      </c>
      <c r="AV162" s="4">
        <f>AI162/ACC!D162</f>
        <v>-1.4339657589930359</v>
      </c>
      <c r="AW162" s="4">
        <f>AJ162/ACC!E162</f>
        <v>-0.64144866878043993</v>
      </c>
      <c r="AX162" s="4">
        <f>AK162/ACC!F162</f>
        <v>-0.39430196705094006</v>
      </c>
      <c r="AY162" s="4">
        <f>AL162/ACC!G162</f>
        <v>1.093521177360649</v>
      </c>
      <c r="AZ162" s="4">
        <f>AM162/ACC!H162</f>
        <v>0.20873598516903988</v>
      </c>
      <c r="BA162" s="4">
        <f>AN162/ACC!I162</f>
        <v>1.8412978493740462</v>
      </c>
      <c r="BB162" s="4">
        <f>AO162/ACC!J162</f>
        <v>-0.2517807023869289</v>
      </c>
      <c r="BC162" s="4">
        <f>AP162/ACC!K162</f>
        <v>-0.3069767991065166</v>
      </c>
      <c r="BD162" s="4">
        <f t="shared" si="121"/>
        <v>-0.34404880436594171</v>
      </c>
      <c r="BE162" s="4">
        <f t="shared" si="122"/>
        <v>0.37281908326241014</v>
      </c>
      <c r="BF162" s="4">
        <f t="shared" si="123"/>
        <v>0.71686788762835185</v>
      </c>
      <c r="BG162" s="4"/>
      <c r="BH162" s="4"/>
      <c r="BI162" s="4"/>
      <c r="BJ162" s="4"/>
      <c r="BK162" s="4"/>
    </row>
    <row r="163" spans="1:63" x14ac:dyDescent="0.3">
      <c r="A163" s="3" t="str">
        <f t="shared" si="107"/>
        <v>cw162</v>
      </c>
      <c r="B163" s="3" t="s">
        <v>251</v>
      </c>
      <c r="C163" s="3">
        <v>162</v>
      </c>
      <c r="D163" s="3">
        <v>2</v>
      </c>
      <c r="E163">
        <v>574.70000000000005</v>
      </c>
      <c r="F163">
        <v>705.9</v>
      </c>
      <c r="G163">
        <v>588</v>
      </c>
      <c r="H163">
        <v>697.5</v>
      </c>
      <c r="I163">
        <v>571.20000000000005</v>
      </c>
      <c r="J163">
        <v>602.9</v>
      </c>
      <c r="K163">
        <v>581.1</v>
      </c>
      <c r="L163">
        <v>653.29999999999995</v>
      </c>
      <c r="M163" s="4">
        <f t="shared" si="144"/>
        <v>621.82500000000005</v>
      </c>
      <c r="N163" s="4">
        <f t="shared" si="145"/>
        <v>641.52499999999998</v>
      </c>
      <c r="O163" s="4">
        <f t="shared" si="146"/>
        <v>602.125</v>
      </c>
      <c r="P163" s="4">
        <f t="shared" si="147"/>
        <v>-39.399999999999977</v>
      </c>
      <c r="Q163" s="4">
        <f t="shared" si="148"/>
        <v>628.75</v>
      </c>
      <c r="R163" s="4">
        <f t="shared" si="149"/>
        <v>614.9</v>
      </c>
      <c r="S163" s="4">
        <f t="shared" si="150"/>
        <v>-13.850000000000023</v>
      </c>
      <c r="T163" s="4">
        <f t="shared" si="151"/>
        <v>959.74999999999989</v>
      </c>
      <c r="U163" s="4">
        <f t="shared" si="152"/>
        <v>664.90000000000009</v>
      </c>
      <c r="V163" s="4">
        <f t="shared" si="153"/>
        <v>-294.8499999999998</v>
      </c>
      <c r="W163" s="3">
        <v>27</v>
      </c>
      <c r="X163" s="3">
        <v>9</v>
      </c>
      <c r="Y163" s="3">
        <v>3</v>
      </c>
      <c r="Z163" s="3">
        <v>10</v>
      </c>
      <c r="AA163" s="3">
        <v>5</v>
      </c>
      <c r="AB163" s="3">
        <v>17</v>
      </c>
      <c r="AC163" s="11">
        <v>1</v>
      </c>
      <c r="AD163" s="3">
        <v>1</v>
      </c>
      <c r="AE163" s="3">
        <v>3</v>
      </c>
      <c r="AF163" s="3">
        <v>4</v>
      </c>
      <c r="AG163" s="3">
        <v>8</v>
      </c>
      <c r="AH163" s="3">
        <v>17</v>
      </c>
      <c r="AI163" s="4">
        <f t="shared" si="108"/>
        <v>-0.8457966745973472</v>
      </c>
      <c r="AJ163" s="4">
        <f t="shared" si="109"/>
        <v>1.5089730592418442</v>
      </c>
      <c r="AK163" s="4">
        <f t="shared" si="110"/>
        <v>-0.60708907200541762</v>
      </c>
      <c r="AL163" s="4">
        <f t="shared" si="111"/>
        <v>1.3582103628679938</v>
      </c>
      <c r="AM163" s="4">
        <f t="shared" si="112"/>
        <v>-0.90861446475311836</v>
      </c>
      <c r="AN163" s="4">
        <f t="shared" si="113"/>
        <v>-0.33966476534227802</v>
      </c>
      <c r="AO163" s="4">
        <f t="shared" si="114"/>
        <v>-0.7309298583125089</v>
      </c>
      <c r="AP163" s="4">
        <f t="shared" si="115"/>
        <v>0.56491141290082603</v>
      </c>
      <c r="AQ163" s="4">
        <f t="shared" si="116"/>
        <v>-7.3552275381416621E-16</v>
      </c>
      <c r="AR163" s="4">
        <f t="shared" si="117"/>
        <v>0.35357441887676833</v>
      </c>
      <c r="AS163" s="4">
        <f t="shared" si="118"/>
        <v>-0.35357441887676988</v>
      </c>
      <c r="AT163" s="4">
        <f t="shared" si="119"/>
        <v>0.29255142272544815</v>
      </c>
      <c r="AU163" s="4">
        <f t="shared" si="120"/>
        <v>1.5462150348341943</v>
      </c>
      <c r="AV163" s="4">
        <f>AI163/ACC!D163</f>
        <v>-0.8457966745973472</v>
      </c>
      <c r="AW163" s="4">
        <f>AJ163/ACC!E163</f>
        <v>1.7245406391335363</v>
      </c>
      <c r="AX163" s="4">
        <f>AK163/ACC!F163</f>
        <v>-0.60708907200541762</v>
      </c>
      <c r="AY163" s="4">
        <f>AL163/ACC!G163</f>
        <v>1.4487577203925268</v>
      </c>
      <c r="AZ163" s="4">
        <f>AM163/ACC!H163</f>
        <v>-0.9691887624033263</v>
      </c>
      <c r="BA163" s="4">
        <f>AN163/ACC!I163</f>
        <v>-0.33966476534227802</v>
      </c>
      <c r="BB163" s="4">
        <f>AO163/ACC!J163</f>
        <v>-0.7309298583125089</v>
      </c>
      <c r="BC163" s="4">
        <f>AP163/ACC!K163</f>
        <v>0.60257217376088112</v>
      </c>
      <c r="BD163" s="4">
        <f t="shared" si="121"/>
        <v>0.4301031532308246</v>
      </c>
      <c r="BE163" s="4">
        <f t="shared" si="122"/>
        <v>-0.35930280307430806</v>
      </c>
      <c r="BF163" s="4">
        <f t="shared" si="123"/>
        <v>-0.78940595630513266</v>
      </c>
      <c r="BG163" s="4"/>
      <c r="BH163" s="4"/>
      <c r="BI163" s="4"/>
      <c r="BJ163" s="4"/>
      <c r="BK163" s="4"/>
    </row>
    <row r="164" spans="1:63" x14ac:dyDescent="0.3">
      <c r="A164" s="3" t="str">
        <f t="shared" si="107"/>
        <v>ls163</v>
      </c>
      <c r="B164" s="3" t="s">
        <v>252</v>
      </c>
      <c r="C164" s="3">
        <v>163</v>
      </c>
      <c r="D164" s="3">
        <v>2</v>
      </c>
      <c r="E164">
        <v>490.4</v>
      </c>
      <c r="F164">
        <v>506.1</v>
      </c>
      <c r="G164">
        <v>505.4</v>
      </c>
      <c r="H164">
        <v>622.6</v>
      </c>
      <c r="I164">
        <v>503.6</v>
      </c>
      <c r="J164">
        <v>545.1</v>
      </c>
      <c r="K164">
        <v>463.1</v>
      </c>
      <c r="L164">
        <v>492.8</v>
      </c>
      <c r="M164" s="4">
        <f t="shared" si="144"/>
        <v>516.13749999999993</v>
      </c>
      <c r="N164" s="4">
        <f t="shared" si="145"/>
        <v>531.125</v>
      </c>
      <c r="O164" s="4">
        <f t="shared" si="146"/>
        <v>501.15000000000003</v>
      </c>
      <c r="P164" s="4">
        <f t="shared" si="147"/>
        <v>-29.974999999999966</v>
      </c>
      <c r="Q164" s="4">
        <f t="shared" si="148"/>
        <v>488.09999999999997</v>
      </c>
      <c r="R164" s="4">
        <f t="shared" si="149"/>
        <v>544.17499999999995</v>
      </c>
      <c r="S164" s="4">
        <f t="shared" si="150"/>
        <v>56.074999999999989</v>
      </c>
      <c r="T164" s="4">
        <f t="shared" si="151"/>
        <v>892.27499999999998</v>
      </c>
      <c r="U164" s="4">
        <f t="shared" si="152"/>
        <v>541.65000000000009</v>
      </c>
      <c r="V164" s="4">
        <f t="shared" si="153"/>
        <v>-350.62499999999989</v>
      </c>
      <c r="W164" s="3">
        <v>29</v>
      </c>
      <c r="X164" s="3">
        <v>11</v>
      </c>
      <c r="Y164" s="3">
        <v>3</v>
      </c>
      <c r="Z164" s="3">
        <v>9</v>
      </c>
      <c r="AA164" s="3">
        <v>6</v>
      </c>
      <c r="AB164" s="3">
        <v>17</v>
      </c>
      <c r="AC164" s="11">
        <v>4</v>
      </c>
      <c r="AD164" s="3">
        <v>0</v>
      </c>
      <c r="AE164" s="3">
        <v>0</v>
      </c>
      <c r="AF164" s="3">
        <v>8</v>
      </c>
      <c r="AG164" s="3">
        <v>5</v>
      </c>
      <c r="AH164" s="3">
        <v>17</v>
      </c>
      <c r="AI164" s="4">
        <f t="shared" si="108"/>
        <v>-0.52905624925547268</v>
      </c>
      <c r="AJ164" s="4">
        <f t="shared" si="109"/>
        <v>-0.20632936772809202</v>
      </c>
      <c r="AK164" s="4">
        <f t="shared" si="110"/>
        <v>-0.22071846435670225</v>
      </c>
      <c r="AL164" s="4">
        <f t="shared" si="111"/>
        <v>2.188427428319025</v>
      </c>
      <c r="AM164" s="4">
        <f t="shared" si="112"/>
        <v>-0.25771899854455377</v>
      </c>
      <c r="AN164" s="4">
        <f t="shared" si="113"/>
        <v>0.59534887300871109</v>
      </c>
      <c r="AO164" s="4">
        <f t="shared" si="114"/>
        <v>-1.090231017771234</v>
      </c>
      <c r="AP164" s="4">
        <f t="shared" si="115"/>
        <v>-0.47972220367166873</v>
      </c>
      <c r="AQ164" s="4">
        <f t="shared" si="116"/>
        <v>1.5959455978986625E-15</v>
      </c>
      <c r="AR164" s="4">
        <f t="shared" si="117"/>
        <v>0.30808083674468956</v>
      </c>
      <c r="AS164" s="4">
        <f t="shared" si="118"/>
        <v>-0.30808083674468634</v>
      </c>
      <c r="AT164" s="4">
        <f t="shared" si="119"/>
        <v>0.19887787125970688</v>
      </c>
      <c r="AU164" s="4">
        <f t="shared" si="120"/>
        <v>1.0488623649639846</v>
      </c>
      <c r="AV164" s="4">
        <f>AI164/ACC!D164</f>
        <v>-0.52905624925547268</v>
      </c>
      <c r="AW164" s="4">
        <f>AJ164/ACC!E164</f>
        <v>-0.20632936772809202</v>
      </c>
      <c r="AX164" s="4">
        <f>AK164/ACC!F164</f>
        <v>-0.22071846435670225</v>
      </c>
      <c r="AY164" s="4">
        <f>AL164/ACC!G164</f>
        <v>2.188427428319025</v>
      </c>
      <c r="AZ164" s="4">
        <f>AM164/ACC!H164</f>
        <v>-0.25771899854455377</v>
      </c>
      <c r="BA164" s="4">
        <f>AN164/ACC!I164</f>
        <v>0.63503879787595852</v>
      </c>
      <c r="BB164" s="4">
        <f>AO164/ACC!J164</f>
        <v>-1.090231017771234</v>
      </c>
      <c r="BC164" s="4">
        <f>AP164/ACC!K164</f>
        <v>-0.47972220367166873</v>
      </c>
      <c r="BD164" s="4">
        <f t="shared" si="121"/>
        <v>0.30808083674468956</v>
      </c>
      <c r="BE164" s="4">
        <f t="shared" si="122"/>
        <v>-0.29815835552787451</v>
      </c>
      <c r="BF164" s="4">
        <f t="shared" si="123"/>
        <v>-0.60623919227256406</v>
      </c>
      <c r="BG164" s="4"/>
      <c r="BH164" s="4"/>
      <c r="BI164" s="4"/>
      <c r="BJ164" s="4"/>
      <c r="BK164" s="4"/>
    </row>
    <row r="165" spans="1:63" x14ac:dyDescent="0.3">
      <c r="A165" s="3" t="str">
        <f t="shared" si="107"/>
        <v>dg164</v>
      </c>
      <c r="B165" s="3" t="s">
        <v>253</v>
      </c>
      <c r="C165" s="3">
        <v>164</v>
      </c>
      <c r="D165" s="3">
        <v>2</v>
      </c>
      <c r="E165">
        <v>548.6</v>
      </c>
      <c r="F165">
        <v>625</v>
      </c>
      <c r="G165">
        <v>633</v>
      </c>
      <c r="H165">
        <v>839.8</v>
      </c>
      <c r="I165">
        <v>706.6</v>
      </c>
      <c r="J165">
        <v>820.7</v>
      </c>
      <c r="K165">
        <v>611.70000000000005</v>
      </c>
      <c r="L165">
        <v>708.1</v>
      </c>
      <c r="M165" s="4">
        <f t="shared" si="144"/>
        <v>686.6875</v>
      </c>
      <c r="N165" s="4">
        <f t="shared" si="145"/>
        <v>661.59999999999991</v>
      </c>
      <c r="O165" s="4">
        <f t="shared" si="146"/>
        <v>711.77499999999998</v>
      </c>
      <c r="P165" s="4">
        <f t="shared" si="147"/>
        <v>50.175000000000068</v>
      </c>
      <c r="Q165" s="4">
        <f t="shared" si="148"/>
        <v>623.35</v>
      </c>
      <c r="R165" s="4">
        <f t="shared" si="149"/>
        <v>750.02500000000009</v>
      </c>
      <c r="S165" s="4">
        <f t="shared" si="150"/>
        <v>126.67500000000007</v>
      </c>
      <c r="T165" s="4">
        <f t="shared" si="151"/>
        <v>994.72499999999991</v>
      </c>
      <c r="U165" s="4">
        <f t="shared" si="152"/>
        <v>748.4</v>
      </c>
      <c r="V165" s="4">
        <f t="shared" si="153"/>
        <v>-246.32499999999993</v>
      </c>
      <c r="W165" s="3">
        <v>27</v>
      </c>
      <c r="X165" s="3">
        <v>8</v>
      </c>
      <c r="Y165" s="3">
        <v>3</v>
      </c>
      <c r="Z165" s="3">
        <v>9</v>
      </c>
      <c r="AA165" s="3">
        <v>7</v>
      </c>
      <c r="AB165" s="3">
        <v>10</v>
      </c>
      <c r="AC165" s="11">
        <v>0</v>
      </c>
      <c r="AD165" s="3">
        <v>0</v>
      </c>
      <c r="AE165" s="3">
        <v>2</v>
      </c>
      <c r="AF165" s="3">
        <v>5</v>
      </c>
      <c r="AG165" s="3">
        <v>3</v>
      </c>
      <c r="AH165" s="3">
        <v>9</v>
      </c>
      <c r="AI165" s="4">
        <f t="shared" si="108"/>
        <v>-1.3463439574581508</v>
      </c>
      <c r="AJ165" s="4">
        <f t="shared" si="109"/>
        <v>-0.60144902960586355</v>
      </c>
      <c r="AK165" s="4">
        <f t="shared" si="110"/>
        <v>-0.52344956072080728</v>
      </c>
      <c r="AL165" s="4">
        <f t="shared" si="111"/>
        <v>1.492836709957897</v>
      </c>
      <c r="AM165" s="4">
        <f t="shared" si="112"/>
        <v>0.1941455530217106</v>
      </c>
      <c r="AN165" s="4">
        <f t="shared" si="113"/>
        <v>1.3066129779948259</v>
      </c>
      <c r="AO165" s="4">
        <f t="shared" si="114"/>
        <v>-0.73112314662726918</v>
      </c>
      <c r="AP165" s="4">
        <f t="shared" si="115"/>
        <v>0.20877045343765865</v>
      </c>
      <c r="AQ165" s="4">
        <f t="shared" si="116"/>
        <v>1.6653345369377348E-16</v>
      </c>
      <c r="AR165" s="4">
        <f t="shared" si="117"/>
        <v>-0.24460145945673117</v>
      </c>
      <c r="AS165" s="4">
        <f t="shared" si="118"/>
        <v>0.24460145945673151</v>
      </c>
      <c r="AT165" s="4">
        <f t="shared" si="119"/>
        <v>0.22351722802373922</v>
      </c>
      <c r="AU165" s="4">
        <f t="shared" si="120"/>
        <v>1.2033855558922586</v>
      </c>
      <c r="AV165" s="4">
        <f>AI165/ACC!D165</f>
        <v>-1.4361002212886942</v>
      </c>
      <c r="AW165" s="4">
        <f>AJ165/ACC!E165</f>
        <v>-0.60144902960586355</v>
      </c>
      <c r="AX165" s="4">
        <f>AK165/ACC!F165</f>
        <v>-0.52344956072080728</v>
      </c>
      <c r="AY165" s="4">
        <f>AL165/ACC!G165</f>
        <v>1.492836709957897</v>
      </c>
      <c r="AZ165" s="4">
        <f>AM165/ACC!H165</f>
        <v>0.1941455530217106</v>
      </c>
      <c r="BA165" s="4">
        <f>AN165/ACC!I165</f>
        <v>1.3937205098611476</v>
      </c>
      <c r="BB165" s="4">
        <f>AO165/ACC!J165</f>
        <v>-0.73112314662726918</v>
      </c>
      <c r="BC165" s="4">
        <f>AP165/ACC!K165</f>
        <v>0.20877045343765865</v>
      </c>
      <c r="BD165" s="4">
        <f t="shared" si="121"/>
        <v>-0.26704052541436707</v>
      </c>
      <c r="BE165" s="4">
        <f t="shared" si="122"/>
        <v>0.26637834242331193</v>
      </c>
      <c r="BF165" s="4">
        <f t="shared" si="123"/>
        <v>0.533418867837679</v>
      </c>
      <c r="BG165" s="4"/>
      <c r="BH165" s="4"/>
      <c r="BI165" s="4"/>
      <c r="BJ165" s="4"/>
      <c r="BK165" s="4"/>
    </row>
    <row r="166" spans="1:63" x14ac:dyDescent="0.3">
      <c r="A166" s="3" t="str">
        <f t="shared" si="107"/>
        <v>jl165</v>
      </c>
      <c r="B166" s="3" t="s">
        <v>255</v>
      </c>
      <c r="C166" s="3">
        <v>165</v>
      </c>
      <c r="D166" s="3">
        <v>1</v>
      </c>
      <c r="E166">
        <v>419.6</v>
      </c>
      <c r="F166">
        <v>441.3</v>
      </c>
      <c r="G166">
        <v>430.1</v>
      </c>
      <c r="H166">
        <v>483</v>
      </c>
      <c r="I166">
        <v>501.8</v>
      </c>
      <c r="J166">
        <v>560.1</v>
      </c>
      <c r="K166">
        <v>462.5</v>
      </c>
      <c r="L166">
        <v>504.9</v>
      </c>
      <c r="M166" s="4">
        <f t="shared" si="144"/>
        <v>475.41250000000002</v>
      </c>
      <c r="N166" s="4">
        <f t="shared" si="145"/>
        <v>443.5</v>
      </c>
      <c r="O166" s="4">
        <f t="shared" si="146"/>
        <v>507.32500000000005</v>
      </c>
      <c r="P166" s="4">
        <f t="shared" si="147"/>
        <v>63.825000000000045</v>
      </c>
      <c r="Q166" s="4">
        <f t="shared" si="148"/>
        <v>457.07500000000005</v>
      </c>
      <c r="R166" s="4">
        <f t="shared" si="149"/>
        <v>493.75</v>
      </c>
      <c r="S166" s="4">
        <f t="shared" si="150"/>
        <v>36.674999999999955</v>
      </c>
      <c r="T166" s="4">
        <f t="shared" si="151"/>
        <v>873.97500000000002</v>
      </c>
      <c r="U166" s="4">
        <f t="shared" si="152"/>
        <v>497.32500000000005</v>
      </c>
      <c r="V166" s="4">
        <f t="shared" si="153"/>
        <v>-376.65</v>
      </c>
      <c r="W166" s="3">
        <v>22</v>
      </c>
      <c r="X166" s="3">
        <v>6</v>
      </c>
      <c r="Y166" s="3">
        <v>3</v>
      </c>
      <c r="Z166" s="3">
        <v>9</v>
      </c>
      <c r="AA166" s="3">
        <v>4</v>
      </c>
      <c r="AB166" s="3">
        <v>11</v>
      </c>
      <c r="AC166" s="11">
        <v>3</v>
      </c>
      <c r="AD166" s="3">
        <v>1</v>
      </c>
      <c r="AE166" s="3">
        <v>0</v>
      </c>
      <c r="AF166" s="3">
        <v>0</v>
      </c>
      <c r="AG166" s="3">
        <v>7</v>
      </c>
      <c r="AH166" s="3">
        <v>8</v>
      </c>
      <c r="AI166" s="4">
        <f t="shared" si="108"/>
        <v>-1.19404262098717</v>
      </c>
      <c r="AJ166" s="4">
        <f t="shared" si="109"/>
        <v>-0.72979671056528284</v>
      </c>
      <c r="AK166" s="4">
        <f t="shared" si="110"/>
        <v>-0.96940750304109535</v>
      </c>
      <c r="AL166" s="4">
        <f t="shared" si="111"/>
        <v>0.16232561499198431</v>
      </c>
      <c r="AM166" s="4">
        <f t="shared" si="112"/>
        <v>0.56452944521924175</v>
      </c>
      <c r="AN166" s="4">
        <f t="shared" si="113"/>
        <v>1.8117891953388747</v>
      </c>
      <c r="AO166" s="4">
        <f t="shared" si="114"/>
        <v>-0.27624771052178021</v>
      </c>
      <c r="AP166" s="4">
        <f t="shared" si="115"/>
        <v>0.63085028956522493</v>
      </c>
      <c r="AQ166" s="4">
        <f t="shared" si="116"/>
        <v>-2.9143354396410359E-16</v>
      </c>
      <c r="AR166" s="4">
        <f t="shared" si="117"/>
        <v>-0.68273030490039088</v>
      </c>
      <c r="AS166" s="4">
        <f t="shared" si="118"/>
        <v>0.68273030490039022</v>
      </c>
      <c r="AT166" s="4">
        <f t="shared" si="119"/>
        <v>-0.22623965450283254</v>
      </c>
      <c r="AU166" s="4">
        <f t="shared" si="120"/>
        <v>0.9375841946654011</v>
      </c>
      <c r="AV166" s="4">
        <f>AI166/ACC!D166</f>
        <v>-1.19404262098717</v>
      </c>
      <c r="AW166" s="4">
        <f>AJ166/ACC!E166</f>
        <v>-0.83405338350318037</v>
      </c>
      <c r="AX166" s="4">
        <f>AK166/ACC!F166</f>
        <v>-1.0340346699105016</v>
      </c>
      <c r="AY166" s="4">
        <f>AL166/ACC!G166</f>
        <v>0.17314732265811658</v>
      </c>
      <c r="AZ166" s="4">
        <f>AM166/ACC!H166</f>
        <v>0.56452944521924175</v>
      </c>
      <c r="BA166" s="4">
        <f>AN166/ACC!I166</f>
        <v>1.9325751416947996</v>
      </c>
      <c r="BB166" s="4">
        <f>AO166/ACC!J166</f>
        <v>-0.27624771052178021</v>
      </c>
      <c r="BC166" s="4">
        <f>AP166/ACC!K166</f>
        <v>0.63085028956522493</v>
      </c>
      <c r="BD166" s="4">
        <f t="shared" si="121"/>
        <v>-0.72224583793568398</v>
      </c>
      <c r="BE166" s="4">
        <f t="shared" si="122"/>
        <v>0.71292679148937144</v>
      </c>
      <c r="BF166" s="4">
        <f t="shared" si="123"/>
        <v>1.4351726294250553</v>
      </c>
      <c r="BG166" s="4"/>
      <c r="BH166" s="4"/>
      <c r="BI166" s="4"/>
      <c r="BJ166" s="4"/>
      <c r="BK166" s="4"/>
    </row>
    <row r="167" spans="1:63" x14ac:dyDescent="0.3">
      <c r="A167" s="3" t="str">
        <f t="shared" si="107"/>
        <v>da166</v>
      </c>
      <c r="B167" s="3" t="s">
        <v>256</v>
      </c>
      <c r="C167" s="3">
        <v>166</v>
      </c>
      <c r="D167" s="3">
        <v>1</v>
      </c>
      <c r="E167">
        <v>444.4</v>
      </c>
      <c r="F167">
        <v>436.2</v>
      </c>
      <c r="G167">
        <v>427.3</v>
      </c>
      <c r="H167">
        <v>390.6</v>
      </c>
      <c r="I167">
        <v>361.7</v>
      </c>
      <c r="J167">
        <v>406.2</v>
      </c>
      <c r="K167">
        <v>335.1</v>
      </c>
      <c r="L167">
        <v>331</v>
      </c>
      <c r="M167" s="4">
        <f t="shared" si="144"/>
        <v>391.56249999999994</v>
      </c>
      <c r="N167" s="4">
        <f t="shared" si="145"/>
        <v>424.625</v>
      </c>
      <c r="O167" s="4">
        <f t="shared" si="146"/>
        <v>358.5</v>
      </c>
      <c r="P167" s="4">
        <f t="shared" si="147"/>
        <v>-66.125</v>
      </c>
      <c r="Q167" s="4">
        <f t="shared" si="148"/>
        <v>386.67499999999995</v>
      </c>
      <c r="R167" s="4">
        <f t="shared" si="149"/>
        <v>396.45000000000005</v>
      </c>
      <c r="S167" s="4">
        <f t="shared" si="150"/>
        <v>9.7750000000000909</v>
      </c>
      <c r="T167" s="4">
        <f t="shared" si="151"/>
        <v>813.3</v>
      </c>
      <c r="U167" s="4">
        <f t="shared" si="152"/>
        <v>391</v>
      </c>
      <c r="V167" s="4">
        <f t="shared" si="153"/>
        <v>-422.29999999999995</v>
      </c>
      <c r="W167" s="3">
        <v>31</v>
      </c>
      <c r="X167" s="3">
        <v>6</v>
      </c>
      <c r="Y167" s="3">
        <v>3</v>
      </c>
      <c r="Z167" s="3">
        <v>13</v>
      </c>
      <c r="AA167" s="3">
        <v>9</v>
      </c>
      <c r="AB167" s="3">
        <v>23</v>
      </c>
      <c r="AC167" s="11">
        <v>4</v>
      </c>
      <c r="AD167" s="3">
        <v>7</v>
      </c>
      <c r="AE167" s="3">
        <v>2</v>
      </c>
      <c r="AF167" s="3">
        <v>5</v>
      </c>
      <c r="AG167" s="3">
        <v>5</v>
      </c>
      <c r="AH167" s="3">
        <v>28</v>
      </c>
      <c r="AI167" s="4">
        <f t="shared" si="108"/>
        <v>1.1804601285834271</v>
      </c>
      <c r="AJ167" s="4">
        <f t="shared" si="109"/>
        <v>0.99726120633343274</v>
      </c>
      <c r="AK167" s="4">
        <f t="shared" si="110"/>
        <v>0.79842335169624379</v>
      </c>
      <c r="AL167" s="4">
        <f t="shared" si="111"/>
        <v>-2.1503532032390894E-2</v>
      </c>
      <c r="AM167" s="4">
        <f t="shared" si="112"/>
        <v>-0.66716802630371452</v>
      </c>
      <c r="AN167" s="4">
        <f t="shared" si="113"/>
        <v>0.32702124688223244</v>
      </c>
      <c r="AO167" s="4">
        <f t="shared" si="114"/>
        <v>-1.2614474570171113</v>
      </c>
      <c r="AP167" s="4">
        <f t="shared" si="115"/>
        <v>-1.3530469181421092</v>
      </c>
      <c r="AQ167" s="4">
        <f t="shared" si="116"/>
        <v>1.2490009027033011E-15</v>
      </c>
      <c r="AR167" s="4">
        <f t="shared" si="117"/>
        <v>0.73866028864517808</v>
      </c>
      <c r="AS167" s="4">
        <f t="shared" si="118"/>
        <v>-0.73866028864517563</v>
      </c>
      <c r="AT167" s="4">
        <f t="shared" si="119"/>
        <v>-0.9187872777476862</v>
      </c>
      <c r="AU167" s="4">
        <f t="shared" si="120"/>
        <v>-2.5133998479419994E-2</v>
      </c>
      <c r="AV167" s="4">
        <f>AI167/ACC!D167</f>
        <v>1.1804601285834271</v>
      </c>
      <c r="AW167" s="4">
        <f>AJ167/ACC!E167</f>
        <v>1.1397270929524945</v>
      </c>
      <c r="AX167" s="4">
        <f>AK167/ACC!F167</f>
        <v>0.85165157514265999</v>
      </c>
      <c r="AY167" s="4">
        <f>AL167/ACC!G167</f>
        <v>-2.4575465179875307E-2</v>
      </c>
      <c r="AZ167" s="4">
        <f>AM167/ACC!H167</f>
        <v>-0.66716802630371452</v>
      </c>
      <c r="BA167" s="4">
        <f>AN167/ACC!I167</f>
        <v>0.34882266334104794</v>
      </c>
      <c r="BB167" s="4">
        <f>AO167/ACC!J167</f>
        <v>-1.3455439541515852</v>
      </c>
      <c r="BC167" s="4">
        <f>AP167/ACC!K167</f>
        <v>-1.5463393350195533</v>
      </c>
      <c r="BD167" s="4">
        <f t="shared" si="121"/>
        <v>0.7868158328746766</v>
      </c>
      <c r="BE167" s="4">
        <f t="shared" si="122"/>
        <v>-0.80255716303345137</v>
      </c>
      <c r="BF167" s="4">
        <f t="shared" si="123"/>
        <v>-1.589372995908128</v>
      </c>
      <c r="BG167" s="4"/>
      <c r="BH167" s="4"/>
      <c r="BI167" s="4"/>
      <c r="BJ167" s="4"/>
      <c r="BK167" s="4"/>
    </row>
    <row r="168" spans="1:63" x14ac:dyDescent="0.3">
      <c r="A168" s="3" t="str">
        <f t="shared" si="107"/>
        <v>lh167</v>
      </c>
      <c r="B168" s="3" t="s">
        <v>257</v>
      </c>
      <c r="C168" s="3">
        <v>167</v>
      </c>
      <c r="D168" s="3">
        <v>2</v>
      </c>
      <c r="E168"/>
      <c r="F168"/>
      <c r="G168"/>
      <c r="H168"/>
      <c r="I168"/>
      <c r="J168"/>
      <c r="K168"/>
      <c r="L168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3">
        <v>34</v>
      </c>
      <c r="X168" s="3">
        <v>9</v>
      </c>
      <c r="Y168" s="3">
        <v>7</v>
      </c>
      <c r="Z168" s="3">
        <v>10</v>
      </c>
      <c r="AA168" s="3">
        <v>8</v>
      </c>
      <c r="AB168" s="3">
        <v>18</v>
      </c>
      <c r="AC168" s="11">
        <v>1</v>
      </c>
      <c r="AD168" s="3">
        <v>1</v>
      </c>
      <c r="AE168" s="3">
        <v>1</v>
      </c>
      <c r="AF168" s="3">
        <v>8</v>
      </c>
      <c r="AG168" s="3">
        <v>7</v>
      </c>
      <c r="AH168" s="3">
        <v>12</v>
      </c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</row>
    <row r="169" spans="1:63" x14ac:dyDescent="0.3">
      <c r="A169" s="3" t="str">
        <f t="shared" si="107"/>
        <v>fc168</v>
      </c>
      <c r="B169" s="3" t="s">
        <v>258</v>
      </c>
      <c r="C169" s="3">
        <v>168</v>
      </c>
      <c r="D169" s="3">
        <v>2</v>
      </c>
      <c r="E169">
        <v>365.9</v>
      </c>
      <c r="F169">
        <v>462.6</v>
      </c>
      <c r="G169">
        <v>446.5</v>
      </c>
      <c r="H169">
        <v>546.9</v>
      </c>
      <c r="I169">
        <v>532.1</v>
      </c>
      <c r="J169">
        <v>643.9</v>
      </c>
      <c r="K169">
        <v>491.8</v>
      </c>
      <c r="L169">
        <v>551.20000000000005</v>
      </c>
      <c r="M169" s="4">
        <f>AVERAGE(E169:L169)</f>
        <v>505.11250000000007</v>
      </c>
      <c r="N169" s="4">
        <f>AVERAGE(E169:H169)</f>
        <v>455.47500000000002</v>
      </c>
      <c r="O169" s="4">
        <f>AVERAGE(I169:L169)</f>
        <v>554.75</v>
      </c>
      <c r="P169" s="4">
        <f>O169-N169</f>
        <v>99.274999999999977</v>
      </c>
      <c r="Q169" s="4">
        <f>AVERAGE(E169,F169,K169,L169)</f>
        <v>467.875</v>
      </c>
      <c r="R169" s="4">
        <f>AVERAGE(G169,H169,I169,J169)</f>
        <v>542.35</v>
      </c>
      <c r="S169" s="4">
        <f>R169-Q169</f>
        <v>74.475000000000023</v>
      </c>
      <c r="T169" s="4">
        <f>AVERAGE(E169,2112,I169,K169)</f>
        <v>875.45</v>
      </c>
      <c r="U169" s="4">
        <f>AVERAGE(F169,H169,J169,L169)</f>
        <v>551.15000000000009</v>
      </c>
      <c r="V169" s="4">
        <f>U169-T169</f>
        <v>-324.29999999999995</v>
      </c>
      <c r="W169" s="3">
        <v>23</v>
      </c>
      <c r="X169" s="3">
        <v>7</v>
      </c>
      <c r="Y169" s="3">
        <v>3</v>
      </c>
      <c r="Z169" s="3">
        <v>8</v>
      </c>
      <c r="AA169" s="3">
        <v>5</v>
      </c>
      <c r="AB169" s="3">
        <v>10</v>
      </c>
      <c r="AC169" s="11">
        <v>0</v>
      </c>
      <c r="AD169" s="3">
        <v>1</v>
      </c>
      <c r="AE169" s="3">
        <v>2</v>
      </c>
      <c r="AF169" s="3">
        <v>5</v>
      </c>
      <c r="AG169" s="3">
        <v>2</v>
      </c>
      <c r="AH169" s="3">
        <v>9</v>
      </c>
      <c r="AI169" s="4">
        <f t="shared" si="108"/>
        <v>-1.6696997978023413</v>
      </c>
      <c r="AJ169" s="4">
        <f t="shared" si="109"/>
        <v>-0.50989036655524511</v>
      </c>
      <c r="AK169" s="4">
        <f t="shared" si="110"/>
        <v>-0.70299204021686112</v>
      </c>
      <c r="AL169" s="4">
        <f t="shared" si="111"/>
        <v>0.50119479429408376</v>
      </c>
      <c r="AM169" s="4">
        <f t="shared" si="112"/>
        <v>0.32368518123868606</v>
      </c>
      <c r="AN169" s="4">
        <f t="shared" si="113"/>
        <v>1.6646023933733833</v>
      </c>
      <c r="AO169" s="4">
        <f t="shared" si="114"/>
        <v>-0.15966869755405405</v>
      </c>
      <c r="AP169" s="4">
        <f t="shared" si="115"/>
        <v>0.55276853322234221</v>
      </c>
      <c r="AQ169" s="4">
        <f t="shared" si="116"/>
        <v>-7.4940054162198066E-16</v>
      </c>
      <c r="AR169" s="4">
        <f t="shared" si="117"/>
        <v>-0.5953468525700909</v>
      </c>
      <c r="AS169" s="4">
        <f t="shared" si="118"/>
        <v>0.59534685257008935</v>
      </c>
      <c r="AT169" s="4">
        <f t="shared" si="119"/>
        <v>9.5651294872756934E-2</v>
      </c>
      <c r="AU169" s="4">
        <f t="shared" si="120"/>
        <v>1.1043376771672837</v>
      </c>
      <c r="AV169" s="4">
        <f>AI169/ACC!D169</f>
        <v>-1.6696997978023413</v>
      </c>
      <c r="AW169" s="4">
        <f>AJ169/ACC!E169</f>
        <v>-0.54388305765892808</v>
      </c>
      <c r="AX169" s="4">
        <f>AK169/ACC!F169</f>
        <v>-0.74985817623131856</v>
      </c>
      <c r="AY169" s="4">
        <f>AL169/ACC!G169</f>
        <v>0.53460778058035596</v>
      </c>
      <c r="AZ169" s="4">
        <f>AM169/ACC!H169</f>
        <v>0.32368518123868606</v>
      </c>
      <c r="BA169" s="4">
        <f>AN169/ACC!I169</f>
        <v>1.7755758862649422</v>
      </c>
      <c r="BB169" s="4">
        <f>AO169/ACC!J169</f>
        <v>-0.15966869755405405</v>
      </c>
      <c r="BC169" s="4">
        <f>AP169/ACC!K169</f>
        <v>0.55276853322234221</v>
      </c>
      <c r="BD169" s="4">
        <f t="shared" si="121"/>
        <v>-0.60720831277805809</v>
      </c>
      <c r="BE169" s="4">
        <f t="shared" si="122"/>
        <v>0.62309022579297912</v>
      </c>
      <c r="BF169" s="4">
        <f t="shared" si="123"/>
        <v>1.2302985385710372</v>
      </c>
      <c r="BG169" s="4"/>
      <c r="BH169" s="4"/>
      <c r="BI169" s="4"/>
      <c r="BJ169" s="4"/>
      <c r="BK169" s="4"/>
    </row>
    <row r="170" spans="1:63" x14ac:dyDescent="0.3">
      <c r="A170" s="3" t="str">
        <f t="shared" si="107"/>
        <v>fb169</v>
      </c>
      <c r="B170" s="3" t="s">
        <v>259</v>
      </c>
      <c r="C170" s="3">
        <v>169</v>
      </c>
      <c r="D170" s="3">
        <v>2</v>
      </c>
      <c r="E170">
        <v>340.6</v>
      </c>
      <c r="F170">
        <v>388.2</v>
      </c>
      <c r="G170">
        <v>358.4</v>
      </c>
      <c r="H170">
        <v>448.1</v>
      </c>
      <c r="I170">
        <v>380.7</v>
      </c>
      <c r="J170">
        <v>497.6</v>
      </c>
      <c r="K170">
        <v>366.3</v>
      </c>
      <c r="L170">
        <v>443.4</v>
      </c>
      <c r="M170" s="4">
        <f>AVERAGE(E170:L170)</f>
        <v>402.91250000000002</v>
      </c>
      <c r="N170" s="4">
        <f>AVERAGE(E170:H170)</f>
        <v>383.82499999999993</v>
      </c>
      <c r="O170" s="4">
        <f>AVERAGE(I170:L170)</f>
        <v>422</v>
      </c>
      <c r="P170" s="4">
        <f>O170-N170</f>
        <v>38.175000000000068</v>
      </c>
      <c r="Q170" s="4">
        <f>AVERAGE(E170,F170,K170,L170)</f>
        <v>384.625</v>
      </c>
      <c r="R170" s="4">
        <f>AVERAGE(G170,H170,I170,J170)</f>
        <v>421.20000000000005</v>
      </c>
      <c r="S170" s="4">
        <f>R170-Q170</f>
        <v>36.575000000000045</v>
      </c>
      <c r="T170" s="4">
        <f>AVERAGE(E170,2112,I170,K170)</f>
        <v>799.9</v>
      </c>
      <c r="U170" s="4">
        <f>AVERAGE(F170,H170,J170,L170)</f>
        <v>444.32500000000005</v>
      </c>
      <c r="V170" s="4">
        <f>U170-T170</f>
        <v>-355.57499999999993</v>
      </c>
      <c r="W170" s="3">
        <v>27</v>
      </c>
      <c r="X170" s="3">
        <v>7</v>
      </c>
      <c r="Y170" s="3">
        <v>3</v>
      </c>
      <c r="Z170" s="3">
        <v>9</v>
      </c>
      <c r="AA170" s="3">
        <v>8</v>
      </c>
      <c r="AB170" s="3">
        <v>14</v>
      </c>
      <c r="AC170" s="11">
        <v>1</v>
      </c>
      <c r="AD170" s="3">
        <v>1</v>
      </c>
      <c r="AE170" s="3">
        <v>1</v>
      </c>
      <c r="AF170" s="3">
        <v>7</v>
      </c>
      <c r="AG170" s="3">
        <v>4</v>
      </c>
      <c r="AH170" s="3">
        <v>12</v>
      </c>
      <c r="AI170" s="4">
        <f t="shared" si="108"/>
        <v>-1.1497350265772874</v>
      </c>
      <c r="AJ170" s="4">
        <f t="shared" si="109"/>
        <v>-0.27146201129016456</v>
      </c>
      <c r="AK170" s="4">
        <f t="shared" si="110"/>
        <v>-0.82130520153294373</v>
      </c>
      <c r="AL170" s="4">
        <f t="shared" si="111"/>
        <v>0.83375970332535487</v>
      </c>
      <c r="AM170" s="4">
        <f t="shared" si="112"/>
        <v>-0.40984536453918613</v>
      </c>
      <c r="AN170" s="4">
        <f t="shared" si="113"/>
        <v>1.7470898347688972</v>
      </c>
      <c r="AO170" s="4">
        <f t="shared" si="114"/>
        <v>-0.67554140277730712</v>
      </c>
      <c r="AP170" s="4">
        <f t="shared" si="115"/>
        <v>0.74703946862263382</v>
      </c>
      <c r="AQ170" s="4">
        <f t="shared" si="116"/>
        <v>-4.0245584642661925E-16</v>
      </c>
      <c r="AR170" s="4">
        <f t="shared" si="117"/>
        <v>-0.35218563401876024</v>
      </c>
      <c r="AS170" s="4">
        <f t="shared" si="118"/>
        <v>0.35218563401875946</v>
      </c>
      <c r="AT170" s="4">
        <f t="shared" si="119"/>
        <v>4.1976283818869725E-2</v>
      </c>
      <c r="AU170" s="4">
        <f t="shared" si="120"/>
        <v>1.5282134977133615</v>
      </c>
      <c r="AV170" s="4">
        <f>AI170/ACC!D170</f>
        <v>-1.1497350265772874</v>
      </c>
      <c r="AW170" s="4">
        <f>AJ170/ACC!E170</f>
        <v>-0.27146201129016456</v>
      </c>
      <c r="AX170" s="4">
        <f>AK170/ACC!F170</f>
        <v>-0.82130520153294373</v>
      </c>
      <c r="AY170" s="4">
        <f>AL170/ACC!G170</f>
        <v>1.1116796044338064</v>
      </c>
      <c r="AZ170" s="4">
        <f>AM170/ACC!H170</f>
        <v>-0.40984536453918613</v>
      </c>
      <c r="BA170" s="4">
        <f>AN170/ACC!I170</f>
        <v>2.1502644120232581</v>
      </c>
      <c r="BB170" s="4">
        <f>AO170/ACC!J170</f>
        <v>-0.67554140277730712</v>
      </c>
      <c r="BC170" s="4">
        <f>AP170/ACC!K170</f>
        <v>0.85375939271158152</v>
      </c>
      <c r="BD170" s="4">
        <f t="shared" si="121"/>
        <v>-0.28270565874164738</v>
      </c>
      <c r="BE170" s="4">
        <f t="shared" si="122"/>
        <v>0.47965925935458664</v>
      </c>
      <c r="BF170" s="4">
        <f t="shared" si="123"/>
        <v>0.76236491809623397</v>
      </c>
      <c r="BG170" s="4"/>
      <c r="BH170" s="4"/>
      <c r="BI170" s="4"/>
      <c r="BJ170" s="4"/>
      <c r="BK170" s="4"/>
    </row>
    <row r="171" spans="1:63" x14ac:dyDescent="0.3">
      <c r="A171" s="3" t="str">
        <f t="shared" si="107"/>
        <v>an170</v>
      </c>
      <c r="B171" s="3" t="s">
        <v>260</v>
      </c>
      <c r="C171" s="3">
        <v>170</v>
      </c>
      <c r="D171" s="3">
        <v>2</v>
      </c>
      <c r="E171">
        <v>404.6</v>
      </c>
      <c r="F171">
        <v>498</v>
      </c>
      <c r="G171">
        <v>356.9</v>
      </c>
      <c r="H171">
        <v>428.4</v>
      </c>
      <c r="I171">
        <v>397.7</v>
      </c>
      <c r="J171">
        <v>517.70000000000005</v>
      </c>
      <c r="K171">
        <v>348.1</v>
      </c>
      <c r="L171">
        <v>373.2</v>
      </c>
      <c r="M171" s="4">
        <f>AVERAGE(E171:L171)</f>
        <v>415.57499999999999</v>
      </c>
      <c r="N171" s="4">
        <f>AVERAGE(E171:H171)</f>
        <v>421.97500000000002</v>
      </c>
      <c r="O171" s="4">
        <f>AVERAGE(I171:L171)</f>
        <v>409.17500000000001</v>
      </c>
      <c r="P171" s="4">
        <f>O171-N171</f>
        <v>-12.800000000000011</v>
      </c>
      <c r="Q171" s="4">
        <f>AVERAGE(E171,F171,K171,L171)</f>
        <v>405.97500000000002</v>
      </c>
      <c r="R171" s="4">
        <f>AVERAGE(G171,H171,I171,J171)</f>
        <v>425.17500000000001</v>
      </c>
      <c r="S171" s="4">
        <f>R171-Q171</f>
        <v>19.199999999999989</v>
      </c>
      <c r="T171" s="4">
        <f>AVERAGE(E171,2112,I171,K171)</f>
        <v>815.59999999999991</v>
      </c>
      <c r="U171" s="4">
        <f>AVERAGE(F171,H171,J171,L171)</f>
        <v>454.32499999999999</v>
      </c>
      <c r="V171" s="4">
        <f>U171-T171</f>
        <v>-361.27499999999992</v>
      </c>
      <c r="W171" s="3">
        <v>27</v>
      </c>
      <c r="X171" s="3">
        <v>6</v>
      </c>
      <c r="Y171" s="3">
        <v>3</v>
      </c>
      <c r="Z171" s="3">
        <v>14</v>
      </c>
      <c r="AA171" s="3">
        <v>4</v>
      </c>
      <c r="AB171" s="3">
        <v>20</v>
      </c>
      <c r="AC171" s="11">
        <v>4</v>
      </c>
      <c r="AD171" s="3">
        <v>4</v>
      </c>
      <c r="AE171" s="3">
        <v>2</v>
      </c>
      <c r="AF171" s="3">
        <v>1</v>
      </c>
      <c r="AG171" s="3">
        <v>9</v>
      </c>
      <c r="AH171" s="3">
        <v>29</v>
      </c>
      <c r="AI171" s="4">
        <f t="shared" si="108"/>
        <v>-0.17472243346273297</v>
      </c>
      <c r="AJ171" s="4">
        <f t="shared" si="109"/>
        <v>1.3122092554137414</v>
      </c>
      <c r="AK171" s="4">
        <f t="shared" si="110"/>
        <v>-0.93410831739643652</v>
      </c>
      <c r="AL171" s="4">
        <f t="shared" si="111"/>
        <v>0.20417450652934446</v>
      </c>
      <c r="AM171" s="4">
        <f t="shared" si="112"/>
        <v>-0.28457070598144524</v>
      </c>
      <c r="AN171" s="4">
        <f t="shared" si="113"/>
        <v>1.6258340334744119</v>
      </c>
      <c r="AO171" s="4">
        <f t="shared" si="114"/>
        <v>-1.074204664956532</v>
      </c>
      <c r="AP171" s="4">
        <f t="shared" si="115"/>
        <v>-0.67461167362034924</v>
      </c>
      <c r="AQ171" s="4">
        <f t="shared" si="116"/>
        <v>2.3592239273284576E-16</v>
      </c>
      <c r="AR171" s="4">
        <f t="shared" si="117"/>
        <v>0.10188825277097913</v>
      </c>
      <c r="AS171" s="4">
        <f t="shared" si="118"/>
        <v>-0.10188825277097865</v>
      </c>
      <c r="AT171" s="4">
        <f t="shared" si="119"/>
        <v>-1.2393750747219872</v>
      </c>
      <c r="AU171" s="4">
        <f t="shared" si="120"/>
        <v>1.2338030608985737</v>
      </c>
      <c r="AV171" s="4">
        <f>AI171/ACC!D171</f>
        <v>-0.17472243346273297</v>
      </c>
      <c r="AW171" s="4">
        <f>AJ171/ACC!E171</f>
        <v>1.9086680078745331</v>
      </c>
      <c r="AX171" s="4">
        <f>AK171/ACC!F171</f>
        <v>-1.1496717752571526</v>
      </c>
      <c r="AY171" s="4">
        <f>AL171/ACC!G171</f>
        <v>0.36297690049661235</v>
      </c>
      <c r="AZ171" s="4">
        <f>AM171/ACC!H171</f>
        <v>-0.37942760797526032</v>
      </c>
      <c r="BA171" s="4">
        <f>AN171/ACC!I171</f>
        <v>2.1677787112992157</v>
      </c>
      <c r="BB171" s="4">
        <f>AO171/ACC!J171</f>
        <v>-1.1458183092869674</v>
      </c>
      <c r="BC171" s="4">
        <f>AP171/ACC!K171</f>
        <v>-0.77098476985182773</v>
      </c>
      <c r="BD171" s="4">
        <f t="shared" si="121"/>
        <v>0.23681267491281499</v>
      </c>
      <c r="BE171" s="4">
        <f t="shared" si="122"/>
        <v>-3.2112993953709923E-2</v>
      </c>
      <c r="BF171" s="4">
        <f t="shared" si="123"/>
        <v>-0.26892566886652491</v>
      </c>
      <c r="BG171" s="4"/>
      <c r="BH171" s="4"/>
      <c r="BI171" s="4"/>
      <c r="BJ171" s="4"/>
      <c r="BK171" s="4"/>
    </row>
    <row r="172" spans="1:63" x14ac:dyDescent="0.3">
      <c r="A172" s="3" t="str">
        <f t="shared" si="107"/>
        <v>cw172</v>
      </c>
      <c r="B172" s="3" t="s">
        <v>261</v>
      </c>
      <c r="C172" s="3">
        <v>171</v>
      </c>
      <c r="D172" s="3">
        <v>2</v>
      </c>
      <c r="E172">
        <v>385.1</v>
      </c>
      <c r="F172">
        <v>414.8</v>
      </c>
      <c r="G172">
        <v>407.4</v>
      </c>
      <c r="H172">
        <v>493.5</v>
      </c>
      <c r="I172">
        <v>497.4</v>
      </c>
      <c r="J172">
        <v>612.4</v>
      </c>
      <c r="K172">
        <v>392.8</v>
      </c>
      <c r="L172">
        <v>413.7</v>
      </c>
      <c r="M172" s="4">
        <f>AVERAGE(E172:L172)</f>
        <v>452.13750000000005</v>
      </c>
      <c r="N172" s="4">
        <f>AVERAGE(E172:H172)</f>
        <v>425.20000000000005</v>
      </c>
      <c r="O172" s="4">
        <f>AVERAGE(I172:L172)</f>
        <v>479.07499999999999</v>
      </c>
      <c r="P172" s="4">
        <f>O172-N172</f>
        <v>53.874999999999943</v>
      </c>
      <c r="Q172" s="4">
        <f>AVERAGE(E172,F172,K172,L172)</f>
        <v>401.6</v>
      </c>
      <c r="R172" s="4">
        <f>AVERAGE(G172,H172,I172,J172)</f>
        <v>502.67499999999995</v>
      </c>
      <c r="S172" s="4">
        <f>R172-Q172</f>
        <v>101.07499999999993</v>
      </c>
      <c r="T172" s="4">
        <f>AVERAGE(E172,2112,I172,K172)</f>
        <v>846.82500000000005</v>
      </c>
      <c r="U172" s="4">
        <f>AVERAGE(F172,H172,J172,L172)</f>
        <v>483.59999999999997</v>
      </c>
      <c r="V172" s="4">
        <f>U172-T172</f>
        <v>-363.22500000000008</v>
      </c>
      <c r="W172" s="3">
        <v>28</v>
      </c>
      <c r="X172" s="3">
        <v>7</v>
      </c>
      <c r="Y172" s="3">
        <v>3</v>
      </c>
      <c r="Z172" s="3">
        <v>11</v>
      </c>
      <c r="AA172" s="3">
        <v>7</v>
      </c>
      <c r="AB172" s="3">
        <v>17</v>
      </c>
      <c r="AC172" s="11">
        <v>4</v>
      </c>
      <c r="AD172" s="3">
        <v>4</v>
      </c>
      <c r="AE172" s="3">
        <v>1</v>
      </c>
      <c r="AF172" s="3">
        <v>4</v>
      </c>
      <c r="AG172" s="3">
        <v>4</v>
      </c>
      <c r="AH172" s="3">
        <v>5</v>
      </c>
      <c r="AI172" s="4">
        <f t="shared" si="108"/>
        <v>-0.8620544532718547</v>
      </c>
      <c r="AJ172" s="4">
        <f t="shared" si="109"/>
        <v>-0.48013362892467487</v>
      </c>
      <c r="AK172" s="4">
        <f t="shared" si="110"/>
        <v>-0.57529235283609392</v>
      </c>
      <c r="AL172" s="4">
        <f t="shared" si="111"/>
        <v>0.53189225916027649</v>
      </c>
      <c r="AM172" s="4">
        <f t="shared" si="112"/>
        <v>0.58204347851899685</v>
      </c>
      <c r="AN172" s="4">
        <f t="shared" si="113"/>
        <v>2.0608614852505016</v>
      </c>
      <c r="AO172" s="4">
        <f t="shared" si="114"/>
        <v>-0.76303794325591923</v>
      </c>
      <c r="AP172" s="4">
        <f t="shared" si="115"/>
        <v>-0.49427884464123739</v>
      </c>
      <c r="AQ172" s="4">
        <f t="shared" si="116"/>
        <v>-6.5225602696727947E-16</v>
      </c>
      <c r="AR172" s="4">
        <f t="shared" si="117"/>
        <v>-0.34639704396808679</v>
      </c>
      <c r="AS172" s="4">
        <f t="shared" si="118"/>
        <v>0.34639704396808546</v>
      </c>
      <c r="AT172" s="4">
        <f t="shared" si="119"/>
        <v>-0.65035844078648575</v>
      </c>
      <c r="AU172" s="4">
        <f t="shared" si="120"/>
        <v>0.80917063542243417</v>
      </c>
      <c r="AV172" s="4">
        <f>AI172/ACC!D172</f>
        <v>-0.8620544532718547</v>
      </c>
      <c r="AW172" s="4">
        <f>AJ172/ACC!E172</f>
        <v>-0.48013362892467487</v>
      </c>
      <c r="AX172" s="4">
        <f>AK172/ACC!F172</f>
        <v>-0.61364517635850013</v>
      </c>
      <c r="AY172" s="4">
        <f>AL172/ACC!G172</f>
        <v>0.65463662665880185</v>
      </c>
      <c r="AZ172" s="4">
        <f>AM172/ACC!H172</f>
        <v>0.58204347851899685</v>
      </c>
      <c r="BA172" s="4">
        <f>AN172/ACC!I172</f>
        <v>2.0608614852505016</v>
      </c>
      <c r="BB172" s="4">
        <f>AO172/ACC!J172</f>
        <v>-0.76303794325591923</v>
      </c>
      <c r="BC172" s="4">
        <f>AP172/ACC!K172</f>
        <v>-0.49427884464123739</v>
      </c>
      <c r="BD172" s="4">
        <f t="shared" si="121"/>
        <v>-0.32529915797405695</v>
      </c>
      <c r="BE172" s="4">
        <f t="shared" si="122"/>
        <v>0.34639704396808546</v>
      </c>
      <c r="BF172" s="4">
        <f t="shared" si="123"/>
        <v>0.67169620194214241</v>
      </c>
      <c r="BG172" s="4"/>
      <c r="BH172" s="4"/>
      <c r="BI172" s="4"/>
      <c r="BJ172" s="4"/>
      <c r="BK172" s="4"/>
    </row>
    <row r="173" spans="1:63" x14ac:dyDescent="0.3">
      <c r="A173" s="3" t="str">
        <f t="shared" si="107"/>
        <v>sh172</v>
      </c>
      <c r="B173" s="3" t="s">
        <v>262</v>
      </c>
      <c r="C173" s="3">
        <v>172</v>
      </c>
      <c r="D173" s="3">
        <v>2</v>
      </c>
      <c r="E173">
        <v>477.4</v>
      </c>
      <c r="F173">
        <v>489.8</v>
      </c>
      <c r="G173">
        <v>529.1</v>
      </c>
      <c r="H173">
        <v>727.9</v>
      </c>
      <c r="I173">
        <v>573.1</v>
      </c>
      <c r="J173">
        <v>641.70000000000005</v>
      </c>
      <c r="K173">
        <v>505.5</v>
      </c>
      <c r="L173">
        <v>575.1</v>
      </c>
      <c r="M173" s="4">
        <f>AVERAGE(E173:L173)</f>
        <v>564.95000000000005</v>
      </c>
      <c r="N173" s="4">
        <f>AVERAGE(E173:H173)</f>
        <v>556.05000000000007</v>
      </c>
      <c r="O173" s="4">
        <f>AVERAGE(I173:L173)</f>
        <v>573.85</v>
      </c>
      <c r="P173" s="4">
        <f>O173-N173</f>
        <v>17.799999999999955</v>
      </c>
      <c r="Q173" s="4">
        <f>AVERAGE(E173,F173,K173,L173)</f>
        <v>511.95000000000005</v>
      </c>
      <c r="R173" s="4">
        <f>AVERAGE(G173,H173,I173,J173)</f>
        <v>617.95000000000005</v>
      </c>
      <c r="S173" s="4">
        <f>R173-Q173</f>
        <v>106</v>
      </c>
      <c r="T173" s="4">
        <f>AVERAGE(E173,2112,I173,K173)</f>
        <v>917</v>
      </c>
      <c r="U173" s="4">
        <f>AVERAGE(F173,H173,J173,L173)</f>
        <v>608.625</v>
      </c>
      <c r="V173" s="4">
        <f>U173-T173</f>
        <v>-308.375</v>
      </c>
      <c r="W173" s="3">
        <v>31</v>
      </c>
      <c r="X173" s="3">
        <v>11</v>
      </c>
      <c r="Y173" s="3">
        <v>3</v>
      </c>
      <c r="Z173" s="3">
        <v>11</v>
      </c>
      <c r="AA173" s="3">
        <v>6</v>
      </c>
      <c r="AB173" s="3">
        <v>16</v>
      </c>
      <c r="AC173" s="11">
        <v>1</v>
      </c>
      <c r="AD173" s="3">
        <v>2</v>
      </c>
      <c r="AE173" s="3">
        <v>4</v>
      </c>
      <c r="AF173" s="3">
        <v>3</v>
      </c>
      <c r="AG173" s="3">
        <v>6</v>
      </c>
      <c r="AH173" s="3">
        <v>11</v>
      </c>
      <c r="AI173" s="4">
        <f t="shared" si="108"/>
        <v>-1.02827569110633</v>
      </c>
      <c r="AJ173" s="4">
        <f t="shared" si="109"/>
        <v>-0.88263755781428521</v>
      </c>
      <c r="AK173" s="4">
        <f t="shared" si="110"/>
        <v>-0.42105863536449945</v>
      </c>
      <c r="AL173" s="4">
        <f t="shared" si="111"/>
        <v>1.9138495016079529</v>
      </c>
      <c r="AM173" s="4">
        <f t="shared" si="112"/>
        <v>9.5721837607270807E-2</v>
      </c>
      <c r="AN173" s="4">
        <f t="shared" si="113"/>
        <v>0.90142957501325838</v>
      </c>
      <c r="AO173" s="4">
        <f t="shared" si="114"/>
        <v>-0.69824088904935833</v>
      </c>
      <c r="AP173" s="4">
        <f t="shared" si="115"/>
        <v>0.11921185910598764</v>
      </c>
      <c r="AQ173" s="4">
        <f t="shared" si="116"/>
        <v>-4.163336342344337E-16</v>
      </c>
      <c r="AR173" s="4">
        <f t="shared" si="117"/>
        <v>-0.10453059566929046</v>
      </c>
      <c r="AS173" s="4">
        <f t="shared" si="118"/>
        <v>0.10453059566928963</v>
      </c>
      <c r="AT173" s="4">
        <f t="shared" si="119"/>
        <v>0.45688091815004217</v>
      </c>
      <c r="AU173" s="4">
        <f t="shared" si="120"/>
        <v>1.0259266889564578</v>
      </c>
      <c r="AV173" s="4">
        <f>AI173/ACC!D173</f>
        <v>-1.02827569110633</v>
      </c>
      <c r="AW173" s="4">
        <f>AJ173/ACC!E173</f>
        <v>-0.9414800616685709</v>
      </c>
      <c r="AX173" s="4">
        <f>AK173/ACC!F173</f>
        <v>-0.44912921105546605</v>
      </c>
      <c r="AY173" s="4">
        <f>AL173/ACC!G173</f>
        <v>2.0414394683818164</v>
      </c>
      <c r="AZ173" s="4">
        <f>AM173/ACC!H173</f>
        <v>9.5721837607270807E-2</v>
      </c>
      <c r="BA173" s="4">
        <f>AN173/ACC!I173</f>
        <v>0.90142957501325838</v>
      </c>
      <c r="BB173" s="4">
        <f>AO173/ACC!J173</f>
        <v>-0.69824088904935833</v>
      </c>
      <c r="BC173" s="4">
        <f>AP173/ACC!K173</f>
        <v>0.11921185910598764</v>
      </c>
      <c r="BD173" s="4">
        <f t="shared" si="121"/>
        <v>-9.436137386213761E-2</v>
      </c>
      <c r="BE173" s="4">
        <f t="shared" si="122"/>
        <v>0.10453059566928963</v>
      </c>
      <c r="BF173" s="4">
        <f t="shared" si="123"/>
        <v>0.19889196953142724</v>
      </c>
      <c r="BG173" s="4"/>
      <c r="BH173" s="4"/>
      <c r="BI173" s="4"/>
      <c r="BJ173" s="4"/>
      <c r="BK173" s="4"/>
    </row>
    <row r="174" spans="1:63" x14ac:dyDescent="0.3">
      <c r="A174" s="3" t="str">
        <f t="shared" si="107"/>
        <v>ab173</v>
      </c>
      <c r="B174" s="3" t="s">
        <v>263</v>
      </c>
      <c r="C174" s="3">
        <v>173</v>
      </c>
      <c r="D174" s="3">
        <v>2</v>
      </c>
      <c r="E174">
        <v>428.5</v>
      </c>
      <c r="F174">
        <v>465.9</v>
      </c>
      <c r="G174">
        <v>549.6</v>
      </c>
      <c r="H174">
        <v>592.9</v>
      </c>
      <c r="I174">
        <v>519.79999999999995</v>
      </c>
      <c r="J174">
        <v>615.29999999999995</v>
      </c>
      <c r="K174">
        <v>481.3</v>
      </c>
      <c r="L174">
        <v>470.8</v>
      </c>
      <c r="M174" s="4">
        <f t="shared" ref="M174:M186" si="154">AVERAGE(E174:L174)</f>
        <v>515.51250000000005</v>
      </c>
      <c r="N174" s="4">
        <f t="shared" ref="N174:N186" si="155">AVERAGE(E174:H174)</f>
        <v>509.22500000000002</v>
      </c>
      <c r="O174" s="4">
        <f t="shared" ref="O174:O186" si="156">AVERAGE(I174:L174)</f>
        <v>521.79999999999995</v>
      </c>
      <c r="P174" s="4">
        <f t="shared" ref="P174:P186" si="157">O174-N174</f>
        <v>12.574999999999932</v>
      </c>
      <c r="Q174" s="4">
        <f t="shared" ref="Q174:Q186" si="158">AVERAGE(E174,F174,K174,L174)</f>
        <v>461.625</v>
      </c>
      <c r="R174" s="4">
        <f t="shared" ref="R174:R186" si="159">AVERAGE(G174,H174,I174,J174)</f>
        <v>569.4</v>
      </c>
      <c r="S174" s="4">
        <f t="shared" ref="S174:S186" si="160">R174-Q174</f>
        <v>107.77499999999998</v>
      </c>
      <c r="T174" s="4">
        <f t="shared" ref="T174:T186" si="161">AVERAGE(E174,2112,I174,K174)</f>
        <v>885.40000000000009</v>
      </c>
      <c r="U174" s="4">
        <f t="shared" ref="U174:U186" si="162">AVERAGE(F174,H174,J174,L174)</f>
        <v>536.22500000000002</v>
      </c>
      <c r="V174" s="4">
        <f t="shared" ref="V174:V186" si="163">U174-T174</f>
        <v>-349.17500000000007</v>
      </c>
      <c r="W174" s="3">
        <v>24</v>
      </c>
      <c r="X174" s="3">
        <v>6</v>
      </c>
      <c r="Y174" s="3">
        <v>3</v>
      </c>
      <c r="Z174" s="3">
        <v>11</v>
      </c>
      <c r="AA174" s="3">
        <v>4</v>
      </c>
      <c r="AB174" s="3">
        <v>13</v>
      </c>
      <c r="AC174" s="11">
        <v>1</v>
      </c>
      <c r="AD174" s="3">
        <v>2</v>
      </c>
      <c r="AE174" s="3">
        <v>6</v>
      </c>
      <c r="AF174" s="3">
        <v>0</v>
      </c>
      <c r="AG174" s="3">
        <v>4</v>
      </c>
      <c r="AH174" s="3">
        <v>10</v>
      </c>
      <c r="AI174" s="4">
        <f t="shared" si="108"/>
        <v>-1.3219094333021997</v>
      </c>
      <c r="AJ174" s="4">
        <f t="shared" si="109"/>
        <v>-0.75372195672696951</v>
      </c>
      <c r="AK174" s="4">
        <f t="shared" si="110"/>
        <v>0.5178633852341753</v>
      </c>
      <c r="AL174" s="4">
        <f t="shared" si="111"/>
        <v>1.1756847150659253</v>
      </c>
      <c r="AM174" s="4">
        <f t="shared" si="112"/>
        <v>6.513646539615639E-2</v>
      </c>
      <c r="AN174" s="4">
        <f t="shared" si="113"/>
        <v>1.5159895138703412</v>
      </c>
      <c r="AO174" s="4">
        <f t="shared" si="114"/>
        <v>-0.51976240754893299</v>
      </c>
      <c r="AP174" s="4">
        <f t="shared" si="115"/>
        <v>-0.67928028198850299</v>
      </c>
      <c r="AQ174" s="4">
        <f t="shared" si="116"/>
        <v>-8.8817841970012523E-16</v>
      </c>
      <c r="AR174" s="4">
        <f t="shared" si="117"/>
        <v>-9.5520822432267172E-2</v>
      </c>
      <c r="AS174" s="4">
        <f t="shared" si="118"/>
        <v>9.5520822432265368E-2</v>
      </c>
      <c r="AT174" s="4">
        <f t="shared" si="119"/>
        <v>0.24725270538133406</v>
      </c>
      <c r="AU174" s="4">
        <f t="shared" si="120"/>
        <v>0.62933599511039873</v>
      </c>
      <c r="AV174" s="4">
        <f>AI174/ACC!D174</f>
        <v>-1.4100367288556797</v>
      </c>
      <c r="AW174" s="4">
        <f>AJ174/ACC!E174</f>
        <v>-0.75372195672696951</v>
      </c>
      <c r="AX174" s="4">
        <f>AK174/ACC!F174</f>
        <v>0.55238761091645361</v>
      </c>
      <c r="AY174" s="4">
        <f>AL174/ACC!G174</f>
        <v>1.1756847150659253</v>
      </c>
      <c r="AZ174" s="4">
        <f>AM174/ACC!H174</f>
        <v>6.513646539615639E-2</v>
      </c>
      <c r="BA174" s="4">
        <f>AN174/ACC!I174</f>
        <v>1.6170554814616973</v>
      </c>
      <c r="BB174" s="4">
        <f>AO174/ACC!J174</f>
        <v>-0.55441323471886184</v>
      </c>
      <c r="BC174" s="4">
        <f>AP174/ACC!K174</f>
        <v>-0.67928028198850299</v>
      </c>
      <c r="BD174" s="4">
        <f t="shared" si="121"/>
        <v>-0.10892158990006751</v>
      </c>
      <c r="BE174" s="4">
        <f t="shared" si="122"/>
        <v>0.11212460753762224</v>
      </c>
      <c r="BF174" s="4">
        <f t="shared" si="123"/>
        <v>0.22104619743768975</v>
      </c>
      <c r="BG174" s="4"/>
      <c r="BH174" s="4"/>
      <c r="BI174" s="4"/>
      <c r="BJ174" s="4"/>
      <c r="BK174" s="4"/>
    </row>
    <row r="175" spans="1:63" x14ac:dyDescent="0.3">
      <c r="A175" s="3" t="str">
        <f t="shared" si="107"/>
        <v>jo174</v>
      </c>
      <c r="B175" s="3" t="s">
        <v>264</v>
      </c>
      <c r="C175" s="3">
        <v>174</v>
      </c>
      <c r="D175" s="3">
        <v>1</v>
      </c>
      <c r="E175">
        <v>529</v>
      </c>
      <c r="F175">
        <v>589.5</v>
      </c>
      <c r="G175">
        <v>585.1</v>
      </c>
      <c r="H175">
        <v>713.1</v>
      </c>
      <c r="I175">
        <v>495.9</v>
      </c>
      <c r="J175">
        <v>553.29999999999995</v>
      </c>
      <c r="K175">
        <v>501.9</v>
      </c>
      <c r="L175">
        <v>572.9</v>
      </c>
      <c r="M175" s="4">
        <f t="shared" si="154"/>
        <v>567.58749999999998</v>
      </c>
      <c r="N175" s="4">
        <f t="shared" si="155"/>
        <v>604.17499999999995</v>
      </c>
      <c r="O175" s="4">
        <f t="shared" si="156"/>
        <v>531</v>
      </c>
      <c r="P175" s="4">
        <f t="shared" si="157"/>
        <v>-73.174999999999955</v>
      </c>
      <c r="Q175" s="4">
        <f t="shared" si="158"/>
        <v>548.32500000000005</v>
      </c>
      <c r="R175" s="4">
        <f t="shared" si="159"/>
        <v>586.84999999999991</v>
      </c>
      <c r="S175" s="4">
        <f t="shared" si="160"/>
        <v>38.524999999999864</v>
      </c>
      <c r="T175" s="4">
        <f t="shared" si="161"/>
        <v>909.7</v>
      </c>
      <c r="U175" s="4">
        <f t="shared" si="162"/>
        <v>607.19999999999993</v>
      </c>
      <c r="V175" s="4">
        <f t="shared" si="163"/>
        <v>-302.50000000000011</v>
      </c>
      <c r="W175" s="3">
        <v>31</v>
      </c>
      <c r="X175" s="3">
        <v>8</v>
      </c>
      <c r="Y175" s="3">
        <v>3</v>
      </c>
      <c r="Z175" s="3">
        <v>14</v>
      </c>
      <c r="AA175" s="3">
        <v>6</v>
      </c>
      <c r="AB175" s="3">
        <v>18</v>
      </c>
      <c r="AC175" s="11">
        <v>1</v>
      </c>
      <c r="AD175" s="3">
        <v>2</v>
      </c>
      <c r="AE175" s="3">
        <v>2</v>
      </c>
      <c r="AF175" s="3">
        <v>7</v>
      </c>
      <c r="AG175" s="3">
        <v>6</v>
      </c>
      <c r="AH175" s="3">
        <v>19</v>
      </c>
      <c r="AI175" s="4">
        <f t="shared" si="108"/>
        <v>-0.56084833293818115</v>
      </c>
      <c r="AJ175" s="4">
        <f t="shared" si="109"/>
        <v>0.31848627393606516</v>
      </c>
      <c r="AK175" s="4">
        <f t="shared" si="110"/>
        <v>0.25453466616339299</v>
      </c>
      <c r="AL175" s="4">
        <f t="shared" si="111"/>
        <v>2.1149450740956826</v>
      </c>
      <c r="AM175" s="4">
        <f t="shared" si="112"/>
        <v>-1.041938836864422</v>
      </c>
      <c r="AN175" s="4">
        <f t="shared" si="113"/>
        <v>-0.20766104455728618</v>
      </c>
      <c r="AO175" s="4">
        <f t="shared" si="114"/>
        <v>-0.95473209899259581</v>
      </c>
      <c r="AP175" s="4">
        <f t="shared" si="115"/>
        <v>7.7214299157345997E-2</v>
      </c>
      <c r="AQ175" s="4">
        <f t="shared" si="116"/>
        <v>1.7867651802561113E-16</v>
      </c>
      <c r="AR175" s="4">
        <f t="shared" si="117"/>
        <v>0.53177942031423986</v>
      </c>
      <c r="AS175" s="4">
        <f t="shared" si="118"/>
        <v>-0.53177942031423953</v>
      </c>
      <c r="AT175" s="4">
        <f t="shared" si="119"/>
        <v>0.74598097021191245</v>
      </c>
      <c r="AU175" s="4">
        <f t="shared" si="120"/>
        <v>1.1514923013159035</v>
      </c>
      <c r="AV175" s="4">
        <f>AI175/ACC!D175</f>
        <v>-0.56084833293818115</v>
      </c>
      <c r="AW175" s="4">
        <f>AJ175/ACC!E175</f>
        <v>0.39198310638284944</v>
      </c>
      <c r="AX175" s="4">
        <f>AK175/ACC!F175</f>
        <v>0.25453466616339299</v>
      </c>
      <c r="AY175" s="4">
        <f>AL175/ACC!G175</f>
        <v>2.255941412368728</v>
      </c>
      <c r="AZ175" s="4">
        <f>AM175/ACC!H175</f>
        <v>-1.041938836864422</v>
      </c>
      <c r="BA175" s="4">
        <f>AN175/ACC!I175</f>
        <v>-0.20766104455728618</v>
      </c>
      <c r="BB175" s="4">
        <f>AO175/ACC!J175</f>
        <v>-0.95473209899259581</v>
      </c>
      <c r="BC175" s="4">
        <f>AP175/ACC!K175</f>
        <v>7.7214299157345997E-2</v>
      </c>
      <c r="BD175" s="4">
        <f t="shared" si="121"/>
        <v>0.58540271299419733</v>
      </c>
      <c r="BE175" s="4">
        <f t="shared" si="122"/>
        <v>-0.53177942031423953</v>
      </c>
      <c r="BF175" s="4">
        <f t="shared" si="123"/>
        <v>-1.1171821333084369</v>
      </c>
      <c r="BG175" s="4"/>
      <c r="BH175" s="4"/>
      <c r="BI175" s="4"/>
      <c r="BJ175" s="4"/>
      <c r="BK175" s="4"/>
    </row>
    <row r="176" spans="1:63" x14ac:dyDescent="0.3">
      <c r="A176" s="3" t="str">
        <f t="shared" si="107"/>
        <v>ks175</v>
      </c>
      <c r="B176" s="3" t="s">
        <v>265</v>
      </c>
      <c r="C176" s="3">
        <v>175</v>
      </c>
      <c r="D176" s="3">
        <v>2</v>
      </c>
      <c r="E176">
        <v>491</v>
      </c>
      <c r="F176">
        <v>526.1</v>
      </c>
      <c r="G176">
        <v>455.7</v>
      </c>
      <c r="H176">
        <v>561.79999999999995</v>
      </c>
      <c r="I176">
        <v>573.1</v>
      </c>
      <c r="J176">
        <v>630.29999999999995</v>
      </c>
      <c r="K176">
        <v>401.8</v>
      </c>
      <c r="L176">
        <v>469</v>
      </c>
      <c r="M176" s="4">
        <f t="shared" si="154"/>
        <v>513.6</v>
      </c>
      <c r="N176" s="4">
        <f t="shared" si="155"/>
        <v>508.65</v>
      </c>
      <c r="O176" s="4">
        <f t="shared" si="156"/>
        <v>518.54999999999995</v>
      </c>
      <c r="P176" s="4">
        <f t="shared" si="157"/>
        <v>9.8999999999999773</v>
      </c>
      <c r="Q176" s="4">
        <f t="shared" si="158"/>
        <v>471.97500000000002</v>
      </c>
      <c r="R176" s="4">
        <f t="shared" si="159"/>
        <v>555.22499999999991</v>
      </c>
      <c r="S176" s="4">
        <f t="shared" si="160"/>
        <v>83.249999999999886</v>
      </c>
      <c r="T176" s="4">
        <f t="shared" si="161"/>
        <v>894.47500000000002</v>
      </c>
      <c r="U176" s="4">
        <f t="shared" si="162"/>
        <v>546.79999999999995</v>
      </c>
      <c r="V176" s="4">
        <f t="shared" si="163"/>
        <v>-347.67500000000007</v>
      </c>
      <c r="W176" s="3">
        <v>27</v>
      </c>
      <c r="X176" s="3">
        <v>7</v>
      </c>
      <c r="Y176" s="3">
        <v>3</v>
      </c>
      <c r="Z176" s="3">
        <v>10</v>
      </c>
      <c r="AA176" s="3">
        <v>7</v>
      </c>
      <c r="AB176" s="3">
        <v>15</v>
      </c>
      <c r="AC176" s="11">
        <v>5</v>
      </c>
      <c r="AD176" s="3">
        <v>0</v>
      </c>
      <c r="AE176" s="3">
        <v>2</v>
      </c>
      <c r="AF176" s="3">
        <v>6</v>
      </c>
      <c r="AG176" s="3">
        <v>2</v>
      </c>
      <c r="AH176" s="3">
        <v>8</v>
      </c>
      <c r="AI176" s="4">
        <f t="shared" si="108"/>
        <v>-0.30677620396228439</v>
      </c>
      <c r="AJ176" s="4">
        <f t="shared" si="109"/>
        <v>0.16967710396144028</v>
      </c>
      <c r="AK176" s="4">
        <f t="shared" si="110"/>
        <v>-0.78594434554939197</v>
      </c>
      <c r="AL176" s="4">
        <f t="shared" si="111"/>
        <v>0.65427491287531281</v>
      </c>
      <c r="AM176" s="4">
        <f t="shared" si="112"/>
        <v>0.80766301485645575</v>
      </c>
      <c r="AN176" s="4">
        <f t="shared" si="113"/>
        <v>1.5841054425840058</v>
      </c>
      <c r="AO176" s="4">
        <f t="shared" si="114"/>
        <v>-1.5175920178311222</v>
      </c>
      <c r="AP176" s="4">
        <f t="shared" si="115"/>
        <v>-0.60540790693441926</v>
      </c>
      <c r="AQ176" s="4">
        <f t="shared" si="116"/>
        <v>-4.3021142204224816E-16</v>
      </c>
      <c r="AR176" s="4">
        <f t="shared" si="117"/>
        <v>-6.7192133168730822E-2</v>
      </c>
      <c r="AS176" s="4">
        <f t="shared" si="118"/>
        <v>6.7192133168729989E-2</v>
      </c>
      <c r="AT176" s="4">
        <f t="shared" si="119"/>
        <v>-1.1273346787198095</v>
      </c>
      <c r="AU176" s="4">
        <f t="shared" si="120"/>
        <v>0.90132477624317053</v>
      </c>
      <c r="AV176" s="4">
        <f>AI176/ACC!D176</f>
        <v>-0.32722795089310336</v>
      </c>
      <c r="AW176" s="4">
        <f>AJ176/ACC!E176</f>
        <v>0.16967710396144028</v>
      </c>
      <c r="AX176" s="4">
        <f>AK176/ACC!F176</f>
        <v>-0.83834063525268476</v>
      </c>
      <c r="AY176" s="4">
        <f>AL176/ACC!G176</f>
        <v>0.80526143123115423</v>
      </c>
      <c r="AZ176" s="4">
        <f>AM176/ACC!H176</f>
        <v>0.80766301485645575</v>
      </c>
      <c r="BA176" s="4">
        <f>AN176/ACC!I176</f>
        <v>1.5841054425840058</v>
      </c>
      <c r="BB176" s="4">
        <f>AO176/ACC!J176</f>
        <v>-1.5175920178311222</v>
      </c>
      <c r="BC176" s="4">
        <f>AP176/ACC!K176</f>
        <v>-0.60540790693441926</v>
      </c>
      <c r="BD176" s="4">
        <f t="shared" si="121"/>
        <v>-4.7657512738298408E-2</v>
      </c>
      <c r="BE176" s="4">
        <f t="shared" si="122"/>
        <v>6.7192133168729989E-2</v>
      </c>
      <c r="BF176" s="4">
        <f t="shared" si="123"/>
        <v>0.1148496459070284</v>
      </c>
      <c r="BG176" s="4"/>
      <c r="BH176" s="4"/>
      <c r="BI176" s="4"/>
      <c r="BJ176" s="4"/>
      <c r="BK176" s="4"/>
    </row>
    <row r="177" spans="1:63" x14ac:dyDescent="0.3">
      <c r="A177" s="3" t="str">
        <f t="shared" si="107"/>
        <v>jc176</v>
      </c>
      <c r="B177" s="3" t="s">
        <v>266</v>
      </c>
      <c r="C177" s="3">
        <v>176</v>
      </c>
      <c r="D177" s="3">
        <v>2</v>
      </c>
      <c r="E177">
        <v>566.1</v>
      </c>
      <c r="F177">
        <v>624.4</v>
      </c>
      <c r="G177">
        <v>574.5</v>
      </c>
      <c r="H177">
        <v>687.5</v>
      </c>
      <c r="I177">
        <v>607.6</v>
      </c>
      <c r="J177">
        <v>630.4</v>
      </c>
      <c r="K177">
        <v>611.1</v>
      </c>
      <c r="L177">
        <v>642.29999999999995</v>
      </c>
      <c r="M177" s="4">
        <f t="shared" si="154"/>
        <v>617.98750000000007</v>
      </c>
      <c r="N177" s="4">
        <f t="shared" si="155"/>
        <v>613.125</v>
      </c>
      <c r="O177" s="4">
        <f t="shared" si="156"/>
        <v>622.84999999999991</v>
      </c>
      <c r="P177" s="4">
        <f t="shared" si="157"/>
        <v>9.7249999999999091</v>
      </c>
      <c r="Q177" s="4">
        <f t="shared" si="158"/>
        <v>610.97499999999991</v>
      </c>
      <c r="R177" s="4">
        <f t="shared" si="159"/>
        <v>625</v>
      </c>
      <c r="S177" s="4">
        <f t="shared" si="160"/>
        <v>14.025000000000091</v>
      </c>
      <c r="T177" s="4">
        <f t="shared" si="161"/>
        <v>974.19999999999993</v>
      </c>
      <c r="U177" s="4">
        <f t="shared" si="162"/>
        <v>646.15000000000009</v>
      </c>
      <c r="V177" s="4">
        <f t="shared" si="163"/>
        <v>-328.04999999999984</v>
      </c>
      <c r="W177" s="3">
        <v>25</v>
      </c>
      <c r="X177" s="3">
        <v>8</v>
      </c>
      <c r="Y177" s="3">
        <v>3</v>
      </c>
      <c r="Z177" s="3">
        <v>8</v>
      </c>
      <c r="AA177" s="3">
        <v>6</v>
      </c>
      <c r="AB177" s="3">
        <v>19</v>
      </c>
      <c r="AC177" s="11">
        <v>1</v>
      </c>
      <c r="AD177" s="3">
        <v>3</v>
      </c>
      <c r="AE177" s="3">
        <v>3</v>
      </c>
      <c r="AF177" s="3">
        <v>7</v>
      </c>
      <c r="AG177" s="3">
        <v>5</v>
      </c>
      <c r="AH177" s="3">
        <v>10</v>
      </c>
      <c r="AI177" s="4">
        <f t="shared" si="108"/>
        <v>-1.3489408838838715</v>
      </c>
      <c r="AJ177" s="4">
        <f t="shared" si="109"/>
        <v>0.16670842530291874</v>
      </c>
      <c r="AK177" s="4">
        <f t="shared" si="110"/>
        <v>-1.130562595767765</v>
      </c>
      <c r="AL177" s="4">
        <f t="shared" si="111"/>
        <v>1.8071453276989149</v>
      </c>
      <c r="AM177" s="4">
        <f t="shared" si="112"/>
        <v>-0.27004815092929441</v>
      </c>
      <c r="AN177" s="4">
        <f t="shared" si="113"/>
        <v>0.32269291681442386</v>
      </c>
      <c r="AO177" s="4">
        <f t="shared" si="114"/>
        <v>-0.17905719754758312</v>
      </c>
      <c r="AP177" s="4">
        <f t="shared" si="115"/>
        <v>0.63206215831224177</v>
      </c>
      <c r="AQ177" s="4">
        <f t="shared" si="116"/>
        <v>-1.8735013540549517E-15</v>
      </c>
      <c r="AR177" s="4">
        <f t="shared" si="117"/>
        <v>-0.12641243166245075</v>
      </c>
      <c r="AS177" s="4">
        <f t="shared" si="118"/>
        <v>0.12641243166244703</v>
      </c>
      <c r="AT177" s="4">
        <f t="shared" si="119"/>
        <v>0.56479384634790797</v>
      </c>
      <c r="AU177" s="4">
        <f t="shared" si="120"/>
        <v>1.4643044140642534</v>
      </c>
      <c r="AV177" s="4">
        <f>AI177/ACC!D177</f>
        <v>-1.3489408838838715</v>
      </c>
      <c r="AW177" s="4">
        <f>AJ177/ACC!E177</f>
        <v>0.16670842530291874</v>
      </c>
      <c r="AX177" s="4">
        <f>AK177/ACC!F177</f>
        <v>-1.130562595767765</v>
      </c>
      <c r="AY177" s="4">
        <f>AL177/ACC!G177</f>
        <v>1.8071453276989149</v>
      </c>
      <c r="AZ177" s="4">
        <f>AM177/ACC!H177</f>
        <v>-0.27004815092929441</v>
      </c>
      <c r="BA177" s="4">
        <f>AN177/ACC!I177</f>
        <v>0.32269291681442386</v>
      </c>
      <c r="BB177" s="4">
        <f>AO177/ACC!J177</f>
        <v>-0.17905719754758312</v>
      </c>
      <c r="BC177" s="4">
        <f>AP177/ACC!K177</f>
        <v>0.63206215831224177</v>
      </c>
      <c r="BD177" s="4">
        <f t="shared" si="121"/>
        <v>-0.12641243166245075</v>
      </c>
      <c r="BE177" s="4">
        <f t="shared" si="122"/>
        <v>0.12641243166244703</v>
      </c>
      <c r="BF177" s="4">
        <f t="shared" si="123"/>
        <v>0.25282486332489779</v>
      </c>
      <c r="BG177" s="4"/>
      <c r="BH177" s="4"/>
      <c r="BI177" s="4"/>
      <c r="BJ177" s="4"/>
      <c r="BK177" s="4"/>
    </row>
    <row r="178" spans="1:63" x14ac:dyDescent="0.3">
      <c r="A178" s="3" t="str">
        <f t="shared" si="107"/>
        <v>ar177</v>
      </c>
      <c r="B178" s="3" t="s">
        <v>267</v>
      </c>
      <c r="C178" s="3">
        <v>177</v>
      </c>
      <c r="D178" s="3">
        <v>2</v>
      </c>
      <c r="E178">
        <v>428.8</v>
      </c>
      <c r="F178">
        <v>469.7</v>
      </c>
      <c r="G178">
        <v>456.9</v>
      </c>
      <c r="H178">
        <v>565.79999999999995</v>
      </c>
      <c r="I178">
        <v>445.8</v>
      </c>
      <c r="J178">
        <v>596.9</v>
      </c>
      <c r="K178">
        <v>445.8</v>
      </c>
      <c r="L178">
        <v>498.9</v>
      </c>
      <c r="M178" s="4">
        <f t="shared" si="154"/>
        <v>488.57500000000005</v>
      </c>
      <c r="N178" s="4">
        <f t="shared" si="155"/>
        <v>480.3</v>
      </c>
      <c r="O178" s="4">
        <f t="shared" si="156"/>
        <v>496.85</v>
      </c>
      <c r="P178" s="4">
        <f t="shared" si="157"/>
        <v>16.550000000000011</v>
      </c>
      <c r="Q178" s="4">
        <f t="shared" si="158"/>
        <v>460.79999999999995</v>
      </c>
      <c r="R178" s="4">
        <f t="shared" si="159"/>
        <v>516.35</v>
      </c>
      <c r="S178" s="4">
        <f t="shared" si="160"/>
        <v>55.550000000000068</v>
      </c>
      <c r="T178" s="4">
        <f t="shared" si="161"/>
        <v>858.10000000000014</v>
      </c>
      <c r="U178" s="4">
        <f t="shared" si="162"/>
        <v>532.82500000000005</v>
      </c>
      <c r="V178" s="4">
        <f t="shared" si="163"/>
        <v>-325.27500000000009</v>
      </c>
      <c r="W178" s="3">
        <v>25</v>
      </c>
      <c r="X178" s="3">
        <v>7</v>
      </c>
      <c r="Y178" s="3">
        <v>3</v>
      </c>
      <c r="Z178" s="3">
        <v>9</v>
      </c>
      <c r="AA178" s="3">
        <v>6</v>
      </c>
      <c r="AB178" s="3">
        <v>12</v>
      </c>
      <c r="AC178" s="11">
        <v>0</v>
      </c>
      <c r="AD178" s="3">
        <v>1</v>
      </c>
      <c r="AE178" s="3">
        <v>3</v>
      </c>
      <c r="AF178" s="3">
        <v>6</v>
      </c>
      <c r="AG178" s="3">
        <v>2</v>
      </c>
      <c r="AH178" s="3">
        <v>8</v>
      </c>
      <c r="AI178" s="4">
        <f t="shared" si="108"/>
        <v>-0.97340667755686472</v>
      </c>
      <c r="AJ178" s="4">
        <f t="shared" si="109"/>
        <v>-0.30737015539750512</v>
      </c>
      <c r="AK178" s="4">
        <f t="shared" si="110"/>
        <v>-0.5158119031637598</v>
      </c>
      <c r="AL178" s="4">
        <f t="shared" si="111"/>
        <v>1.2575714040038268</v>
      </c>
      <c r="AM178" s="4">
        <f t="shared" si="112"/>
        <v>-0.69656998130480807</v>
      </c>
      <c r="AN178" s="4">
        <f t="shared" si="113"/>
        <v>1.7640197130296487</v>
      </c>
      <c r="AO178" s="4">
        <f t="shared" si="114"/>
        <v>-0.69656998130480807</v>
      </c>
      <c r="AP178" s="4">
        <f t="shared" si="115"/>
        <v>0.16813758169426277</v>
      </c>
      <c r="AQ178" s="4">
        <f t="shared" si="116"/>
        <v>-9.4022012397942945E-16</v>
      </c>
      <c r="AR178" s="4">
        <f t="shared" si="117"/>
        <v>-0.1347543330285757</v>
      </c>
      <c r="AS178" s="4">
        <f t="shared" si="118"/>
        <v>0.13475433302857381</v>
      </c>
      <c r="AT178" s="4">
        <f t="shared" si="119"/>
        <v>0.10666355061476274</v>
      </c>
      <c r="AU178" s="4">
        <f t="shared" si="120"/>
        <v>1.4411792716651186</v>
      </c>
      <c r="AV178" s="4">
        <f>AI178/ACC!D178</f>
        <v>-0.97340667755686472</v>
      </c>
      <c r="AW178" s="4">
        <f>AJ178/ACC!E178</f>
        <v>-0.30737015539750512</v>
      </c>
      <c r="AX178" s="4">
        <f>AK178/ACC!F178</f>
        <v>-0.5158119031637598</v>
      </c>
      <c r="AY178" s="4">
        <f>AL178/ACC!G178</f>
        <v>1.5477801895431715</v>
      </c>
      <c r="AZ178" s="4">
        <f>AM178/ACC!H178</f>
        <v>-0.69656998130480807</v>
      </c>
      <c r="BA178" s="4">
        <f>AN178/ACC!I178</f>
        <v>1.8816210272316252</v>
      </c>
      <c r="BB178" s="4">
        <f>AO178/ACC!J178</f>
        <v>-0.69656998130480807</v>
      </c>
      <c r="BC178" s="4">
        <f>AP178/ACC!K178</f>
        <v>0.16813758169426277</v>
      </c>
      <c r="BD178" s="4">
        <f t="shared" si="121"/>
        <v>-6.2202136643739525E-2</v>
      </c>
      <c r="BE178" s="4">
        <f t="shared" si="122"/>
        <v>0.16415466157906794</v>
      </c>
      <c r="BF178" s="4">
        <f t="shared" si="123"/>
        <v>0.22635679822280746</v>
      </c>
      <c r="BG178" s="4"/>
      <c r="BH178" s="4"/>
      <c r="BI178" s="4"/>
      <c r="BJ178" s="4"/>
      <c r="BK178" s="4"/>
    </row>
    <row r="179" spans="1:63" x14ac:dyDescent="0.3">
      <c r="A179" s="3" t="str">
        <f t="shared" si="107"/>
        <v>jj178</v>
      </c>
      <c r="B179" s="3" t="s">
        <v>268</v>
      </c>
      <c r="C179" s="3">
        <v>178</v>
      </c>
      <c r="D179" s="3">
        <v>2</v>
      </c>
      <c r="E179">
        <v>605.9</v>
      </c>
      <c r="F179">
        <v>569.9</v>
      </c>
      <c r="G179">
        <v>751.5</v>
      </c>
      <c r="H179">
        <v>641.9</v>
      </c>
      <c r="I179">
        <v>572.6</v>
      </c>
      <c r="J179">
        <v>618.9</v>
      </c>
      <c r="K179">
        <v>501.4</v>
      </c>
      <c r="L179">
        <v>638.1</v>
      </c>
      <c r="M179" s="4">
        <f t="shared" si="154"/>
        <v>612.52499999999998</v>
      </c>
      <c r="N179" s="4">
        <f t="shared" si="155"/>
        <v>642.29999999999995</v>
      </c>
      <c r="O179" s="4">
        <f t="shared" si="156"/>
        <v>582.75</v>
      </c>
      <c r="P179" s="4">
        <f t="shared" si="157"/>
        <v>-59.549999999999955</v>
      </c>
      <c r="Q179" s="4">
        <f t="shared" si="158"/>
        <v>578.82499999999993</v>
      </c>
      <c r="R179" s="4">
        <f t="shared" si="159"/>
        <v>646.22500000000002</v>
      </c>
      <c r="S179" s="4">
        <f t="shared" si="160"/>
        <v>67.400000000000091</v>
      </c>
      <c r="T179" s="4">
        <f t="shared" si="161"/>
        <v>947.97500000000002</v>
      </c>
      <c r="U179" s="4">
        <f t="shared" si="162"/>
        <v>617.19999999999993</v>
      </c>
      <c r="V179" s="4">
        <f t="shared" si="163"/>
        <v>-330.77500000000009</v>
      </c>
      <c r="W179" s="3">
        <v>23</v>
      </c>
      <c r="X179" s="3">
        <v>7</v>
      </c>
      <c r="Y179" s="3">
        <v>3</v>
      </c>
      <c r="Z179" s="3">
        <v>9</v>
      </c>
      <c r="AA179" s="3">
        <v>4</v>
      </c>
      <c r="AB179" s="3">
        <v>10</v>
      </c>
      <c r="AC179" s="11">
        <v>1</v>
      </c>
      <c r="AD179" s="3">
        <v>2</v>
      </c>
      <c r="AE179" s="3">
        <v>1</v>
      </c>
      <c r="AF179" s="3">
        <v>3</v>
      </c>
      <c r="AG179" s="3">
        <v>3</v>
      </c>
      <c r="AH179" s="3">
        <v>3</v>
      </c>
      <c r="AI179" s="4">
        <f t="shared" si="108"/>
        <v>-9.1526861063264423E-2</v>
      </c>
      <c r="AJ179" s="4">
        <f t="shared" si="109"/>
        <v>-0.58888037023722961</v>
      </c>
      <c r="AK179" s="4">
        <f t="shared" si="110"/>
        <v>1.9199917760403284</v>
      </c>
      <c r="AL179" s="4">
        <f t="shared" si="111"/>
        <v>0.40582664811070074</v>
      </c>
      <c r="AM179" s="4">
        <f t="shared" si="112"/>
        <v>-0.55157885704918153</v>
      </c>
      <c r="AN179" s="4">
        <f t="shared" si="113"/>
        <v>8.8073017249556337E-2</v>
      </c>
      <c r="AO179" s="4">
        <f t="shared" si="114"/>
        <v>-1.5352335751932467</v>
      </c>
      <c r="AP179" s="4">
        <f t="shared" si="115"/>
        <v>0.35332822214233839</v>
      </c>
      <c r="AQ179" s="4">
        <f t="shared" si="116"/>
        <v>1.9428902930940239E-16</v>
      </c>
      <c r="AR179" s="4">
        <f t="shared" si="117"/>
        <v>0.41135279821263376</v>
      </c>
      <c r="AS179" s="4">
        <f t="shared" si="118"/>
        <v>-0.41135279821263337</v>
      </c>
      <c r="AT179" s="4">
        <f t="shared" si="119"/>
        <v>0.5719565355500601</v>
      </c>
      <c r="AU179" s="4">
        <f t="shared" si="120"/>
        <v>0.12917375863268252</v>
      </c>
      <c r="AV179" s="4">
        <f>AI179/ACC!D179</f>
        <v>-9.7628651800815383E-2</v>
      </c>
      <c r="AW179" s="4">
        <f>AJ179/ACC!E179</f>
        <v>-0.67300613741397675</v>
      </c>
      <c r="AX179" s="4">
        <f>AK179/ACC!F179</f>
        <v>2.194276315474661</v>
      </c>
      <c r="AY179" s="4">
        <f>AL179/ACC!G179</f>
        <v>0.54110219748093435</v>
      </c>
      <c r="AZ179" s="4">
        <f>AM179/ACC!H179</f>
        <v>-0.58835078085246029</v>
      </c>
      <c r="BA179" s="4">
        <f>AN179/ACC!I179</f>
        <v>0.10065487685663581</v>
      </c>
      <c r="BB179" s="4">
        <f>AO179/ACC!J179</f>
        <v>-1.7545526573637105</v>
      </c>
      <c r="BC179" s="4">
        <f>AP179/ACC!K179</f>
        <v>0.37688343695182763</v>
      </c>
      <c r="BD179" s="4">
        <f t="shared" si="121"/>
        <v>0.4911859309352008</v>
      </c>
      <c r="BE179" s="4">
        <f t="shared" si="122"/>
        <v>-0.4663412811019268</v>
      </c>
      <c r="BF179" s="4">
        <f t="shared" si="123"/>
        <v>-0.95752721203712765</v>
      </c>
      <c r="BG179" s="4"/>
      <c r="BH179" s="4"/>
      <c r="BI179" s="4"/>
      <c r="BJ179" s="4"/>
      <c r="BK179" s="4"/>
    </row>
    <row r="180" spans="1:63" x14ac:dyDescent="0.3">
      <c r="A180" s="3" t="str">
        <f t="shared" si="107"/>
        <v>cvh179</v>
      </c>
      <c r="B180" s="3" t="s">
        <v>269</v>
      </c>
      <c r="C180" s="3">
        <v>179</v>
      </c>
      <c r="D180" s="3">
        <v>2</v>
      </c>
      <c r="E180">
        <v>424.9</v>
      </c>
      <c r="F180">
        <v>491.1</v>
      </c>
      <c r="G180">
        <v>512.4</v>
      </c>
      <c r="H180">
        <v>604.1</v>
      </c>
      <c r="I180">
        <v>432.9</v>
      </c>
      <c r="J180">
        <v>479.4</v>
      </c>
      <c r="K180">
        <v>439.2</v>
      </c>
      <c r="L180">
        <v>455.1</v>
      </c>
      <c r="M180" s="4">
        <f t="shared" si="154"/>
        <v>479.88749999999999</v>
      </c>
      <c r="N180" s="4">
        <f t="shared" si="155"/>
        <v>508.125</v>
      </c>
      <c r="O180" s="4">
        <f t="shared" si="156"/>
        <v>451.65</v>
      </c>
      <c r="P180" s="4">
        <f t="shared" si="157"/>
        <v>-56.475000000000023</v>
      </c>
      <c r="Q180" s="4">
        <f t="shared" si="158"/>
        <v>452.57500000000005</v>
      </c>
      <c r="R180" s="4">
        <f t="shared" si="159"/>
        <v>507.20000000000005</v>
      </c>
      <c r="S180" s="4">
        <f t="shared" si="160"/>
        <v>54.625</v>
      </c>
      <c r="T180" s="4">
        <f t="shared" si="161"/>
        <v>852.25</v>
      </c>
      <c r="U180" s="4">
        <f t="shared" si="162"/>
        <v>507.42499999999995</v>
      </c>
      <c r="V180" s="4">
        <f t="shared" si="163"/>
        <v>-344.82500000000005</v>
      </c>
      <c r="W180" s="3">
        <v>23</v>
      </c>
      <c r="X180" s="3">
        <v>6</v>
      </c>
      <c r="Y180" s="3">
        <v>3</v>
      </c>
      <c r="Z180" s="3">
        <v>8</v>
      </c>
      <c r="AA180" s="3">
        <v>6</v>
      </c>
      <c r="AB180" s="3">
        <v>18</v>
      </c>
      <c r="AC180" s="11">
        <v>3</v>
      </c>
      <c r="AD180" s="3">
        <v>1</v>
      </c>
      <c r="AE180" s="3">
        <v>4</v>
      </c>
      <c r="AF180" s="3">
        <v>7</v>
      </c>
      <c r="AG180" s="3">
        <v>3</v>
      </c>
      <c r="AH180" s="3">
        <v>5</v>
      </c>
      <c r="AI180" s="4">
        <f t="shared" si="108"/>
        <v>-0.93688523050537709</v>
      </c>
      <c r="AJ180" s="4">
        <f t="shared" si="109"/>
        <v>0.1910402481844341</v>
      </c>
      <c r="AK180" s="4">
        <f t="shared" si="110"/>
        <v>0.55395282667526358</v>
      </c>
      <c r="AL180" s="4">
        <f t="shared" si="111"/>
        <v>2.1163511106005757</v>
      </c>
      <c r="AM180" s="4">
        <f t="shared" si="112"/>
        <v>-0.80058003670600419</v>
      </c>
      <c r="AN180" s="4">
        <f t="shared" si="113"/>
        <v>-8.3060977471494778E-3</v>
      </c>
      <c r="AO180" s="4">
        <f t="shared" si="114"/>
        <v>-0.69323969658899787</v>
      </c>
      <c r="AP180" s="4">
        <f t="shared" si="115"/>
        <v>-0.42233312391274375</v>
      </c>
      <c r="AQ180" s="4">
        <f t="shared" si="116"/>
        <v>1.1796119636642288E-16</v>
      </c>
      <c r="AR180" s="4">
        <f t="shared" si="117"/>
        <v>0.48111473873872407</v>
      </c>
      <c r="AS180" s="4">
        <f t="shared" si="118"/>
        <v>-0.48111473873872379</v>
      </c>
      <c r="AT180" s="4">
        <f t="shared" si="119"/>
        <v>0.77736555838704868</v>
      </c>
      <c r="AU180" s="4">
        <f t="shared" si="120"/>
        <v>0.93837606856255795</v>
      </c>
      <c r="AV180" s="4">
        <f>AI180/ACC!D180</f>
        <v>-0.93688523050537709</v>
      </c>
      <c r="AW180" s="4">
        <f>AJ180/ACC!E180</f>
        <v>0.1910402481844341</v>
      </c>
      <c r="AX180" s="4">
        <f>AK180/ACC!F180</f>
        <v>0.55395282667526358</v>
      </c>
      <c r="AY180" s="4">
        <f>AL180/ACC!G180</f>
        <v>2.1163511106005757</v>
      </c>
      <c r="AZ180" s="4">
        <f>AM180/ACC!H180</f>
        <v>-0.80058003670600419</v>
      </c>
      <c r="BA180" s="4">
        <f>AN180/ACC!I180</f>
        <v>-8.3060977471494778E-3</v>
      </c>
      <c r="BB180" s="4">
        <f>AO180/ACC!J180</f>
        <v>-0.69323969658899787</v>
      </c>
      <c r="BC180" s="4">
        <f>AP180/ACC!K180</f>
        <v>-0.42233312391274375</v>
      </c>
      <c r="BD180" s="4">
        <f t="shared" si="121"/>
        <v>0.48111473873872407</v>
      </c>
      <c r="BE180" s="4">
        <f t="shared" si="122"/>
        <v>-0.48111473873872379</v>
      </c>
      <c r="BF180" s="4">
        <f t="shared" si="123"/>
        <v>-0.9622294774774478</v>
      </c>
      <c r="BG180" s="4"/>
      <c r="BH180" s="4"/>
      <c r="BI180" s="4"/>
      <c r="BJ180" s="4"/>
      <c r="BK180" s="4"/>
    </row>
    <row r="181" spans="1:63" x14ac:dyDescent="0.3">
      <c r="A181" s="3" t="str">
        <f t="shared" si="107"/>
        <v>ea180</v>
      </c>
      <c r="B181" s="3" t="s">
        <v>270</v>
      </c>
      <c r="C181" s="3">
        <v>180</v>
      </c>
      <c r="D181" s="3">
        <v>2</v>
      </c>
      <c r="E181">
        <v>589.29999999999995</v>
      </c>
      <c r="F181">
        <v>591.4</v>
      </c>
      <c r="G181">
        <v>751.8</v>
      </c>
      <c r="H181">
        <v>719.9</v>
      </c>
      <c r="I181">
        <v>652.9</v>
      </c>
      <c r="J181">
        <v>704.3</v>
      </c>
      <c r="K181">
        <v>670.8</v>
      </c>
      <c r="L181">
        <v>688.9</v>
      </c>
      <c r="M181" s="4">
        <f t="shared" si="154"/>
        <v>671.16249999999991</v>
      </c>
      <c r="N181" s="4">
        <f t="shared" si="155"/>
        <v>663.09999999999991</v>
      </c>
      <c r="O181" s="4">
        <f t="shared" si="156"/>
        <v>679.22499999999991</v>
      </c>
      <c r="P181" s="4">
        <f t="shared" si="157"/>
        <v>16.125</v>
      </c>
      <c r="Q181" s="4">
        <f t="shared" si="158"/>
        <v>635.09999999999991</v>
      </c>
      <c r="R181" s="4">
        <f t="shared" si="159"/>
        <v>707.22499999999991</v>
      </c>
      <c r="S181" s="4">
        <f t="shared" si="160"/>
        <v>72.125</v>
      </c>
      <c r="T181" s="4">
        <f t="shared" si="161"/>
        <v>1006.25</v>
      </c>
      <c r="U181" s="4">
        <f t="shared" si="162"/>
        <v>676.125</v>
      </c>
      <c r="V181" s="4">
        <f t="shared" si="163"/>
        <v>-330.125</v>
      </c>
      <c r="W181" s="3">
        <v>30</v>
      </c>
      <c r="X181" s="3">
        <v>10</v>
      </c>
      <c r="Y181" s="3">
        <v>3</v>
      </c>
      <c r="Z181" s="3">
        <v>10</v>
      </c>
      <c r="AA181" s="3">
        <v>7</v>
      </c>
      <c r="AB181" s="3">
        <v>16</v>
      </c>
      <c r="AC181" s="11">
        <v>3</v>
      </c>
      <c r="AD181" s="3">
        <v>1</v>
      </c>
      <c r="AE181" s="3">
        <v>1</v>
      </c>
      <c r="AF181" s="3">
        <v>7</v>
      </c>
      <c r="AG181" s="3">
        <v>4</v>
      </c>
      <c r="AH181" s="3">
        <v>10</v>
      </c>
      <c r="AI181" s="4">
        <f t="shared" si="108"/>
        <v>-1.4072560934705967</v>
      </c>
      <c r="AJ181" s="4">
        <f t="shared" si="109"/>
        <v>-1.371156074581749</v>
      </c>
      <c r="AK181" s="4">
        <f t="shared" si="110"/>
        <v>1.3861977491187707</v>
      </c>
      <c r="AL181" s="4">
        <f t="shared" si="111"/>
        <v>0.83782127171199672</v>
      </c>
      <c r="AM181" s="4">
        <f t="shared" si="112"/>
        <v>-0.31394123569408078</v>
      </c>
      <c r="AN181" s="4">
        <f t="shared" si="113"/>
        <v>0.56964970282341709</v>
      </c>
      <c r="AO181" s="4">
        <f t="shared" si="114"/>
        <v>-6.2315508796216531E-3</v>
      </c>
      <c r="AP181" s="4">
        <f t="shared" si="115"/>
        <v>0.30491623097187132</v>
      </c>
      <c r="AQ181" s="4">
        <f t="shared" si="116"/>
        <v>9.5756735873919752E-16</v>
      </c>
      <c r="AR181" s="4">
        <f t="shared" si="117"/>
        <v>-0.13859828680539457</v>
      </c>
      <c r="AS181" s="4">
        <f t="shared" si="118"/>
        <v>0.13859828680539649</v>
      </c>
      <c r="AT181" s="4">
        <f t="shared" si="119"/>
        <v>1.2613518504615067</v>
      </c>
      <c r="AU181" s="4">
        <f t="shared" si="120"/>
        <v>0.17061556546276613</v>
      </c>
      <c r="AV181" s="4">
        <f>AI181/ACC!D181</f>
        <v>-1.4072560934705967</v>
      </c>
      <c r="AW181" s="4">
        <f>AJ181/ACC!E181</f>
        <v>-1.371156074581749</v>
      </c>
      <c r="AX181" s="4">
        <f>AK181/ACC!F181</f>
        <v>1.3861977491187707</v>
      </c>
      <c r="AY181" s="4">
        <f>AL181/ACC!G181</f>
        <v>0.83782127171199672</v>
      </c>
      <c r="AZ181" s="4">
        <f>AM181/ACC!H181</f>
        <v>-0.31394123569408078</v>
      </c>
      <c r="BA181" s="4">
        <f>AN181/ACC!I181</f>
        <v>0.56964970282341709</v>
      </c>
      <c r="BB181" s="4">
        <f>AO181/ACC!J181</f>
        <v>-6.2315508796216531E-3</v>
      </c>
      <c r="BC181" s="4">
        <f>AP181/ACC!K181</f>
        <v>0.30491623097187132</v>
      </c>
      <c r="BD181" s="4">
        <f t="shared" si="121"/>
        <v>-0.13859828680539457</v>
      </c>
      <c r="BE181" s="4">
        <f t="shared" si="122"/>
        <v>0.13859828680539649</v>
      </c>
      <c r="BF181" s="4">
        <f t="shared" si="123"/>
        <v>0.27719657361079109</v>
      </c>
      <c r="BG181" s="4"/>
      <c r="BH181" s="4"/>
      <c r="BI181" s="4"/>
      <c r="BJ181" s="4"/>
      <c r="BK181" s="4"/>
    </row>
    <row r="182" spans="1:63" x14ac:dyDescent="0.3">
      <c r="A182" s="3" t="str">
        <f t="shared" si="107"/>
        <v>ap181</v>
      </c>
      <c r="B182" s="3" t="s">
        <v>271</v>
      </c>
      <c r="C182" s="3">
        <v>181</v>
      </c>
      <c r="D182" s="3">
        <v>2</v>
      </c>
      <c r="E182">
        <v>493.9</v>
      </c>
      <c r="F182">
        <v>471.1</v>
      </c>
      <c r="G182">
        <v>451.9</v>
      </c>
      <c r="H182">
        <v>563.9</v>
      </c>
      <c r="I182">
        <v>486.1</v>
      </c>
      <c r="J182">
        <v>534.79999999999995</v>
      </c>
      <c r="K182">
        <v>432.2</v>
      </c>
      <c r="L182">
        <v>484.5</v>
      </c>
      <c r="M182" s="4">
        <f t="shared" si="154"/>
        <v>489.79999999999995</v>
      </c>
      <c r="N182" s="4">
        <f t="shared" si="155"/>
        <v>495.20000000000005</v>
      </c>
      <c r="O182" s="4">
        <f t="shared" si="156"/>
        <v>484.4</v>
      </c>
      <c r="P182" s="4">
        <f t="shared" si="157"/>
        <v>-10.800000000000068</v>
      </c>
      <c r="Q182" s="4">
        <f t="shared" si="158"/>
        <v>470.42500000000001</v>
      </c>
      <c r="R182" s="4">
        <f t="shared" si="159"/>
        <v>509.17500000000001</v>
      </c>
      <c r="S182" s="4">
        <f t="shared" si="160"/>
        <v>38.75</v>
      </c>
      <c r="T182" s="4">
        <f t="shared" si="161"/>
        <v>881.05</v>
      </c>
      <c r="U182" s="4">
        <f t="shared" si="162"/>
        <v>513.57500000000005</v>
      </c>
      <c r="V182" s="4">
        <f t="shared" si="163"/>
        <v>-367.47499999999991</v>
      </c>
      <c r="W182" s="3">
        <v>26</v>
      </c>
      <c r="X182" s="3">
        <v>7</v>
      </c>
      <c r="Y182" s="3">
        <v>3</v>
      </c>
      <c r="Z182" s="3">
        <v>10</v>
      </c>
      <c r="AA182" s="3">
        <v>6</v>
      </c>
      <c r="AB182" s="3">
        <v>12</v>
      </c>
      <c r="AC182" s="11">
        <v>2</v>
      </c>
      <c r="AD182" s="3">
        <v>1</v>
      </c>
      <c r="AE182" s="3">
        <v>0</v>
      </c>
      <c r="AF182" s="3">
        <v>5</v>
      </c>
      <c r="AG182" s="3">
        <v>4</v>
      </c>
      <c r="AH182" s="3">
        <v>18</v>
      </c>
      <c r="AI182" s="4">
        <f t="shared" si="108"/>
        <v>9.6339203147967914E-2</v>
      </c>
      <c r="AJ182" s="4">
        <f t="shared" si="109"/>
        <v>-0.43940075582121546</v>
      </c>
      <c r="AK182" s="4">
        <f t="shared" si="110"/>
        <v>-0.89055019495316134</v>
      </c>
      <c r="AL182" s="4">
        <f t="shared" si="111"/>
        <v>1.74115486664985</v>
      </c>
      <c r="AM182" s="4">
        <f t="shared" si="112"/>
        <v>-8.6940256499383584E-2</v>
      </c>
      <c r="AN182" s="4">
        <f t="shared" si="113"/>
        <v>1.0573814979654956</v>
      </c>
      <c r="AO182" s="4">
        <f t="shared" si="114"/>
        <v>-1.3534483173958336</v>
      </c>
      <c r="AP182" s="4">
        <f t="shared" si="115"/>
        <v>-0.12453604309371286</v>
      </c>
      <c r="AQ182" s="4">
        <f t="shared" si="116"/>
        <v>8.2572837456496018E-16</v>
      </c>
      <c r="AR182" s="4">
        <f t="shared" si="117"/>
        <v>0.12688577975586024</v>
      </c>
      <c r="AS182" s="4">
        <f t="shared" si="118"/>
        <v>-0.12688577975585857</v>
      </c>
      <c r="AT182" s="4">
        <f t="shared" si="119"/>
        <v>-0.31368984439643055</v>
      </c>
      <c r="AU182" s="4">
        <f t="shared" si="120"/>
        <v>1.1172997828502069</v>
      </c>
      <c r="AV182" s="4">
        <f>AI182/ACC!D182</f>
        <v>0.10276181669116577</v>
      </c>
      <c r="AW182" s="4">
        <f>AJ182/ACC!E182</f>
        <v>-0.43940075582121546</v>
      </c>
      <c r="AX182" s="4">
        <f>AK182/ACC!F182</f>
        <v>-0.89055019495316134</v>
      </c>
      <c r="AY182" s="4">
        <f>AL182/ACC!G182</f>
        <v>1.8572318577598399</v>
      </c>
      <c r="AZ182" s="4">
        <f>AM182/ACC!H182</f>
        <v>-8.6940256499383584E-2</v>
      </c>
      <c r="BA182" s="4">
        <f>AN182/ACC!I182</f>
        <v>1.0573814979654956</v>
      </c>
      <c r="BB182" s="4">
        <f>AO182/ACC!J182</f>
        <v>-1.3534483173958336</v>
      </c>
      <c r="BC182" s="4">
        <f>AP182/ACC!K182</f>
        <v>-0.12453604309371286</v>
      </c>
      <c r="BD182" s="4">
        <f t="shared" si="121"/>
        <v>0.15751068091915721</v>
      </c>
      <c r="BE182" s="4">
        <f t="shared" si="122"/>
        <v>-0.12688577975585857</v>
      </c>
      <c r="BF182" s="4">
        <f t="shared" si="123"/>
        <v>-0.28439646067501578</v>
      </c>
      <c r="BG182" s="4"/>
      <c r="BH182" s="4"/>
      <c r="BI182" s="4"/>
      <c r="BJ182" s="4"/>
      <c r="BK182" s="4"/>
    </row>
    <row r="183" spans="1:63" x14ac:dyDescent="0.3">
      <c r="A183" s="3" t="str">
        <f t="shared" si="107"/>
        <v>sk182</v>
      </c>
      <c r="B183" s="3" t="s">
        <v>272</v>
      </c>
      <c r="C183" s="3">
        <v>182</v>
      </c>
      <c r="D183" s="3">
        <v>2</v>
      </c>
      <c r="E183">
        <v>592.1</v>
      </c>
      <c r="F183">
        <v>723.5</v>
      </c>
      <c r="G183">
        <v>576.70000000000005</v>
      </c>
      <c r="H183">
        <v>821.8</v>
      </c>
      <c r="I183">
        <v>656.6</v>
      </c>
      <c r="J183">
        <v>672.8</v>
      </c>
      <c r="K183">
        <v>540.70000000000005</v>
      </c>
      <c r="L183">
        <v>587.4</v>
      </c>
      <c r="M183" s="4">
        <f t="shared" si="154"/>
        <v>646.44999999999993</v>
      </c>
      <c r="N183" s="4">
        <f t="shared" si="155"/>
        <v>678.52499999999998</v>
      </c>
      <c r="O183" s="4">
        <f t="shared" si="156"/>
        <v>614.375</v>
      </c>
      <c r="P183" s="4">
        <f t="shared" si="157"/>
        <v>-64.149999999999977</v>
      </c>
      <c r="Q183" s="4">
        <f t="shared" si="158"/>
        <v>610.92499999999995</v>
      </c>
      <c r="R183" s="4">
        <f t="shared" si="159"/>
        <v>681.97499999999991</v>
      </c>
      <c r="S183" s="4">
        <f t="shared" si="160"/>
        <v>71.049999999999955</v>
      </c>
      <c r="T183" s="4">
        <f t="shared" si="161"/>
        <v>975.34999999999991</v>
      </c>
      <c r="U183" s="4">
        <f t="shared" si="162"/>
        <v>701.375</v>
      </c>
      <c r="V183" s="4">
        <f t="shared" si="163"/>
        <v>-273.97499999999991</v>
      </c>
      <c r="W183" s="3">
        <v>31</v>
      </c>
      <c r="X183" s="3">
        <v>6</v>
      </c>
      <c r="Y183" s="3">
        <v>3</v>
      </c>
      <c r="Z183" s="3">
        <v>15</v>
      </c>
      <c r="AA183" s="3">
        <v>7</v>
      </c>
      <c r="AB183" s="3">
        <v>15</v>
      </c>
      <c r="AC183" s="11">
        <v>2</v>
      </c>
      <c r="AD183" s="3">
        <v>4</v>
      </c>
      <c r="AE183" s="3">
        <v>2</v>
      </c>
      <c r="AF183" s="3">
        <v>4</v>
      </c>
      <c r="AG183" s="3">
        <v>3</v>
      </c>
      <c r="AH183" s="3">
        <v>31</v>
      </c>
      <c r="AI183" s="4">
        <f t="shared" si="108"/>
        <v>-0.58719087643376255</v>
      </c>
      <c r="AJ183" s="4">
        <f t="shared" si="109"/>
        <v>0.83243895177960481</v>
      </c>
      <c r="AK183" s="4">
        <f t="shared" si="110"/>
        <v>-0.75357062798997132</v>
      </c>
      <c r="AL183" s="4">
        <f t="shared" si="111"/>
        <v>1.8944603529468345</v>
      </c>
      <c r="AM183" s="4">
        <f t="shared" si="112"/>
        <v>0.10965938170750236</v>
      </c>
      <c r="AN183" s="4">
        <f t="shared" si="113"/>
        <v>0.28468223724065655</v>
      </c>
      <c r="AO183" s="4">
        <f t="shared" si="114"/>
        <v>-1.1425103069525377</v>
      </c>
      <c r="AP183" s="4">
        <f t="shared" si="115"/>
        <v>-0.63796911229832032</v>
      </c>
      <c r="AQ183" s="4">
        <f t="shared" si="116"/>
        <v>7.9103390504542404E-16</v>
      </c>
      <c r="AR183" s="4">
        <f t="shared" si="117"/>
        <v>0.34653445007567635</v>
      </c>
      <c r="AS183" s="4">
        <f t="shared" si="118"/>
        <v>-0.34653445007567479</v>
      </c>
      <c r="AT183" s="4">
        <f t="shared" si="119"/>
        <v>-0.31979484714699902</v>
      </c>
      <c r="AU183" s="4">
        <f t="shared" si="120"/>
        <v>1.1868062148343861</v>
      </c>
      <c r="AV183" s="4">
        <f>AI183/ACC!D183</f>
        <v>-0.58719087643376255</v>
      </c>
      <c r="AW183" s="4">
        <f>AJ183/ACC!E183</f>
        <v>1.024540248344129</v>
      </c>
      <c r="AX183" s="4">
        <f>AK183/ACC!F183</f>
        <v>-0.80380866985596944</v>
      </c>
      <c r="AY183" s="4">
        <f>AL183/ACC!G183</f>
        <v>2.5259471372624458</v>
      </c>
      <c r="AZ183" s="4">
        <f>AM183/ACC!H183</f>
        <v>0.125325007665717</v>
      </c>
      <c r="BA183" s="4">
        <f>AN183/ACC!I183</f>
        <v>0.37957631632087541</v>
      </c>
      <c r="BB183" s="4">
        <f>AO183/ACC!J183</f>
        <v>-1.1425103069525377</v>
      </c>
      <c r="BC183" s="4">
        <f>AP183/ACC!K183</f>
        <v>-0.68050038645154165</v>
      </c>
      <c r="BD183" s="4">
        <f t="shared" si="121"/>
        <v>0.53987195982921077</v>
      </c>
      <c r="BE183" s="4">
        <f t="shared" si="122"/>
        <v>-0.32952734235437176</v>
      </c>
      <c r="BF183" s="4">
        <f t="shared" si="123"/>
        <v>-0.86939930218358252</v>
      </c>
      <c r="BG183" s="4"/>
      <c r="BH183" s="4"/>
      <c r="BI183" s="4"/>
      <c r="BJ183" s="4"/>
      <c r="BK183" s="4"/>
    </row>
    <row r="184" spans="1:63" x14ac:dyDescent="0.3">
      <c r="A184" s="3" t="str">
        <f t="shared" si="107"/>
        <v>hb183</v>
      </c>
      <c r="B184" s="3" t="s">
        <v>273</v>
      </c>
      <c r="C184" s="3">
        <v>183</v>
      </c>
      <c r="D184" s="3">
        <v>2</v>
      </c>
      <c r="E184">
        <v>393.9</v>
      </c>
      <c r="F184">
        <v>440.5</v>
      </c>
      <c r="G184">
        <v>445.8</v>
      </c>
      <c r="H184">
        <v>490.5</v>
      </c>
      <c r="I184">
        <v>446.3</v>
      </c>
      <c r="J184">
        <v>537.79999999999995</v>
      </c>
      <c r="K184">
        <v>366.6</v>
      </c>
      <c r="L184">
        <v>385.6</v>
      </c>
      <c r="M184" s="4">
        <f t="shared" si="154"/>
        <v>438.375</v>
      </c>
      <c r="N184" s="4">
        <f t="shared" si="155"/>
        <v>442.67500000000001</v>
      </c>
      <c r="O184" s="4">
        <f t="shared" si="156"/>
        <v>434.07499999999993</v>
      </c>
      <c r="P184" s="4">
        <f t="shared" si="157"/>
        <v>-8.6000000000000796</v>
      </c>
      <c r="Q184" s="4">
        <f t="shared" si="158"/>
        <v>396.65</v>
      </c>
      <c r="R184" s="4">
        <f t="shared" si="159"/>
        <v>480.09999999999997</v>
      </c>
      <c r="S184" s="4">
        <f t="shared" si="160"/>
        <v>83.449999999999989</v>
      </c>
      <c r="T184" s="4">
        <f t="shared" si="161"/>
        <v>829.7</v>
      </c>
      <c r="U184" s="4">
        <f t="shared" si="162"/>
        <v>463.6</v>
      </c>
      <c r="V184" s="4">
        <f t="shared" si="163"/>
        <v>-366.1</v>
      </c>
      <c r="W184" s="3">
        <v>25</v>
      </c>
      <c r="X184" s="3">
        <v>6</v>
      </c>
      <c r="Y184" s="3">
        <v>3</v>
      </c>
      <c r="Z184" s="3">
        <v>11</v>
      </c>
      <c r="AA184" s="3">
        <v>5</v>
      </c>
      <c r="AB184" s="3">
        <v>18</v>
      </c>
      <c r="AC184" s="11">
        <v>1</v>
      </c>
      <c r="AD184" s="3">
        <v>4</v>
      </c>
      <c r="AE184" s="3">
        <v>1</v>
      </c>
      <c r="AF184" s="3">
        <v>6</v>
      </c>
      <c r="AG184" s="3">
        <v>6</v>
      </c>
      <c r="AH184" s="3">
        <v>5</v>
      </c>
      <c r="AI184" s="4">
        <f t="shared" si="108"/>
        <v>-0.78204164884251681</v>
      </c>
      <c r="AJ184" s="4">
        <f t="shared" si="109"/>
        <v>3.7365677432048279E-2</v>
      </c>
      <c r="AK184" s="4">
        <f t="shared" si="110"/>
        <v>0.13056007290962773</v>
      </c>
      <c r="AL184" s="4">
        <f t="shared" si="111"/>
        <v>0.91655808759789026</v>
      </c>
      <c r="AM184" s="4">
        <f t="shared" si="112"/>
        <v>0.13935199701128614</v>
      </c>
      <c r="AN184" s="4">
        <f t="shared" si="113"/>
        <v>1.7482741076147759</v>
      </c>
      <c r="AO184" s="4">
        <f t="shared" si="114"/>
        <v>-1.2620807047930658</v>
      </c>
      <c r="AP184" s="4">
        <f t="shared" si="115"/>
        <v>-0.92798758893004574</v>
      </c>
      <c r="AQ184" s="4">
        <f t="shared" si="116"/>
        <v>0</v>
      </c>
      <c r="AR184" s="4">
        <f t="shared" si="117"/>
        <v>7.5610547274262363E-2</v>
      </c>
      <c r="AS184" s="4">
        <f t="shared" si="118"/>
        <v>-7.5610547274262363E-2</v>
      </c>
      <c r="AT184" s="4">
        <f t="shared" si="119"/>
        <v>-0.57147506660779679</v>
      </c>
      <c r="AU184" s="4">
        <f t="shared" si="120"/>
        <v>0.88710514185733436</v>
      </c>
      <c r="AV184" s="4">
        <f>AI184/ACC!D184</f>
        <v>-0.83417775876535127</v>
      </c>
      <c r="AW184" s="4">
        <f>AJ184/ACC!E184</f>
        <v>4.2703631350912319E-2</v>
      </c>
      <c r="AX184" s="4">
        <f>AK184/ACC!F184</f>
        <v>0.13056007290962773</v>
      </c>
      <c r="AY184" s="4">
        <f>AL184/ACC!G184</f>
        <v>1.1280714924281727</v>
      </c>
      <c r="AZ184" s="4">
        <f>AM184/ACC!H184</f>
        <v>0.13935199701128614</v>
      </c>
      <c r="BA184" s="4">
        <f>AN184/ACC!I184</f>
        <v>1.9980275515597439</v>
      </c>
      <c r="BB184" s="4">
        <f>AO184/ACC!J184</f>
        <v>-1.2620807047930658</v>
      </c>
      <c r="BC184" s="4">
        <f>AP184/ACC!K184</f>
        <v>-0.9898534281920488</v>
      </c>
      <c r="BD184" s="4">
        <f t="shared" si="121"/>
        <v>0.11678935948084035</v>
      </c>
      <c r="BE184" s="4">
        <f t="shared" si="122"/>
        <v>-2.8638646103521126E-2</v>
      </c>
      <c r="BF184" s="4">
        <f t="shared" si="123"/>
        <v>-0.14542800558436147</v>
      </c>
      <c r="BG184" s="4"/>
      <c r="BH184" s="4"/>
      <c r="BI184" s="4"/>
      <c r="BJ184" s="4"/>
      <c r="BK184" s="4"/>
    </row>
    <row r="185" spans="1:63" x14ac:dyDescent="0.3">
      <c r="A185" s="3" t="str">
        <f t="shared" si="107"/>
        <v>sp184</v>
      </c>
      <c r="B185" s="3" t="s">
        <v>274</v>
      </c>
      <c r="C185" s="3">
        <v>184</v>
      </c>
      <c r="D185" s="3">
        <v>2</v>
      </c>
      <c r="E185">
        <v>452.7</v>
      </c>
      <c r="F185">
        <v>460.1</v>
      </c>
      <c r="G185">
        <v>489.3</v>
      </c>
      <c r="H185">
        <v>621.4</v>
      </c>
      <c r="I185">
        <v>494.4</v>
      </c>
      <c r="J185">
        <v>465.6</v>
      </c>
      <c r="K185">
        <v>564.29999999999995</v>
      </c>
      <c r="L185">
        <v>534</v>
      </c>
      <c r="M185" s="4">
        <f t="shared" si="154"/>
        <v>510.22500000000002</v>
      </c>
      <c r="N185" s="4">
        <f t="shared" si="155"/>
        <v>505.875</v>
      </c>
      <c r="O185" s="4">
        <f t="shared" si="156"/>
        <v>514.57500000000005</v>
      </c>
      <c r="P185" s="4">
        <f t="shared" si="157"/>
        <v>8.7000000000000455</v>
      </c>
      <c r="Q185" s="4">
        <f t="shared" si="158"/>
        <v>502.77499999999998</v>
      </c>
      <c r="R185" s="4">
        <f t="shared" si="159"/>
        <v>517.67499999999995</v>
      </c>
      <c r="S185" s="4">
        <f t="shared" si="160"/>
        <v>14.899999999999977</v>
      </c>
      <c r="T185" s="4">
        <f t="shared" si="161"/>
        <v>905.84999999999991</v>
      </c>
      <c r="U185" s="4">
        <f t="shared" si="162"/>
        <v>520.27499999999998</v>
      </c>
      <c r="V185" s="4">
        <f t="shared" si="163"/>
        <v>-385.57499999999993</v>
      </c>
      <c r="W185" s="3">
        <v>26</v>
      </c>
      <c r="X185" s="3">
        <v>6</v>
      </c>
      <c r="Y185" s="3">
        <v>3</v>
      </c>
      <c r="Z185" s="3">
        <v>10</v>
      </c>
      <c r="AA185" s="3">
        <v>7</v>
      </c>
      <c r="AB185" s="3">
        <v>22</v>
      </c>
      <c r="AC185" s="11">
        <v>2</v>
      </c>
      <c r="AD185" s="3">
        <v>3</v>
      </c>
      <c r="AE185" s="3">
        <v>3</v>
      </c>
      <c r="AF185" s="3">
        <v>8</v>
      </c>
      <c r="AG185" s="3">
        <v>6</v>
      </c>
      <c r="AH185" s="3">
        <v>28</v>
      </c>
      <c r="AI185" s="4">
        <f t="shared" si="108"/>
        <v>-0.97532917460852375</v>
      </c>
      <c r="AJ185" s="4">
        <f t="shared" si="109"/>
        <v>-0.84986310086488004</v>
      </c>
      <c r="AK185" s="4">
        <f t="shared" si="110"/>
        <v>-0.35478075582239649</v>
      </c>
      <c r="AL185" s="4">
        <f t="shared" si="111"/>
        <v>1.8849582092499351</v>
      </c>
      <c r="AM185" s="4">
        <f t="shared" si="112"/>
        <v>-0.26831089418826465</v>
      </c>
      <c r="AN185" s="4">
        <f t="shared" si="113"/>
        <v>-0.75661128929865873</v>
      </c>
      <c r="AO185" s="4">
        <f t="shared" si="114"/>
        <v>0.916834856444256</v>
      </c>
      <c r="AP185" s="4">
        <f t="shared" si="115"/>
        <v>0.40310214908852876</v>
      </c>
      <c r="AQ185" s="4">
        <f t="shared" si="116"/>
        <v>-4.5102810375396984E-16</v>
      </c>
      <c r="AR185" s="4">
        <f t="shared" si="117"/>
        <v>-7.3753705511466261E-2</v>
      </c>
      <c r="AS185" s="4">
        <f t="shared" si="118"/>
        <v>7.3753705511465359E-2</v>
      </c>
      <c r="AT185" s="4">
        <f t="shared" si="119"/>
        <v>1.4250572294801627</v>
      </c>
      <c r="AU185" s="4">
        <f t="shared" si="120"/>
        <v>0.3407929840874635</v>
      </c>
      <c r="AV185" s="4">
        <f>AI185/ACC!D185</f>
        <v>-0.97532917460852375</v>
      </c>
      <c r="AW185" s="4">
        <f>AJ185/ACC!E185</f>
        <v>-0.84986310086488004</v>
      </c>
      <c r="AX185" s="4">
        <f>AK185/ACC!F185</f>
        <v>-0.35478075582239649</v>
      </c>
      <c r="AY185" s="4">
        <f>AL185/ACC!G185</f>
        <v>2.1542379534284972</v>
      </c>
      <c r="AZ185" s="4">
        <f>AM185/ACC!H185</f>
        <v>-0.26831089418826465</v>
      </c>
      <c r="BA185" s="4">
        <f>AN185/ACC!I185</f>
        <v>-0.80705204191856927</v>
      </c>
      <c r="BB185" s="4">
        <f>AO185/ACC!J185</f>
        <v>0.916834856444256</v>
      </c>
      <c r="BC185" s="4">
        <f>AP185/ACC!K185</f>
        <v>0.42997562569443065</v>
      </c>
      <c r="BD185" s="4">
        <f t="shared" si="121"/>
        <v>-6.4337694668257228E-3</v>
      </c>
      <c r="BE185" s="4">
        <f t="shared" si="122"/>
        <v>6.7861886507963168E-2</v>
      </c>
      <c r="BF185" s="4">
        <f t="shared" si="123"/>
        <v>7.4295655974788891E-2</v>
      </c>
      <c r="BG185" s="4"/>
      <c r="BH185" s="4"/>
      <c r="BI185" s="4"/>
      <c r="BJ185" s="4"/>
      <c r="BK185" s="4"/>
    </row>
    <row r="186" spans="1:63" x14ac:dyDescent="0.3">
      <c r="A186" s="3" t="str">
        <f t="shared" si="107"/>
        <v>ah185</v>
      </c>
      <c r="B186" s="3" t="s">
        <v>275</v>
      </c>
      <c r="C186" s="3">
        <v>185</v>
      </c>
      <c r="D186" s="3">
        <v>2</v>
      </c>
      <c r="E186">
        <v>439.9</v>
      </c>
      <c r="F186">
        <v>564.20000000000005</v>
      </c>
      <c r="G186">
        <v>477.7</v>
      </c>
      <c r="H186">
        <v>668.6</v>
      </c>
      <c r="I186">
        <v>513.20000000000005</v>
      </c>
      <c r="J186">
        <v>605.5</v>
      </c>
      <c r="K186">
        <v>545.29999999999995</v>
      </c>
      <c r="L186">
        <v>549.4</v>
      </c>
      <c r="M186" s="4">
        <f t="shared" si="154"/>
        <v>545.47500000000002</v>
      </c>
      <c r="N186" s="4">
        <f t="shared" si="155"/>
        <v>537.6</v>
      </c>
      <c r="O186" s="4">
        <f t="shared" si="156"/>
        <v>553.35</v>
      </c>
      <c r="P186" s="4">
        <f t="shared" si="157"/>
        <v>15.75</v>
      </c>
      <c r="Q186" s="4">
        <f t="shared" si="158"/>
        <v>524.70000000000005</v>
      </c>
      <c r="R186" s="4">
        <f t="shared" si="159"/>
        <v>566.25</v>
      </c>
      <c r="S186" s="4">
        <f t="shared" si="160"/>
        <v>41.549999999999955</v>
      </c>
      <c r="T186" s="4">
        <f t="shared" si="161"/>
        <v>902.60000000000014</v>
      </c>
      <c r="U186" s="4">
        <f t="shared" si="162"/>
        <v>596.92500000000007</v>
      </c>
      <c r="V186" s="4">
        <f t="shared" si="163"/>
        <v>-305.67500000000007</v>
      </c>
      <c r="W186" s="3">
        <v>29</v>
      </c>
      <c r="X186" s="3">
        <v>8</v>
      </c>
      <c r="Y186" s="3">
        <v>3</v>
      </c>
      <c r="Z186" s="3">
        <v>11</v>
      </c>
      <c r="AA186" s="3">
        <v>7</v>
      </c>
      <c r="AB186" s="3">
        <v>10</v>
      </c>
      <c r="AC186" s="11">
        <v>0</v>
      </c>
      <c r="AD186" s="3">
        <v>1</v>
      </c>
      <c r="AE186" s="3">
        <v>2</v>
      </c>
      <c r="AF186" s="3">
        <v>2</v>
      </c>
      <c r="AG186" s="3">
        <v>5</v>
      </c>
      <c r="AH186" s="3">
        <v>4</v>
      </c>
      <c r="AI186" s="4">
        <f t="shared" si="108"/>
        <v>-1.4740159939319928</v>
      </c>
      <c r="AJ186" s="4">
        <f t="shared" si="109"/>
        <v>0.26143452035402875</v>
      </c>
      <c r="AK186" s="4">
        <f t="shared" si="110"/>
        <v>-0.94626032667526228</v>
      </c>
      <c r="AL186" s="4">
        <f t="shared" si="111"/>
        <v>1.719045410872617</v>
      </c>
      <c r="AM186" s="4">
        <f t="shared" si="112"/>
        <v>-0.45061677673838518</v>
      </c>
      <c r="AN186" s="4">
        <f t="shared" si="113"/>
        <v>0.83805645309749277</v>
      </c>
      <c r="AO186" s="4">
        <f t="shared" si="114"/>
        <v>-2.4433132743376666E-3</v>
      </c>
      <c r="AP186" s="4">
        <f t="shared" si="115"/>
        <v>5.4800026295837106E-2</v>
      </c>
      <c r="AQ186" s="4">
        <f t="shared" si="116"/>
        <v>-2.6714741530042829E-16</v>
      </c>
      <c r="AR186" s="4">
        <f t="shared" si="117"/>
        <v>-0.10994909734515229</v>
      </c>
      <c r="AS186" s="4">
        <f t="shared" si="118"/>
        <v>0.10994909734515176</v>
      </c>
      <c r="AT186" s="4">
        <f t="shared" si="119"/>
        <v>0.41257089860942769</v>
      </c>
      <c r="AU186" s="4">
        <f t="shared" si="120"/>
        <v>1.4366682053099884</v>
      </c>
      <c r="AV186" s="4">
        <f>AI186/ACC!D186</f>
        <v>-1.4740159939319928</v>
      </c>
      <c r="AW186" s="4">
        <f>AJ186/ACC!E186</f>
        <v>0.2788634883776307</v>
      </c>
      <c r="AX186" s="4">
        <f>AK186/ACC!F186</f>
        <v>-0.94626032667526228</v>
      </c>
      <c r="AY186" s="4">
        <f>AL186/ACC!G186</f>
        <v>1.8336484382641247</v>
      </c>
      <c r="AZ186" s="4">
        <f>AM186/ACC!H186</f>
        <v>-0.45061677673838518</v>
      </c>
      <c r="BA186" s="4">
        <f>AN186/ACC!I186</f>
        <v>0.89392688330399228</v>
      </c>
      <c r="BB186" s="4">
        <f>AO186/ACC!J186</f>
        <v>-2.4433132743376666E-3</v>
      </c>
      <c r="BC186" s="4">
        <f>AP186/ACC!K186</f>
        <v>5.8453361382226246E-2</v>
      </c>
      <c r="BD186" s="4">
        <f t="shared" si="121"/>
        <v>-7.6941098491374982E-2</v>
      </c>
      <c r="BE186" s="4">
        <f t="shared" si="122"/>
        <v>0.12483003866837392</v>
      </c>
      <c r="BF186" s="4">
        <f t="shared" si="123"/>
        <v>0.2017711371597489</v>
      </c>
      <c r="BG186" s="4"/>
      <c r="BH186" s="4"/>
      <c r="BI186" s="4"/>
      <c r="BJ186" s="4"/>
      <c r="BK186" s="4"/>
    </row>
    <row r="187" spans="1:63" x14ac:dyDescent="0.3">
      <c r="A187" s="3" t="str">
        <f t="shared" si="107"/>
        <v>cm186</v>
      </c>
      <c r="B187" s="3" t="s">
        <v>276</v>
      </c>
      <c r="C187" s="3">
        <v>186</v>
      </c>
      <c r="D187" s="3">
        <v>2</v>
      </c>
      <c r="E187">
        <v>406.1</v>
      </c>
      <c r="F187">
        <v>424.7</v>
      </c>
      <c r="G187">
        <v>410.3</v>
      </c>
      <c r="H187">
        <v>512.70000000000005</v>
      </c>
      <c r="I187">
        <v>444.7</v>
      </c>
      <c r="J187">
        <v>527.70000000000005</v>
      </c>
      <c r="K187">
        <v>399.7</v>
      </c>
      <c r="L187">
        <v>420.9</v>
      </c>
      <c r="M187" s="4">
        <f t="shared" ref="M187:M194" si="164">AVERAGE(E187:L187)</f>
        <v>443.34999999999997</v>
      </c>
      <c r="N187" s="4">
        <f t="shared" ref="N187:N194" si="165">AVERAGE(E187:H187)</f>
        <v>438.45</v>
      </c>
      <c r="O187" s="4">
        <f t="shared" ref="O187:O194" si="166">AVERAGE(I187:L187)</f>
        <v>448.25</v>
      </c>
      <c r="P187" s="4">
        <f t="shared" ref="P187:P194" si="167">O187-N187</f>
        <v>9.8000000000000114</v>
      </c>
      <c r="Q187" s="4">
        <f t="shared" ref="Q187:Q194" si="168">AVERAGE(E187,F187,K187,L187)</f>
        <v>412.85</v>
      </c>
      <c r="R187" s="4">
        <f t="shared" ref="R187:R194" si="169">AVERAGE(G187,H187,I187,J187)</f>
        <v>473.85</v>
      </c>
      <c r="S187" s="4">
        <f t="shared" ref="S187:S194" si="170">R187-Q187</f>
        <v>61</v>
      </c>
      <c r="T187" s="4">
        <f t="shared" ref="T187:T194" si="171">AVERAGE(E187,2112,I187,K187)</f>
        <v>840.62499999999989</v>
      </c>
      <c r="U187" s="4">
        <f t="shared" ref="U187:U194" si="172">AVERAGE(F187,H187,J187,L187)</f>
        <v>471.5</v>
      </c>
      <c r="V187" s="4">
        <f t="shared" ref="V187:V194" si="173">U187-T187</f>
        <v>-369.12499999999989</v>
      </c>
      <c r="W187" s="3">
        <v>22</v>
      </c>
      <c r="X187" s="3">
        <v>6</v>
      </c>
      <c r="Y187" s="3">
        <v>3</v>
      </c>
      <c r="Z187" s="3">
        <v>9</v>
      </c>
      <c r="AA187" s="3">
        <v>4</v>
      </c>
      <c r="AB187" s="3">
        <v>10</v>
      </c>
      <c r="AC187" s="11">
        <v>0</v>
      </c>
      <c r="AD187" s="3">
        <v>0</v>
      </c>
      <c r="AE187" s="3">
        <v>4</v>
      </c>
      <c r="AF187" s="3">
        <v>4</v>
      </c>
      <c r="AG187" s="3">
        <v>2</v>
      </c>
      <c r="AH187" s="3">
        <v>2</v>
      </c>
      <c r="AI187" s="4">
        <f t="shared" si="108"/>
        <v>-0.75227463474475209</v>
      </c>
      <c r="AJ187" s="4">
        <f t="shared" si="109"/>
        <v>-0.37664219967757395</v>
      </c>
      <c r="AK187" s="4">
        <f t="shared" si="110"/>
        <v>-0.66745440747151841</v>
      </c>
      <c r="AL187" s="4">
        <f t="shared" si="111"/>
        <v>1.4005435146187568</v>
      </c>
      <c r="AM187" s="4">
        <f t="shared" si="112"/>
        <v>2.7263644480682789E-2</v>
      </c>
      <c r="AN187" s="4">
        <f t="shared" si="113"/>
        <v>1.7034728977374494</v>
      </c>
      <c r="AO187" s="4">
        <f t="shared" si="114"/>
        <v>-0.88152450487539491</v>
      </c>
      <c r="AP187" s="4">
        <f t="shared" si="115"/>
        <v>-0.45338431006764296</v>
      </c>
      <c r="AQ187" s="4">
        <f t="shared" si="116"/>
        <v>8.1185058675714572E-16</v>
      </c>
      <c r="AR187" s="4">
        <f t="shared" si="117"/>
        <v>-9.8956931818771965E-2</v>
      </c>
      <c r="AS187" s="4">
        <f t="shared" si="118"/>
        <v>9.8956931818773589E-2</v>
      </c>
      <c r="AT187" s="4">
        <f t="shared" si="119"/>
        <v>-0.30090985389790137</v>
      </c>
      <c r="AU187" s="4">
        <f t="shared" si="120"/>
        <v>1.1369949513054931</v>
      </c>
      <c r="AV187" s="4">
        <f>AI187/ACC!D187</f>
        <v>-0.75227463474475209</v>
      </c>
      <c r="AW187" s="4">
        <f>AJ187/ACC!E187</f>
        <v>-0.40175167965607889</v>
      </c>
      <c r="AX187" s="4">
        <f>AK187/ACC!F187</f>
        <v>-0.66745440747151841</v>
      </c>
      <c r="AY187" s="4">
        <f>AL187/ACC!G187</f>
        <v>1.4939130822600073</v>
      </c>
      <c r="AZ187" s="4">
        <f>AM187/ACC!H187</f>
        <v>2.7263644480682789E-2</v>
      </c>
      <c r="BA187" s="4">
        <f>AN187/ACC!I187</f>
        <v>1.8170377575866126</v>
      </c>
      <c r="BB187" s="4">
        <f>AO187/ACC!J187</f>
        <v>-0.88152450487539491</v>
      </c>
      <c r="BC187" s="4">
        <f>AP187/ACC!K187</f>
        <v>-0.48360993073881914</v>
      </c>
      <c r="BD187" s="4">
        <f t="shared" si="121"/>
        <v>-8.189190990308548E-2</v>
      </c>
      <c r="BE187" s="4">
        <f t="shared" si="122"/>
        <v>0.11979174161327034</v>
      </c>
      <c r="BF187" s="4">
        <f t="shared" si="123"/>
        <v>0.20168365151635581</v>
      </c>
      <c r="BG187" s="4"/>
      <c r="BH187" s="4"/>
      <c r="BI187" s="4"/>
      <c r="BJ187" s="4"/>
      <c r="BK187" s="4"/>
    </row>
    <row r="188" spans="1:63" x14ac:dyDescent="0.3">
      <c r="A188" s="3" t="str">
        <f t="shared" si="107"/>
        <v>np187</v>
      </c>
      <c r="B188" s="3" t="s">
        <v>278</v>
      </c>
      <c r="C188" s="3">
        <v>187</v>
      </c>
      <c r="D188" s="3">
        <v>2</v>
      </c>
      <c r="E188">
        <v>559.29999999999995</v>
      </c>
      <c r="F188">
        <v>601.20000000000005</v>
      </c>
      <c r="G188">
        <v>527.20000000000005</v>
      </c>
      <c r="H188">
        <v>588.1</v>
      </c>
      <c r="I188">
        <v>507.6</v>
      </c>
      <c r="J188">
        <v>552.1</v>
      </c>
      <c r="K188">
        <v>519.1</v>
      </c>
      <c r="L188">
        <v>539.9</v>
      </c>
      <c r="M188" s="4">
        <f t="shared" si="164"/>
        <v>549.3125</v>
      </c>
      <c r="N188" s="4">
        <f t="shared" si="165"/>
        <v>568.95000000000005</v>
      </c>
      <c r="O188" s="4">
        <f t="shared" si="166"/>
        <v>529.67500000000007</v>
      </c>
      <c r="P188" s="4">
        <f t="shared" si="167"/>
        <v>-39.274999999999977</v>
      </c>
      <c r="Q188" s="4">
        <f t="shared" si="168"/>
        <v>554.875</v>
      </c>
      <c r="R188" s="4">
        <f t="shared" si="169"/>
        <v>543.75</v>
      </c>
      <c r="S188" s="4">
        <f t="shared" si="170"/>
        <v>-11.125</v>
      </c>
      <c r="T188" s="4">
        <f t="shared" si="171"/>
        <v>924.5</v>
      </c>
      <c r="U188" s="4">
        <f t="shared" si="172"/>
        <v>570.32500000000005</v>
      </c>
      <c r="V188" s="4">
        <f t="shared" si="173"/>
        <v>-354.17499999999995</v>
      </c>
      <c r="W188" s="3">
        <v>32</v>
      </c>
      <c r="AB188" s="3">
        <v>26</v>
      </c>
      <c r="AC188" s="11">
        <v>6</v>
      </c>
      <c r="AD188" s="3">
        <v>5</v>
      </c>
      <c r="AE188" s="3">
        <v>1</v>
      </c>
      <c r="AF188" s="3">
        <v>6</v>
      </c>
      <c r="AG188" s="3">
        <v>8</v>
      </c>
      <c r="AH188" s="3">
        <v>38</v>
      </c>
      <c r="AI188" s="4">
        <f t="shared" si="108"/>
        <v>0.30442200074054554</v>
      </c>
      <c r="AJ188" s="4">
        <f t="shared" si="109"/>
        <v>1.5815465895794887</v>
      </c>
      <c r="AK188" s="4">
        <f t="shared" si="110"/>
        <v>-0.67399564369214826</v>
      </c>
      <c r="AL188" s="4">
        <f t="shared" si="111"/>
        <v>1.1822546536895091</v>
      </c>
      <c r="AM188" s="4">
        <f t="shared" si="112"/>
        <v>-1.2714095325046366</v>
      </c>
      <c r="AN188" s="4">
        <f t="shared" si="113"/>
        <v>8.4963837503307285E-2</v>
      </c>
      <c r="AO188" s="4">
        <f t="shared" si="114"/>
        <v>-0.92088607733404437</v>
      </c>
      <c r="AP188" s="4">
        <f t="shared" si="115"/>
        <v>-0.28689582798201801</v>
      </c>
      <c r="AQ188" s="4">
        <f t="shared" si="116"/>
        <v>4.3715031594615539E-16</v>
      </c>
      <c r="AR188" s="4">
        <f t="shared" si="117"/>
        <v>0.59855690007934881</v>
      </c>
      <c r="AS188" s="4">
        <f t="shared" si="118"/>
        <v>-0.59855690007934792</v>
      </c>
      <c r="AT188" s="4">
        <f t="shared" si="119"/>
        <v>-0.34976144765935163</v>
      </c>
      <c r="AU188" s="4">
        <f t="shared" si="120"/>
        <v>1.2809346263951427</v>
      </c>
      <c r="AV188" s="4">
        <f>AI188/ACC!D188</f>
        <v>0.30442200074054554</v>
      </c>
      <c r="AW188" s="4">
        <f>AJ188/ACC!E188</f>
        <v>1.5815465895794887</v>
      </c>
      <c r="AX188" s="4">
        <f>AK188/ACC!F188</f>
        <v>-0.67399564369214826</v>
      </c>
      <c r="AY188" s="4">
        <f>AL188/ACC!G188</f>
        <v>1.261071630602143</v>
      </c>
      <c r="AZ188" s="4">
        <f>AM188/ACC!H188</f>
        <v>-1.2714095325046366</v>
      </c>
      <c r="BA188" s="4">
        <f>AN188/ACC!I188</f>
        <v>8.4963837503307285E-2</v>
      </c>
      <c r="BB188" s="4">
        <f>AO188/ACC!J188</f>
        <v>-0.98227848248964733</v>
      </c>
      <c r="BC188" s="4">
        <f>AP188/ACC!K188</f>
        <v>-0.28689582798201801</v>
      </c>
      <c r="BD188" s="4">
        <f t="shared" si="121"/>
        <v>0.61826114430750723</v>
      </c>
      <c r="BE188" s="4">
        <f t="shared" si="122"/>
        <v>-0.61390500136824866</v>
      </c>
      <c r="BF188" s="4">
        <f t="shared" si="123"/>
        <v>-1.2321661456757558</v>
      </c>
      <c r="BG188" s="4"/>
      <c r="BH188" s="4"/>
      <c r="BI188" s="4"/>
      <c r="BJ188" s="4"/>
      <c r="BK188" s="4"/>
    </row>
    <row r="189" spans="1:63" x14ac:dyDescent="0.3">
      <c r="A189" s="3" t="str">
        <f t="shared" si="107"/>
        <v>es188</v>
      </c>
      <c r="B189" s="3" t="s">
        <v>279</v>
      </c>
      <c r="C189" s="3">
        <v>188</v>
      </c>
      <c r="D189" s="3">
        <v>2</v>
      </c>
      <c r="E189">
        <v>499.8</v>
      </c>
      <c r="F189">
        <v>522.4</v>
      </c>
      <c r="G189">
        <v>460</v>
      </c>
      <c r="H189">
        <v>474.7</v>
      </c>
      <c r="I189">
        <v>480.5</v>
      </c>
      <c r="J189">
        <v>573.6</v>
      </c>
      <c r="K189">
        <v>439.5</v>
      </c>
      <c r="L189">
        <v>490.3</v>
      </c>
      <c r="M189" s="4">
        <f t="shared" si="164"/>
        <v>492.6</v>
      </c>
      <c r="N189" s="4">
        <f t="shared" si="165"/>
        <v>489.22500000000002</v>
      </c>
      <c r="O189" s="4">
        <f t="shared" si="166"/>
        <v>495.97499999999997</v>
      </c>
      <c r="P189" s="4">
        <f t="shared" si="167"/>
        <v>6.7499999999999432</v>
      </c>
      <c r="Q189" s="4">
        <f t="shared" si="168"/>
        <v>488</v>
      </c>
      <c r="R189" s="4">
        <f t="shared" si="169"/>
        <v>497.20000000000005</v>
      </c>
      <c r="S189" s="4">
        <f t="shared" si="170"/>
        <v>9.2000000000000455</v>
      </c>
      <c r="T189" s="4">
        <f t="shared" si="171"/>
        <v>882.95</v>
      </c>
      <c r="U189" s="4">
        <f t="shared" si="172"/>
        <v>515.25</v>
      </c>
      <c r="V189" s="4">
        <f t="shared" si="173"/>
        <v>-367.70000000000005</v>
      </c>
      <c r="W189" s="3">
        <v>23</v>
      </c>
      <c r="AB189" s="3">
        <v>16</v>
      </c>
      <c r="AC189" s="11">
        <v>0</v>
      </c>
      <c r="AD189" s="3">
        <v>1</v>
      </c>
      <c r="AE189" s="3">
        <v>5</v>
      </c>
      <c r="AF189" s="3">
        <v>6</v>
      </c>
      <c r="AG189" s="3">
        <v>4</v>
      </c>
      <c r="AH189" s="3">
        <v>9</v>
      </c>
      <c r="AI189" s="4">
        <f t="shared" si="108"/>
        <v>0.17495410756490617</v>
      </c>
      <c r="AJ189" s="4">
        <f t="shared" si="109"/>
        <v>0.72411561186586171</v>
      </c>
      <c r="AK189" s="4">
        <f t="shared" si="110"/>
        <v>-0.79215332036332697</v>
      </c>
      <c r="AL189" s="4">
        <f t="shared" si="111"/>
        <v>-0.43495535075164327</v>
      </c>
      <c r="AM189" s="4">
        <f t="shared" si="112"/>
        <v>-0.29402009743546836</v>
      </c>
      <c r="AN189" s="4">
        <f t="shared" si="113"/>
        <v>1.9682337101051977</v>
      </c>
      <c r="AO189" s="4">
        <f t="shared" si="114"/>
        <v>-1.2902865432911856</v>
      </c>
      <c r="AP189" s="4">
        <f t="shared" si="115"/>
        <v>-5.5888117694345395E-2</v>
      </c>
      <c r="AQ189" s="4">
        <f t="shared" si="116"/>
        <v>-5.0914134019919288E-16</v>
      </c>
      <c r="AR189" s="4">
        <f t="shared" si="117"/>
        <v>-8.2009737921050596E-2</v>
      </c>
      <c r="AS189" s="4">
        <f t="shared" si="118"/>
        <v>8.2009737921049583E-2</v>
      </c>
      <c r="AT189" s="4">
        <f t="shared" si="119"/>
        <v>-1.2866416660502495</v>
      </c>
      <c r="AU189" s="4">
        <f t="shared" si="120"/>
        <v>1.1007529267625364</v>
      </c>
      <c r="AV189" s="4">
        <f>AI189/ACC!D189</f>
        <v>0.17495410756490617</v>
      </c>
      <c r="AW189" s="4">
        <f>AJ189/ACC!E189</f>
        <v>0.72411561186586171</v>
      </c>
      <c r="AX189" s="4">
        <f>AK189/ACC!F189</f>
        <v>-0.79215332036332697</v>
      </c>
      <c r="AY189" s="4">
        <f>AL189/ACC!G189</f>
        <v>-0.46395237413508617</v>
      </c>
      <c r="AZ189" s="4">
        <f>AM189/ACC!H189</f>
        <v>-0.36187088915134569</v>
      </c>
      <c r="BA189" s="4">
        <f>AN189/ACC!I189</f>
        <v>2.0994492907788773</v>
      </c>
      <c r="BB189" s="4">
        <f>AO189/ACC!J189</f>
        <v>-1.4746131923327837</v>
      </c>
      <c r="BC189" s="4">
        <f>AP189/ACC!K189</f>
        <v>-5.9613992207301757E-2</v>
      </c>
      <c r="BD189" s="4">
        <f t="shared" si="121"/>
        <v>-8.9258993766911321E-2</v>
      </c>
      <c r="BE189" s="4">
        <f t="shared" si="122"/>
        <v>5.0837804271861582E-2</v>
      </c>
      <c r="BF189" s="4">
        <f t="shared" si="123"/>
        <v>0.1400967980387729</v>
      </c>
      <c r="BG189" s="4"/>
      <c r="BH189" s="4"/>
      <c r="BI189" s="4"/>
      <c r="BJ189" s="4"/>
      <c r="BK189" s="4"/>
    </row>
    <row r="190" spans="1:63" x14ac:dyDescent="0.3">
      <c r="A190" s="3" t="str">
        <f t="shared" si="107"/>
        <v>rt189</v>
      </c>
      <c r="B190" s="3" t="s">
        <v>280</v>
      </c>
      <c r="C190" s="3">
        <v>189</v>
      </c>
      <c r="D190" s="3">
        <v>2</v>
      </c>
      <c r="E190">
        <v>413.8</v>
      </c>
      <c r="F190">
        <v>467</v>
      </c>
      <c r="G190">
        <v>465</v>
      </c>
      <c r="H190">
        <v>564.9</v>
      </c>
      <c r="I190">
        <v>579.70000000000005</v>
      </c>
      <c r="J190">
        <v>609.5</v>
      </c>
      <c r="K190">
        <v>468.8</v>
      </c>
      <c r="L190">
        <v>476.7</v>
      </c>
      <c r="M190" s="4">
        <f t="shared" si="164"/>
        <v>505.67499999999995</v>
      </c>
      <c r="N190" s="4">
        <f t="shared" si="165"/>
        <v>477.67499999999995</v>
      </c>
      <c r="O190" s="4">
        <f t="shared" si="166"/>
        <v>533.67499999999995</v>
      </c>
      <c r="P190" s="4">
        <f t="shared" si="167"/>
        <v>56</v>
      </c>
      <c r="Q190" s="4">
        <f t="shared" si="168"/>
        <v>456.57499999999999</v>
      </c>
      <c r="R190" s="4">
        <f t="shared" si="169"/>
        <v>554.77500000000009</v>
      </c>
      <c r="S190" s="4">
        <f t="shared" si="170"/>
        <v>98.200000000000102</v>
      </c>
      <c r="T190" s="4">
        <f t="shared" si="171"/>
        <v>893.57500000000005</v>
      </c>
      <c r="U190" s="4">
        <f t="shared" si="172"/>
        <v>529.52499999999998</v>
      </c>
      <c r="V190" s="4">
        <f t="shared" si="173"/>
        <v>-364.05000000000007</v>
      </c>
      <c r="W190" s="3">
        <v>23</v>
      </c>
      <c r="AB190" s="3">
        <v>18</v>
      </c>
      <c r="AC190" s="11">
        <v>1</v>
      </c>
      <c r="AD190" s="3">
        <v>3</v>
      </c>
      <c r="AE190" s="3">
        <v>2</v>
      </c>
      <c r="AF190" s="3">
        <v>6</v>
      </c>
      <c r="AG190" s="3">
        <v>6</v>
      </c>
      <c r="AH190" s="3">
        <v>17</v>
      </c>
      <c r="AI190" s="4">
        <f t="shared" si="108"/>
        <v>-1.3269413704871271</v>
      </c>
      <c r="AJ190" s="4">
        <f t="shared" si="109"/>
        <v>-0.55857912929077125</v>
      </c>
      <c r="AK190" s="4">
        <f t="shared" si="110"/>
        <v>-0.58746492783198767</v>
      </c>
      <c r="AL190" s="4">
        <f t="shared" si="111"/>
        <v>0.85538070930177068</v>
      </c>
      <c r="AM190" s="4">
        <f t="shared" si="112"/>
        <v>1.0691356185067729</v>
      </c>
      <c r="AN190" s="4">
        <f t="shared" si="113"/>
        <v>1.4995340167708964</v>
      </c>
      <c r="AO190" s="4">
        <f t="shared" si="114"/>
        <v>-0.53258191060367632</v>
      </c>
      <c r="AP190" s="4">
        <f t="shared" si="115"/>
        <v>-0.41848300636587193</v>
      </c>
      <c r="AQ190" s="4">
        <f t="shared" si="116"/>
        <v>7.4246164771807344E-16</v>
      </c>
      <c r="AR190" s="4">
        <f t="shared" si="117"/>
        <v>-0.40440117957702876</v>
      </c>
      <c r="AS190" s="4">
        <f t="shared" si="118"/>
        <v>0.40440117957703026</v>
      </c>
      <c r="AT190" s="4">
        <f t="shared" si="119"/>
        <v>-0.34157456774988404</v>
      </c>
      <c r="AU190" s="4">
        <f t="shared" si="120"/>
        <v>0.68892629520801052</v>
      </c>
      <c r="AV190" s="4">
        <f>AI190/ACC!D190</f>
        <v>-1.3269413704871271</v>
      </c>
      <c r="AW190" s="4">
        <f>AJ190/ACC!E190</f>
        <v>-0.59581773791015602</v>
      </c>
      <c r="AX190" s="4">
        <f>AK190/ACC!F190</f>
        <v>-0.62662925635412015</v>
      </c>
      <c r="AY190" s="4">
        <f>AL190/ACC!G190</f>
        <v>0.85538070930177068</v>
      </c>
      <c r="AZ190" s="4">
        <f>AM190/ACC!H190</f>
        <v>1.0691356185067729</v>
      </c>
      <c r="BA190" s="4">
        <f>AN190/ACC!I190</f>
        <v>1.4995340167708964</v>
      </c>
      <c r="BB190" s="4">
        <f>AO190/ACC!J190</f>
        <v>-0.53258191060367632</v>
      </c>
      <c r="BC190" s="4">
        <f>AP190/ACC!K190</f>
        <v>-0.41848300636587193</v>
      </c>
      <c r="BD190" s="4">
        <f t="shared" si="121"/>
        <v>-0.42350191386240815</v>
      </c>
      <c r="BE190" s="4">
        <f t="shared" si="122"/>
        <v>0.40440117957703026</v>
      </c>
      <c r="BF190" s="4">
        <f t="shared" si="123"/>
        <v>0.82790309343943846</v>
      </c>
      <c r="BG190" s="4"/>
      <c r="BH190" s="4"/>
      <c r="BI190" s="4"/>
      <c r="BJ190" s="4"/>
      <c r="BK190" s="4"/>
    </row>
    <row r="191" spans="1:63" x14ac:dyDescent="0.3">
      <c r="A191" s="3" t="str">
        <f t="shared" si="107"/>
        <v>ac190</v>
      </c>
      <c r="B191" s="3" t="s">
        <v>281</v>
      </c>
      <c r="C191" s="3">
        <v>190</v>
      </c>
      <c r="D191" s="3">
        <v>1</v>
      </c>
      <c r="E191">
        <v>491.4</v>
      </c>
      <c r="F191">
        <v>536.1</v>
      </c>
      <c r="G191">
        <v>579.79999999999995</v>
      </c>
      <c r="H191">
        <v>702.7</v>
      </c>
      <c r="I191">
        <v>488.9</v>
      </c>
      <c r="J191">
        <v>546.70000000000005</v>
      </c>
      <c r="K191">
        <v>381.2</v>
      </c>
      <c r="L191">
        <v>421</v>
      </c>
      <c r="M191" s="4">
        <f t="shared" si="164"/>
        <v>518.47500000000002</v>
      </c>
      <c r="N191" s="4">
        <f t="shared" si="165"/>
        <v>577.5</v>
      </c>
      <c r="O191" s="4">
        <f t="shared" si="166"/>
        <v>459.45</v>
      </c>
      <c r="P191" s="4">
        <f t="shared" si="167"/>
        <v>-118.05000000000001</v>
      </c>
      <c r="Q191" s="4">
        <f t="shared" si="168"/>
        <v>457.42500000000001</v>
      </c>
      <c r="R191" s="4">
        <f t="shared" si="169"/>
        <v>579.52500000000009</v>
      </c>
      <c r="S191" s="4">
        <f t="shared" si="170"/>
        <v>122.10000000000008</v>
      </c>
      <c r="T191" s="4">
        <f t="shared" si="171"/>
        <v>868.375</v>
      </c>
      <c r="U191" s="4">
        <f t="shared" si="172"/>
        <v>551.625</v>
      </c>
      <c r="V191" s="4">
        <f t="shared" si="173"/>
        <v>-316.75</v>
      </c>
      <c r="W191" s="3">
        <v>34</v>
      </c>
      <c r="AB191" s="3">
        <v>16</v>
      </c>
      <c r="AC191" s="11">
        <v>2</v>
      </c>
      <c r="AD191" s="3">
        <v>2</v>
      </c>
      <c r="AE191" s="3">
        <v>2</v>
      </c>
      <c r="AF191" s="3">
        <v>6</v>
      </c>
      <c r="AG191" s="3">
        <v>4</v>
      </c>
      <c r="AH191" s="3">
        <v>25</v>
      </c>
      <c r="AI191" s="4">
        <f t="shared" si="108"/>
        <v>-0.27317954513039622</v>
      </c>
      <c r="AJ191" s="4">
        <f t="shared" si="109"/>
        <v>0.17783155984942658</v>
      </c>
      <c r="AK191" s="4">
        <f t="shared" si="110"/>
        <v>0.61875293093708217</v>
      </c>
      <c r="AL191" s="4">
        <f t="shared" si="111"/>
        <v>1.8587812262842904</v>
      </c>
      <c r="AM191" s="4">
        <f t="shared" si="112"/>
        <v>-0.29840387986081129</v>
      </c>
      <c r="AN191" s="4">
        <f t="shared" si="113"/>
        <v>0.28478273910638691</v>
      </c>
      <c r="AO191" s="4">
        <f t="shared" si="114"/>
        <v>-1.3850682200470945</v>
      </c>
      <c r="AP191" s="4">
        <f t="shared" si="115"/>
        <v>-0.98349681113888576</v>
      </c>
      <c r="AQ191" s="4">
        <f t="shared" si="116"/>
        <v>-1.6653345369377348E-16</v>
      </c>
      <c r="AR191" s="4">
        <f t="shared" si="117"/>
        <v>0.59554654298510079</v>
      </c>
      <c r="AS191" s="4">
        <f t="shared" si="118"/>
        <v>-0.59554654298510123</v>
      </c>
      <c r="AT191" s="4">
        <f t="shared" si="119"/>
        <v>5.4484563017696622E-2</v>
      </c>
      <c r="AU191" s="4">
        <f t="shared" si="120"/>
        <v>0.66894935705060954</v>
      </c>
      <c r="AV191" s="4">
        <f>AI191/ACC!D191</f>
        <v>-0.29139151480575598</v>
      </c>
      <c r="AW191" s="4">
        <f>AJ191/ACC!E191</f>
        <v>0.20323606839934466</v>
      </c>
      <c r="AX191" s="4">
        <f>AK191/ACC!F191</f>
        <v>0.82500390791610956</v>
      </c>
      <c r="AY191" s="4">
        <f>AL191/ACC!G191</f>
        <v>2.4783749683790539</v>
      </c>
      <c r="AZ191" s="4">
        <f>AM191/ACC!H191</f>
        <v>-0.31829747185153207</v>
      </c>
      <c r="BA191" s="4">
        <f>AN191/ACC!I191</f>
        <v>0.28478273910638691</v>
      </c>
      <c r="BB191" s="4">
        <f>AO191/ACC!J191</f>
        <v>-1.5829351086252508</v>
      </c>
      <c r="BC191" s="4">
        <f>AP191/ACC!K191</f>
        <v>-1.0490632652148115</v>
      </c>
      <c r="BD191" s="4">
        <f t="shared" si="121"/>
        <v>0.80380585747218802</v>
      </c>
      <c r="BE191" s="4">
        <f t="shared" si="122"/>
        <v>-0.66637827664630178</v>
      </c>
      <c r="BF191" s="4">
        <f t="shared" si="123"/>
        <v>-1.4701841341184898</v>
      </c>
      <c r="BG191" s="4"/>
      <c r="BH191" s="4"/>
      <c r="BI191" s="4"/>
      <c r="BJ191" s="4"/>
      <c r="BK191" s="4"/>
    </row>
    <row r="192" spans="1:63" x14ac:dyDescent="0.3">
      <c r="A192" s="3" t="str">
        <f t="shared" si="107"/>
        <v>hj191</v>
      </c>
      <c r="B192" s="3" t="s">
        <v>282</v>
      </c>
      <c r="C192" s="3">
        <v>191</v>
      </c>
      <c r="D192" s="3">
        <v>1</v>
      </c>
      <c r="E192">
        <v>502.9</v>
      </c>
      <c r="F192">
        <v>500.4</v>
      </c>
      <c r="G192">
        <v>449.3</v>
      </c>
      <c r="H192">
        <v>653.9</v>
      </c>
      <c r="I192">
        <v>491.1</v>
      </c>
      <c r="J192">
        <v>560.6</v>
      </c>
      <c r="K192">
        <v>494.9</v>
      </c>
      <c r="L192">
        <v>512.29999999999995</v>
      </c>
      <c r="M192" s="4">
        <f t="shared" si="164"/>
        <v>520.67499999999995</v>
      </c>
      <c r="N192" s="4">
        <f t="shared" si="165"/>
        <v>526.625</v>
      </c>
      <c r="O192" s="4">
        <f t="shared" si="166"/>
        <v>514.72499999999991</v>
      </c>
      <c r="P192" s="4">
        <f t="shared" si="167"/>
        <v>-11.900000000000091</v>
      </c>
      <c r="Q192" s="4">
        <f t="shared" si="168"/>
        <v>502.62499999999994</v>
      </c>
      <c r="R192" s="4">
        <f t="shared" si="169"/>
        <v>538.72500000000002</v>
      </c>
      <c r="S192" s="4">
        <f t="shared" si="170"/>
        <v>36.10000000000008</v>
      </c>
      <c r="T192" s="4">
        <f t="shared" si="171"/>
        <v>900.22500000000002</v>
      </c>
      <c r="U192" s="4">
        <f t="shared" si="172"/>
        <v>556.79999999999995</v>
      </c>
      <c r="V192" s="4">
        <f t="shared" si="173"/>
        <v>-343.42500000000007</v>
      </c>
      <c r="W192" s="3">
        <v>25</v>
      </c>
      <c r="AB192" s="3">
        <v>15</v>
      </c>
      <c r="AC192" s="11">
        <v>3</v>
      </c>
      <c r="AD192" s="3">
        <v>2</v>
      </c>
      <c r="AE192" s="3">
        <v>0</v>
      </c>
      <c r="AF192" s="3">
        <v>5</v>
      </c>
      <c r="AG192" s="3">
        <v>5</v>
      </c>
      <c r="AH192" s="3">
        <v>14</v>
      </c>
      <c r="AI192" s="4">
        <f t="shared" si="108"/>
        <v>-0.28741279339601816</v>
      </c>
      <c r="AJ192" s="4">
        <f t="shared" si="109"/>
        <v>-0.32783653367675214</v>
      </c>
      <c r="AK192" s="4">
        <f t="shared" si="110"/>
        <v>-1.1540977850149541</v>
      </c>
      <c r="AL192" s="4">
        <f t="shared" si="111"/>
        <v>2.1541811195603136</v>
      </c>
      <c r="AM192" s="4">
        <f t="shared" si="112"/>
        <v>-0.47821284752108179</v>
      </c>
      <c r="AN192" s="4">
        <f t="shared" si="113"/>
        <v>0.64556713228332263</v>
      </c>
      <c r="AO192" s="4">
        <f t="shared" si="114"/>
        <v>-0.41676876229436688</v>
      </c>
      <c r="AP192" s="4">
        <f t="shared" si="115"/>
        <v>-0.1354195299404588</v>
      </c>
      <c r="AQ192" s="4">
        <f t="shared" si="116"/>
        <v>5.4123372450476381E-16</v>
      </c>
      <c r="AR192" s="4">
        <f t="shared" si="117"/>
        <v>9.6208501868147278E-2</v>
      </c>
      <c r="AS192" s="4">
        <f t="shared" si="118"/>
        <v>-9.620850186814621E-2</v>
      </c>
      <c r="AT192" s="4">
        <f t="shared" si="119"/>
        <v>0.22394752115526584</v>
      </c>
      <c r="AU192" s="4">
        <f t="shared" si="120"/>
        <v>1.1682460941132116</v>
      </c>
      <c r="AV192" s="4">
        <f>AI192/ACC!D192</f>
        <v>-0.28741279339601816</v>
      </c>
      <c r="AW192" s="4">
        <f>AJ192/ACC!E192</f>
        <v>-0.34969230258853562</v>
      </c>
      <c r="AX192" s="4">
        <f>AK192/ACC!F192</f>
        <v>-1.1540977850149541</v>
      </c>
      <c r="AY192" s="4">
        <f>AL192/ACC!G192</f>
        <v>3.4466897912965018</v>
      </c>
      <c r="AZ192" s="4">
        <f>AM192/ACC!H192</f>
        <v>-0.47821284752108179</v>
      </c>
      <c r="BA192" s="4">
        <f>AN192/ACC!I192</f>
        <v>0.73779100832379729</v>
      </c>
      <c r="BB192" s="4">
        <f>AO192/ACC!J192</f>
        <v>-0.41676876229436688</v>
      </c>
      <c r="BC192" s="4">
        <f>AP192/ACC!K192</f>
        <v>-0.1354195299404588</v>
      </c>
      <c r="BD192" s="4">
        <f t="shared" si="121"/>
        <v>0.4138717275742485</v>
      </c>
      <c r="BE192" s="4">
        <f t="shared" si="122"/>
        <v>-7.3152532858027544E-2</v>
      </c>
      <c r="BF192" s="4">
        <f t="shared" si="123"/>
        <v>-0.48702426043227603</v>
      </c>
      <c r="BG192" s="4"/>
      <c r="BH192" s="4"/>
      <c r="BI192" s="4"/>
      <c r="BJ192" s="4"/>
      <c r="BK192" s="4"/>
    </row>
    <row r="193" spans="1:63" x14ac:dyDescent="0.3">
      <c r="A193" s="3" t="str">
        <f t="shared" si="107"/>
        <v>lt192</v>
      </c>
      <c r="B193" s="3" t="s">
        <v>283</v>
      </c>
      <c r="C193" s="3">
        <v>192</v>
      </c>
      <c r="D193" s="3">
        <v>2</v>
      </c>
      <c r="E193">
        <v>384.3</v>
      </c>
      <c r="F193">
        <v>414.2</v>
      </c>
      <c r="G193">
        <v>442.8</v>
      </c>
      <c r="H193">
        <v>568.29999999999995</v>
      </c>
      <c r="I193">
        <v>464.9</v>
      </c>
      <c r="J193">
        <v>490.4</v>
      </c>
      <c r="K193">
        <v>426.8</v>
      </c>
      <c r="L193">
        <v>430.9</v>
      </c>
      <c r="M193" s="4">
        <f t="shared" si="164"/>
        <v>452.82500000000005</v>
      </c>
      <c r="N193" s="4">
        <f t="shared" si="165"/>
        <v>452.4</v>
      </c>
      <c r="O193" s="4">
        <f t="shared" si="166"/>
        <v>453.25</v>
      </c>
      <c r="P193" s="4">
        <f t="shared" si="167"/>
        <v>0.85000000000002274</v>
      </c>
      <c r="Q193" s="4">
        <f t="shared" si="168"/>
        <v>414.04999999999995</v>
      </c>
      <c r="R193" s="4">
        <f t="shared" si="169"/>
        <v>491.6</v>
      </c>
      <c r="S193" s="4">
        <f t="shared" si="170"/>
        <v>77.550000000000068</v>
      </c>
      <c r="T193" s="4">
        <f t="shared" si="171"/>
        <v>847.00000000000011</v>
      </c>
      <c r="U193" s="4">
        <f t="shared" si="172"/>
        <v>475.95000000000005</v>
      </c>
      <c r="V193" s="4">
        <f t="shared" si="173"/>
        <v>-371.05000000000007</v>
      </c>
      <c r="W193" s="3">
        <v>29</v>
      </c>
      <c r="AB193" s="3">
        <v>18</v>
      </c>
      <c r="AC193" s="11">
        <v>4</v>
      </c>
      <c r="AD193" s="3">
        <v>3</v>
      </c>
      <c r="AE193" s="3">
        <v>3</v>
      </c>
      <c r="AF193" s="3">
        <v>1</v>
      </c>
      <c r="AG193" s="3">
        <v>7</v>
      </c>
      <c r="AH193" s="3">
        <v>20</v>
      </c>
      <c r="AI193" s="4">
        <f t="shared" si="108"/>
        <v>-1.213035850910948</v>
      </c>
      <c r="AJ193" s="4">
        <f t="shared" si="109"/>
        <v>-0.68374330158971786</v>
      </c>
      <c r="AK193" s="4">
        <f t="shared" si="110"/>
        <v>-0.17746347180419247</v>
      </c>
      <c r="AL193" s="4">
        <f t="shared" si="111"/>
        <v>2.0441490679889318</v>
      </c>
      <c r="AM193" s="4">
        <f t="shared" si="112"/>
        <v>0.21375276030280349</v>
      </c>
      <c r="AN193" s="4">
        <f t="shared" si="113"/>
        <v>0.66515610504164568</v>
      </c>
      <c r="AO193" s="4">
        <f t="shared" si="114"/>
        <v>-0.46069694301287778</v>
      </c>
      <c r="AP193" s="4">
        <f t="shared" si="115"/>
        <v>-0.3881183660156528</v>
      </c>
      <c r="AQ193" s="4">
        <f t="shared" si="116"/>
        <v>-9.9226182825873366E-16</v>
      </c>
      <c r="AR193" s="4">
        <f t="shared" si="117"/>
        <v>-7.523389078981646E-3</v>
      </c>
      <c r="AS193" s="4">
        <f t="shared" si="118"/>
        <v>7.5233890789796615E-3</v>
      </c>
      <c r="AT193" s="4">
        <f t="shared" si="119"/>
        <v>0.50893514357810632</v>
      </c>
      <c r="AU193" s="4">
        <f t="shared" si="120"/>
        <v>0.81872175271260539</v>
      </c>
      <c r="AV193" s="4">
        <f>AI193/ACC!D193</f>
        <v>-1.2939049076383446</v>
      </c>
      <c r="AW193" s="4">
        <f>AJ193/ACC!E193</f>
        <v>-0.72932618836236573</v>
      </c>
      <c r="AX193" s="4">
        <f>AK193/ACC!F193</f>
        <v>-0.17746347180419247</v>
      </c>
      <c r="AY193" s="4">
        <f>AL193/ACC!G193</f>
        <v>2.1804256725215274</v>
      </c>
      <c r="AZ193" s="4">
        <f>AM193/ACC!H193</f>
        <v>0.2280029443229904</v>
      </c>
      <c r="BA193" s="4">
        <f>AN193/ACC!I193</f>
        <v>0.66515610504164568</v>
      </c>
      <c r="BB193" s="4">
        <f>AO193/ACC!J193</f>
        <v>-0.46069694301287778</v>
      </c>
      <c r="BC193" s="4">
        <f>AP193/ACC!K193</f>
        <v>-0.41399292375002966</v>
      </c>
      <c r="BD193" s="4">
        <f t="shared" si="121"/>
        <v>-5.0672238208439024E-3</v>
      </c>
      <c r="BE193" s="4">
        <f t="shared" si="122"/>
        <v>4.6172956504321599E-3</v>
      </c>
      <c r="BF193" s="4">
        <f t="shared" si="123"/>
        <v>9.6845194712760624E-3</v>
      </c>
      <c r="BG193" s="4"/>
      <c r="BH193" s="4"/>
      <c r="BI193" s="4"/>
      <c r="BJ193" s="4"/>
      <c r="BK193" s="4"/>
    </row>
    <row r="194" spans="1:63" x14ac:dyDescent="0.3">
      <c r="A194" s="3" t="str">
        <f t="shared" si="107"/>
        <v>et193</v>
      </c>
      <c r="B194" s="3" t="s">
        <v>284</v>
      </c>
      <c r="C194" s="3">
        <v>193</v>
      </c>
      <c r="D194" s="3">
        <v>2</v>
      </c>
      <c r="E194">
        <v>491.4</v>
      </c>
      <c r="F194">
        <v>490.3</v>
      </c>
      <c r="G194">
        <v>425.4</v>
      </c>
      <c r="H194">
        <v>524.29999999999995</v>
      </c>
      <c r="I194">
        <v>544.6</v>
      </c>
      <c r="J194">
        <v>594.6</v>
      </c>
      <c r="K194">
        <v>469.6</v>
      </c>
      <c r="L194">
        <v>539.4</v>
      </c>
      <c r="M194" s="4">
        <f t="shared" si="164"/>
        <v>509.95</v>
      </c>
      <c r="N194" s="4">
        <f t="shared" si="165"/>
        <v>482.84999999999997</v>
      </c>
      <c r="O194" s="4">
        <f t="shared" si="166"/>
        <v>537.05000000000007</v>
      </c>
      <c r="P194" s="4">
        <f t="shared" si="167"/>
        <v>54.200000000000102</v>
      </c>
      <c r="Q194" s="4">
        <f t="shared" si="168"/>
        <v>497.67500000000007</v>
      </c>
      <c r="R194" s="4">
        <f t="shared" si="169"/>
        <v>522.22500000000002</v>
      </c>
      <c r="S194" s="4">
        <f t="shared" si="170"/>
        <v>24.549999999999955</v>
      </c>
      <c r="T194" s="4">
        <f t="shared" si="171"/>
        <v>904.4</v>
      </c>
      <c r="U194" s="4">
        <f t="shared" si="172"/>
        <v>537.15</v>
      </c>
      <c r="V194" s="4">
        <f t="shared" si="173"/>
        <v>-367.25</v>
      </c>
      <c r="W194" s="3">
        <v>27</v>
      </c>
      <c r="AB194" s="3">
        <v>13</v>
      </c>
      <c r="AC194" s="11">
        <v>3</v>
      </c>
      <c r="AD194" s="3">
        <v>2</v>
      </c>
      <c r="AE194" s="3">
        <v>2</v>
      </c>
      <c r="AF194" s="3">
        <v>4</v>
      </c>
      <c r="AG194" s="3">
        <v>2</v>
      </c>
      <c r="AH194" s="3">
        <v>12</v>
      </c>
      <c r="AI194" s="4">
        <f t="shared" si="108"/>
        <v>-0.35655637654236877</v>
      </c>
      <c r="AJ194" s="4">
        <f t="shared" si="109"/>
        <v>-0.37769988135081045</v>
      </c>
      <c r="AK194" s="4">
        <f t="shared" si="110"/>
        <v>-1.6251666650489092</v>
      </c>
      <c r="AL194" s="4">
        <f t="shared" si="111"/>
        <v>0.27582663091013349</v>
      </c>
      <c r="AM194" s="4">
        <f t="shared" si="112"/>
        <v>0.66602040146593433</v>
      </c>
      <c r="AN194" s="4">
        <f t="shared" si="113"/>
        <v>1.6270888018496772</v>
      </c>
      <c r="AO194" s="4">
        <f t="shared" si="114"/>
        <v>-0.77558219910967974</v>
      </c>
      <c r="AP194" s="4">
        <f t="shared" si="115"/>
        <v>0.56606928782602428</v>
      </c>
      <c r="AQ194" s="4">
        <f t="shared" si="116"/>
        <v>1.2490009027033011E-16</v>
      </c>
      <c r="AR194" s="4">
        <f t="shared" si="117"/>
        <v>-0.52089907300798877</v>
      </c>
      <c r="AS194" s="4">
        <f t="shared" si="118"/>
        <v>0.52089907300798899</v>
      </c>
      <c r="AT194" s="4">
        <f t="shared" si="119"/>
        <v>-0.7794264727112159</v>
      </c>
      <c r="AU194" s="4">
        <f t="shared" si="120"/>
        <v>1.0456424196175118</v>
      </c>
      <c r="AV194" s="4">
        <f>AI194/ACC!D194</f>
        <v>-0.35655637654236877</v>
      </c>
      <c r="AW194" s="4">
        <f>AJ194/ACC!E194</f>
        <v>-0.40287987344086446</v>
      </c>
      <c r="AX194" s="4">
        <f>AK194/ACC!F194</f>
        <v>-1.6251666650489092</v>
      </c>
      <c r="AY194" s="4">
        <f>AL194/ACC!G194</f>
        <v>0.31523043532586686</v>
      </c>
      <c r="AZ194" s="4">
        <f>AM194/ACC!H194</f>
        <v>0.66602040146593433</v>
      </c>
      <c r="BA194" s="4">
        <f>AN194/ACC!I194</f>
        <v>1.6270888018496772</v>
      </c>
      <c r="BB194" s="4">
        <f>AO194/ACC!J194</f>
        <v>-0.77558219910967974</v>
      </c>
      <c r="BC194" s="4">
        <f>AP194/ACC!K194</f>
        <v>0.56606928782602428</v>
      </c>
      <c r="BD194" s="4">
        <f t="shared" si="121"/>
        <v>-0.5173431199265689</v>
      </c>
      <c r="BE194" s="4">
        <f t="shared" si="122"/>
        <v>0.52089907300798899</v>
      </c>
      <c r="BF194" s="4">
        <f t="shared" si="123"/>
        <v>1.038242192934558</v>
      </c>
      <c r="BG194" s="4"/>
      <c r="BH194" s="4"/>
      <c r="BI194" s="4"/>
      <c r="BJ194" s="4"/>
      <c r="BK194" s="4"/>
    </row>
    <row r="195" spans="1:63" x14ac:dyDescent="0.3">
      <c r="A195" s="3" t="str">
        <f t="shared" ref="A195:A220" si="174">LOWER(B195)</f>
        <v>lh194</v>
      </c>
      <c r="B195" s="3" t="s">
        <v>292</v>
      </c>
      <c r="C195" s="3">
        <v>194</v>
      </c>
      <c r="D195" s="3">
        <v>2</v>
      </c>
      <c r="E195">
        <v>390.1</v>
      </c>
      <c r="F195">
        <v>423.9</v>
      </c>
      <c r="G195">
        <v>467.1</v>
      </c>
      <c r="H195">
        <v>487.9</v>
      </c>
      <c r="I195">
        <v>491.1</v>
      </c>
      <c r="J195">
        <v>611.1</v>
      </c>
      <c r="K195">
        <v>424.5</v>
      </c>
      <c r="L195">
        <v>440</v>
      </c>
      <c r="M195" s="4">
        <f t="shared" ref="M195:M198" si="175">AVERAGE(E195:L195)</f>
        <v>466.96249999999998</v>
      </c>
      <c r="N195" s="4">
        <f t="shared" ref="N195:N198" si="176">AVERAGE(E195:H195)</f>
        <v>442.25</v>
      </c>
      <c r="O195" s="4">
        <f t="shared" ref="O195:O198" si="177">AVERAGE(I195:L195)</f>
        <v>491.67500000000001</v>
      </c>
      <c r="P195" s="4">
        <f t="shared" ref="P195:P198" si="178">O195-N195</f>
        <v>49.425000000000011</v>
      </c>
      <c r="Q195" s="4">
        <f t="shared" ref="Q195:Q198" si="179">AVERAGE(E195,F195,K195,L195)</f>
        <v>419.625</v>
      </c>
      <c r="R195" s="4">
        <f t="shared" ref="R195:R198" si="180">AVERAGE(G195,H195,I195,J195)</f>
        <v>514.29999999999995</v>
      </c>
      <c r="S195" s="4">
        <f t="shared" ref="S195:S198" si="181">R195-Q195</f>
        <v>94.674999999999955</v>
      </c>
      <c r="T195" s="4">
        <f t="shared" ref="T195:T198" si="182">AVERAGE(E195,2112,I195,K195)</f>
        <v>854.42499999999995</v>
      </c>
      <c r="U195" s="4">
        <f t="shared" ref="U195:U198" si="183">AVERAGE(F195,H195,J195,L195)</f>
        <v>490.72500000000002</v>
      </c>
      <c r="V195" s="4">
        <f t="shared" ref="V195:V198" si="184">U195-T195</f>
        <v>-363.69999999999993</v>
      </c>
      <c r="W195" s="3">
        <v>23</v>
      </c>
      <c r="AB195" s="3">
        <v>7</v>
      </c>
      <c r="AC195" s="11">
        <v>1</v>
      </c>
      <c r="AD195" s="3">
        <v>1</v>
      </c>
      <c r="AE195" s="3">
        <v>2</v>
      </c>
      <c r="AF195" s="3">
        <v>2</v>
      </c>
      <c r="AG195" s="3">
        <v>1</v>
      </c>
      <c r="AH195" s="3">
        <v>6</v>
      </c>
      <c r="AI195" s="4">
        <f t="shared" ref="AI195:AI198" si="185">(E195-$M195)/_xlfn.STDEV.S($E195:$L195)</f>
        <v>-1.1352359080316798</v>
      </c>
      <c r="AJ195" s="4">
        <f t="shared" ref="AJ195:AJ198" si="186">(F195-$M195)/_xlfn.STDEV.S($E195:$L195)</f>
        <v>-0.63602011760760124</v>
      </c>
      <c r="AK195" s="4">
        <f t="shared" ref="AK195:AK198" si="187">(G195-$M195)/_xlfn.STDEV.S($E195:$L195)</f>
        <v>2.0308334669625334E-3</v>
      </c>
      <c r="AL195" s="4">
        <f t="shared" ref="AL195:AL198" si="188">(H195-$M195)/_xlfn.STDEV.S($E195:$L195)</f>
        <v>0.30924055065101075</v>
      </c>
      <c r="AM195" s="4">
        <f t="shared" ref="AM195:AM198" si="189">(I195-$M195)/_xlfn.STDEV.S($E195:$L195)</f>
        <v>0.356503584063942</v>
      </c>
      <c r="AN195" s="4">
        <f t="shared" ref="AN195:AN198" si="190">(J195-$M195)/_xlfn.STDEV.S($E195:$L195)</f>
        <v>2.1288673370488396</v>
      </c>
      <c r="AO195" s="4">
        <f t="shared" ref="AO195:AO198" si="191">(K195-$M195)/_xlfn.STDEV.S($E195:$L195)</f>
        <v>-0.62715829884267638</v>
      </c>
      <c r="AP195" s="4">
        <f t="shared" ref="AP195:AP198" si="192">(L195-$M195)/_xlfn.STDEV.S($E195:$L195)</f>
        <v>-0.39822798074879379</v>
      </c>
      <c r="AQ195" s="4">
        <f t="shared" ref="AQ195:AQ198" si="193">AVERAGE(AI195:AP195)</f>
        <v>4.3715031594615539E-16</v>
      </c>
      <c r="AR195" s="4">
        <f t="shared" ref="AR195:AR198" si="194">AVERAGE(AI195:AL195)</f>
        <v>-0.36499616038032695</v>
      </c>
      <c r="AS195" s="4">
        <f t="shared" ref="AS195:AS198" si="195">AVERAGE(AM195:AP195)</f>
        <v>0.36499616038032784</v>
      </c>
      <c r="AT195" s="4">
        <f t="shared" ref="AT195:AT198" si="196">(AVERAGE(AK195:AL195,AO195:AP195)-(AVERAGE(AI195:AJ195,AM195:AN195)))</f>
        <v>-0.35705744773674936</v>
      </c>
      <c r="AU195" s="4">
        <f t="shared" ref="AU195:AU198" si="197">AVERAGE(AJ195,AL195,AN195,AP195)-(AVERAGE(AI195,AK195,AM195,AO195))</f>
        <v>0.70192989467172673</v>
      </c>
      <c r="AV195" s="4">
        <f>AI195/ACC!D195</f>
        <v>-1.2109183019004586</v>
      </c>
      <c r="AW195" s="4">
        <f>AJ195/ACC!E195</f>
        <v>-0.63602011760760124</v>
      </c>
      <c r="AX195" s="4">
        <f>AK195/ACC!F195</f>
        <v>2.0308334669625334E-3</v>
      </c>
      <c r="AY195" s="4">
        <f>AL195/ACC!G195</f>
        <v>0.38060375464739782</v>
      </c>
      <c r="AZ195" s="4">
        <f>AM195/ACC!H195</f>
        <v>0.38027048966820481</v>
      </c>
      <c r="BA195" s="4">
        <f>AN195/ACC!I195</f>
        <v>2.270791826185429</v>
      </c>
      <c r="BB195" s="4">
        <f>AO195/ACC!J195</f>
        <v>-0.66896885209885482</v>
      </c>
      <c r="BC195" s="4">
        <f>AP195/ACC!K195</f>
        <v>-0.39822798074879379</v>
      </c>
      <c r="BD195" s="4">
        <f t="shared" ref="BD195:BD198" si="198">AVERAGE(AV195:AY195)</f>
        <v>-0.36607595784842484</v>
      </c>
      <c r="BE195" s="4">
        <f t="shared" ref="BE195:BE198" si="199">AVERAGE(AZ195:BC195)</f>
        <v>0.39596637075149632</v>
      </c>
      <c r="BF195" s="4">
        <f t="shared" ref="BF195:BF198" si="200">BE195-BD195</f>
        <v>0.76204232859992116</v>
      </c>
      <c r="BG195" s="4"/>
      <c r="BH195" s="4"/>
      <c r="BI195" s="4"/>
      <c r="BJ195" s="4"/>
      <c r="BK195" s="4"/>
    </row>
    <row r="196" spans="1:63" x14ac:dyDescent="0.3">
      <c r="A196" s="3" t="str">
        <f t="shared" si="174"/>
        <v>hk195</v>
      </c>
      <c r="B196" s="3" t="s">
        <v>293</v>
      </c>
      <c r="C196" s="3">
        <v>195</v>
      </c>
      <c r="D196" s="3">
        <v>2</v>
      </c>
      <c r="E196">
        <v>445.3</v>
      </c>
      <c r="F196">
        <v>403.5</v>
      </c>
      <c r="G196">
        <v>508</v>
      </c>
      <c r="H196">
        <v>566.9</v>
      </c>
      <c r="I196">
        <v>438.4</v>
      </c>
      <c r="J196">
        <v>481.3</v>
      </c>
      <c r="K196">
        <v>387.1</v>
      </c>
      <c r="L196">
        <v>400.7</v>
      </c>
      <c r="M196" s="4">
        <f t="shared" si="175"/>
        <v>453.9</v>
      </c>
      <c r="N196" s="4">
        <f t="shared" si="176"/>
        <v>480.92499999999995</v>
      </c>
      <c r="O196" s="4">
        <f t="shared" si="177"/>
        <v>426.87500000000006</v>
      </c>
      <c r="P196" s="4">
        <f t="shared" si="178"/>
        <v>-54.049999999999898</v>
      </c>
      <c r="Q196" s="4">
        <f t="shared" si="179"/>
        <v>409.15000000000003</v>
      </c>
      <c r="R196" s="4">
        <f t="shared" si="180"/>
        <v>498.65000000000003</v>
      </c>
      <c r="S196" s="4">
        <f t="shared" si="181"/>
        <v>89.5</v>
      </c>
      <c r="T196" s="4">
        <f t="shared" si="182"/>
        <v>845.7</v>
      </c>
      <c r="U196" s="4">
        <f t="shared" si="183"/>
        <v>463.1</v>
      </c>
      <c r="V196" s="4">
        <f t="shared" si="184"/>
        <v>-382.6</v>
      </c>
      <c r="W196" s="3">
        <v>25</v>
      </c>
      <c r="AB196" s="3">
        <v>20</v>
      </c>
      <c r="AC196" s="11">
        <v>3</v>
      </c>
      <c r="AD196" s="3">
        <v>4</v>
      </c>
      <c r="AE196" s="3">
        <v>3</v>
      </c>
      <c r="AF196" s="3">
        <v>8</v>
      </c>
      <c r="AG196" s="3">
        <v>2</v>
      </c>
      <c r="AH196" s="3">
        <v>10</v>
      </c>
      <c r="AI196" s="4">
        <f t="shared" si="185"/>
        <v>-0.13952768061084253</v>
      </c>
      <c r="AJ196" s="4">
        <f t="shared" si="186"/>
        <v>-0.81769710497517301</v>
      </c>
      <c r="AK196" s="4">
        <f t="shared" si="187"/>
        <v>0.87772645593565279</v>
      </c>
      <c r="AL196" s="4">
        <f t="shared" si="188"/>
        <v>1.833328826630845</v>
      </c>
      <c r="AM196" s="4">
        <f t="shared" si="189"/>
        <v>-0.25147430807768228</v>
      </c>
      <c r="AN196" s="4">
        <f t="shared" si="190"/>
        <v>0.44454168008570988</v>
      </c>
      <c r="AO196" s="4">
        <f t="shared" si="191"/>
        <v>-1.0837731470702687</v>
      </c>
      <c r="AP196" s="4">
        <f t="shared" si="192"/>
        <v>-0.86312472191823841</v>
      </c>
      <c r="AQ196" s="4">
        <f t="shared" si="193"/>
        <v>3.4694469519536142E-16</v>
      </c>
      <c r="AR196" s="4">
        <f t="shared" si="194"/>
        <v>0.43845762424512058</v>
      </c>
      <c r="AS196" s="4">
        <f t="shared" si="195"/>
        <v>-0.43845762424511991</v>
      </c>
      <c r="AT196" s="4">
        <f t="shared" si="196"/>
        <v>0.38207870678899469</v>
      </c>
      <c r="AU196" s="4">
        <f t="shared" si="197"/>
        <v>0.29852433991157101</v>
      </c>
      <c r="AV196" s="4">
        <f>AI196/ACC!D196</f>
        <v>-0.13952768061084253</v>
      </c>
      <c r="AW196" s="4">
        <f>AJ196/ACC!E196</f>
        <v>-0.87221024530685121</v>
      </c>
      <c r="AX196" s="4">
        <f>AK196/ACC!F196</f>
        <v>0.93624155299802969</v>
      </c>
      <c r="AY196" s="4">
        <f>AL196/ACC!G196</f>
        <v>2.0952329447209657</v>
      </c>
      <c r="AZ196" s="4">
        <f>AM196/ACC!H196</f>
        <v>-0.25147430807768228</v>
      </c>
      <c r="BA196" s="4">
        <f>AN196/ACC!I196</f>
        <v>0.44454168008570988</v>
      </c>
      <c r="BB196" s="4">
        <f>AO196/ACC!J196</f>
        <v>-1.0837731470702687</v>
      </c>
      <c r="BC196" s="4">
        <f>AP196/ACC!K196</f>
        <v>-0.86312472191823841</v>
      </c>
      <c r="BD196" s="4">
        <f t="shared" si="198"/>
        <v>0.50493414295032535</v>
      </c>
      <c r="BE196" s="4">
        <f t="shared" si="199"/>
        <v>-0.43845762424511991</v>
      </c>
      <c r="BF196" s="4">
        <f t="shared" si="200"/>
        <v>-0.94339176719544526</v>
      </c>
      <c r="BG196" s="4"/>
      <c r="BH196" s="4"/>
      <c r="BI196" s="4"/>
      <c r="BJ196" s="4"/>
      <c r="BK196" s="4"/>
    </row>
    <row r="197" spans="1:63" x14ac:dyDescent="0.3">
      <c r="A197" s="3" t="str">
        <f t="shared" si="174"/>
        <v>sb196</v>
      </c>
      <c r="B197" s="3" t="s">
        <v>294</v>
      </c>
      <c r="C197" s="3">
        <v>196</v>
      </c>
      <c r="D197" s="3">
        <v>2</v>
      </c>
      <c r="E197">
        <v>366.2</v>
      </c>
      <c r="F197">
        <v>411.3</v>
      </c>
      <c r="G197">
        <v>431.4</v>
      </c>
      <c r="H197">
        <v>521</v>
      </c>
      <c r="I197">
        <v>411.9</v>
      </c>
      <c r="J197">
        <v>480.6</v>
      </c>
      <c r="K197">
        <v>416.4</v>
      </c>
      <c r="L197">
        <v>393.2</v>
      </c>
      <c r="M197" s="4">
        <f t="shared" si="175"/>
        <v>429</v>
      </c>
      <c r="N197" s="4">
        <f t="shared" si="176"/>
        <v>432.47500000000002</v>
      </c>
      <c r="O197" s="4">
        <f t="shared" si="177"/>
        <v>425.52500000000003</v>
      </c>
      <c r="P197" s="4">
        <f t="shared" si="178"/>
        <v>-6.9499999999999886</v>
      </c>
      <c r="Q197" s="4">
        <f t="shared" si="179"/>
        <v>396.77500000000003</v>
      </c>
      <c r="R197" s="4">
        <f t="shared" si="180"/>
        <v>461.22500000000002</v>
      </c>
      <c r="S197" s="4">
        <f t="shared" si="181"/>
        <v>64.449999999999989</v>
      </c>
      <c r="T197" s="4">
        <f t="shared" si="182"/>
        <v>826.625</v>
      </c>
      <c r="U197" s="4">
        <f t="shared" si="183"/>
        <v>451.52500000000003</v>
      </c>
      <c r="V197" s="4">
        <f t="shared" si="184"/>
        <v>-375.09999999999997</v>
      </c>
      <c r="W197" s="3">
        <v>32</v>
      </c>
      <c r="AB197" s="3">
        <v>15</v>
      </c>
      <c r="AC197" s="11">
        <v>0</v>
      </c>
      <c r="AD197" s="3">
        <v>2</v>
      </c>
      <c r="AE197" s="3">
        <v>0</v>
      </c>
      <c r="AF197" s="3">
        <v>8</v>
      </c>
      <c r="AG197" s="3">
        <v>5</v>
      </c>
      <c r="AH197" s="3">
        <v>2</v>
      </c>
      <c r="AI197" s="4">
        <f t="shared" si="185"/>
        <v>-1.2697789406471125</v>
      </c>
      <c r="AJ197" s="4">
        <f t="shared" si="186"/>
        <v>-0.35788355492760943</v>
      </c>
      <c r="AK197" s="4">
        <f t="shared" si="187"/>
        <v>4.8526583718997464E-2</v>
      </c>
      <c r="AL197" s="4">
        <f t="shared" si="188"/>
        <v>1.8601857092282537</v>
      </c>
      <c r="AM197" s="4">
        <f t="shared" si="189"/>
        <v>-0.34575190899786062</v>
      </c>
      <c r="AN197" s="4">
        <f t="shared" si="190"/>
        <v>1.0433215499584558</v>
      </c>
      <c r="AO197" s="4">
        <f t="shared" si="191"/>
        <v>-0.25476456452473956</v>
      </c>
      <c r="AP197" s="4">
        <f t="shared" si="192"/>
        <v>-0.72385487380838587</v>
      </c>
      <c r="AQ197" s="4">
        <f t="shared" si="193"/>
        <v>-1.3877787807814457E-16</v>
      </c>
      <c r="AR197" s="4">
        <f t="shared" si="194"/>
        <v>7.0262449343132305E-2</v>
      </c>
      <c r="AS197" s="4">
        <f t="shared" si="195"/>
        <v>-7.0262449343132569E-2</v>
      </c>
      <c r="AT197" s="4">
        <f t="shared" si="196"/>
        <v>0.46504642730706308</v>
      </c>
      <c r="AU197" s="4">
        <f t="shared" si="197"/>
        <v>0.91088441522535735</v>
      </c>
      <c r="AV197" s="4">
        <f>AI197/ACC!D197</f>
        <v>-1.3544308700235868</v>
      </c>
      <c r="AW197" s="4">
        <f>AJ197/ACC!E197</f>
        <v>-0.38174245858945005</v>
      </c>
      <c r="AX197" s="4">
        <f>AK197/ACC!F197</f>
        <v>4.8526583718997464E-2</v>
      </c>
      <c r="AY197" s="4">
        <f>AL197/ACC!G197</f>
        <v>1.9841980898434706</v>
      </c>
      <c r="AZ197" s="4">
        <f>AM197/ACC!H197</f>
        <v>-0.36880203626438468</v>
      </c>
      <c r="BA197" s="4">
        <f>AN197/ACC!I197</f>
        <v>1.1128763199556861</v>
      </c>
      <c r="BB197" s="4">
        <f>AO197/ACC!J197</f>
        <v>-0.29115950231398807</v>
      </c>
      <c r="BC197" s="4">
        <f>AP197/ACC!K197</f>
        <v>-0.72385487380838587</v>
      </c>
      <c r="BD197" s="4">
        <f t="shared" si="198"/>
        <v>7.4137836237357813E-2</v>
      </c>
      <c r="BE197" s="4">
        <f t="shared" si="199"/>
        <v>-6.7735023107768119E-2</v>
      </c>
      <c r="BF197" s="4">
        <f t="shared" si="200"/>
        <v>-0.14187285934512595</v>
      </c>
      <c r="BG197" s="4"/>
      <c r="BH197" s="4"/>
      <c r="BI197" s="4"/>
      <c r="BJ197" s="4"/>
      <c r="BK197" s="4"/>
    </row>
    <row r="198" spans="1:63" x14ac:dyDescent="0.3">
      <c r="A198" s="3" t="str">
        <f t="shared" si="174"/>
        <v>em197</v>
      </c>
      <c r="B198" s="3" t="s">
        <v>295</v>
      </c>
      <c r="C198" s="3">
        <v>197</v>
      </c>
      <c r="D198" s="3">
        <v>2</v>
      </c>
      <c r="E198">
        <v>445.9</v>
      </c>
      <c r="F198">
        <v>561.9</v>
      </c>
      <c r="G198">
        <v>587.9</v>
      </c>
      <c r="H198">
        <v>487.7</v>
      </c>
      <c r="I198">
        <v>657.6</v>
      </c>
      <c r="J198">
        <v>904.1</v>
      </c>
      <c r="K198">
        <v>436.1</v>
      </c>
      <c r="L198">
        <v>560.4</v>
      </c>
      <c r="M198" s="4">
        <f t="shared" si="175"/>
        <v>580.19999999999993</v>
      </c>
      <c r="N198" s="4">
        <f t="shared" si="176"/>
        <v>520.84999999999991</v>
      </c>
      <c r="O198" s="4">
        <f t="shared" si="177"/>
        <v>639.55000000000007</v>
      </c>
      <c r="P198" s="4">
        <f t="shared" si="178"/>
        <v>118.70000000000016</v>
      </c>
      <c r="Q198" s="4">
        <f t="shared" si="179"/>
        <v>501.07500000000005</v>
      </c>
      <c r="R198" s="4">
        <f t="shared" si="180"/>
        <v>659.32499999999993</v>
      </c>
      <c r="S198" s="4">
        <f t="shared" si="181"/>
        <v>158.24999999999989</v>
      </c>
      <c r="T198" s="4">
        <f t="shared" si="182"/>
        <v>912.9</v>
      </c>
      <c r="U198" s="4">
        <f t="shared" si="183"/>
        <v>628.52499999999998</v>
      </c>
      <c r="V198" s="4">
        <f t="shared" si="184"/>
        <v>-284.375</v>
      </c>
      <c r="W198" s="3">
        <v>27</v>
      </c>
      <c r="AB198" s="3">
        <v>14</v>
      </c>
      <c r="AC198" s="11">
        <v>2</v>
      </c>
      <c r="AD198" s="3">
        <v>2</v>
      </c>
      <c r="AE198" s="3">
        <v>4</v>
      </c>
      <c r="AF198" s="3">
        <v>1</v>
      </c>
      <c r="AG198" s="3">
        <v>5</v>
      </c>
      <c r="AH198" s="3">
        <v>5</v>
      </c>
      <c r="AI198" s="4">
        <f t="shared" si="185"/>
        <v>-0.89097191004080112</v>
      </c>
      <c r="AJ198" s="4">
        <f t="shared" si="186"/>
        <v>-0.12140570330414463</v>
      </c>
      <c r="AK198" s="4">
        <f t="shared" si="187"/>
        <v>5.1083274067864566E-2</v>
      </c>
      <c r="AL198" s="4">
        <f t="shared" si="188"/>
        <v>-0.61366270795810929</v>
      </c>
      <c r="AM198" s="4">
        <f t="shared" si="189"/>
        <v>0.51348641725359723</v>
      </c>
      <c r="AN198" s="4">
        <f t="shared" si="190"/>
        <v>2.1488146065689921</v>
      </c>
      <c r="AO198" s="4">
        <f t="shared" si="191"/>
        <v>-0.95598698612717348</v>
      </c>
      <c r="AP198" s="4">
        <f t="shared" si="192"/>
        <v>-0.13135699046022209</v>
      </c>
      <c r="AQ198" s="4">
        <f t="shared" si="193"/>
        <v>4.4408920985006262E-16</v>
      </c>
      <c r="AR198" s="4">
        <f t="shared" si="194"/>
        <v>-0.39373926180879759</v>
      </c>
      <c r="AS198" s="4">
        <f t="shared" si="195"/>
        <v>0.39373926180879848</v>
      </c>
      <c r="AT198" s="4">
        <f t="shared" si="196"/>
        <v>-0.82496170523882095</v>
      </c>
      <c r="AU198" s="4">
        <f t="shared" si="197"/>
        <v>0.64119460242325732</v>
      </c>
      <c r="AV198" s="4">
        <f>AI198/ACC!D198</f>
        <v>-0.89097191004080112</v>
      </c>
      <c r="AW198" s="4">
        <f>AJ198/ACC!E198</f>
        <v>-0.12949941685775426</v>
      </c>
      <c r="AX198" s="4">
        <f>AK198/ACC!F198</f>
        <v>5.1083274067864566E-2</v>
      </c>
      <c r="AY198" s="4">
        <f>AL198/ACC!G198</f>
        <v>-0.65457355515531657</v>
      </c>
      <c r="AZ198" s="4">
        <f>AM198/ACC!H198</f>
        <v>0.54771884507050372</v>
      </c>
      <c r="BA198" s="4">
        <f>AN198/ACC!I198</f>
        <v>2.2920689136735914</v>
      </c>
      <c r="BB198" s="4">
        <f>AO198/ACC!J198</f>
        <v>-0.95598698612717348</v>
      </c>
      <c r="BC198" s="4">
        <f>AP198/ACC!K198</f>
        <v>-0.14011412315757024</v>
      </c>
      <c r="BD198" s="4">
        <f t="shared" si="198"/>
        <v>-0.40599040199650183</v>
      </c>
      <c r="BE198" s="4">
        <f t="shared" si="199"/>
        <v>0.43592166236483793</v>
      </c>
      <c r="BF198" s="4">
        <f t="shared" si="200"/>
        <v>0.84191206436133981</v>
      </c>
      <c r="BG198" s="4"/>
      <c r="BH198" s="4"/>
      <c r="BI198" s="4"/>
      <c r="BJ198" s="4"/>
      <c r="BK198" s="4"/>
    </row>
    <row r="199" spans="1:63" x14ac:dyDescent="0.3">
      <c r="A199" s="3" t="str">
        <f t="shared" si="174"/>
        <v>an198</v>
      </c>
      <c r="B199" s="3" t="s">
        <v>296</v>
      </c>
      <c r="C199" s="3">
        <v>198</v>
      </c>
      <c r="D199" s="3">
        <v>2</v>
      </c>
      <c r="E199">
        <v>516.1</v>
      </c>
      <c r="F199">
        <v>576.5</v>
      </c>
      <c r="G199">
        <v>480.8</v>
      </c>
      <c r="H199">
        <v>606.79999999999995</v>
      </c>
      <c r="I199">
        <v>503.8</v>
      </c>
      <c r="J199">
        <v>583.29999999999995</v>
      </c>
      <c r="K199">
        <v>480.4</v>
      </c>
      <c r="L199">
        <v>605.79999999999995</v>
      </c>
      <c r="M199" s="4">
        <f t="shared" ref="M199:M213" si="201">AVERAGE(E199:L199)</f>
        <v>544.1875</v>
      </c>
      <c r="N199" s="4">
        <f t="shared" ref="N199:N213" si="202">AVERAGE(E199:H199)</f>
        <v>545.04999999999995</v>
      </c>
      <c r="O199" s="4">
        <f t="shared" ref="O199:O213" si="203">AVERAGE(I199:L199)</f>
        <v>543.32500000000005</v>
      </c>
      <c r="P199" s="4">
        <f t="shared" ref="P199:P213" si="204">O199-N199</f>
        <v>-1.7249999999999091</v>
      </c>
      <c r="Q199" s="4">
        <f t="shared" ref="Q199:Q213" si="205">AVERAGE(E199,F199,K199,L199)</f>
        <v>544.70000000000005</v>
      </c>
      <c r="R199" s="4">
        <f t="shared" ref="R199:R213" si="206">AVERAGE(G199,H199,I199,J199)</f>
        <v>543.67499999999995</v>
      </c>
      <c r="S199" s="4">
        <f t="shared" ref="S199:S213" si="207">R199-Q199</f>
        <v>-1.0250000000000909</v>
      </c>
      <c r="T199" s="4">
        <f t="shared" ref="T199:T213" si="208">AVERAGE(E199,2112,I199,K199)</f>
        <v>903.07500000000005</v>
      </c>
      <c r="U199" s="4">
        <f t="shared" ref="U199:U213" si="209">AVERAGE(F199,H199,J199,L199)</f>
        <v>593.09999999999991</v>
      </c>
      <c r="V199" s="4">
        <f t="shared" ref="V199:V213" si="210">U199-T199</f>
        <v>-309.97500000000014</v>
      </c>
      <c r="W199" s="3">
        <v>24</v>
      </c>
      <c r="AB199" s="3">
        <v>13</v>
      </c>
      <c r="AC199" s="11">
        <v>3</v>
      </c>
      <c r="AD199" s="3">
        <v>0</v>
      </c>
      <c r="AE199" s="3">
        <v>2</v>
      </c>
      <c r="AF199" s="3">
        <v>3</v>
      </c>
      <c r="AG199" s="3">
        <v>5</v>
      </c>
      <c r="AH199" s="3">
        <v>6</v>
      </c>
      <c r="AI199" s="4">
        <f t="shared" ref="AI199:AI213" si="211">(E199-$M199)/_xlfn.STDEV.S($E199:$L199)</f>
        <v>-0.51529958030613587</v>
      </c>
      <c r="AJ199" s="4">
        <f t="shared" ref="AJ199:AJ213" si="212">(F199-$M199)/_xlfn.STDEV.S($E199:$L199)</f>
        <v>0.59281237876785153</v>
      </c>
      <c r="AK199" s="4">
        <f t="shared" ref="AK199:AK213" si="213">(G199-$M199)/_xlfn.STDEV.S($E199:$L199)</f>
        <v>-1.1629213047318276</v>
      </c>
      <c r="AL199" s="4">
        <f t="shared" ref="AL199:AL213" si="214">(H199-$M199)/_xlfn.STDEV.S($E199:$L199)</f>
        <v>1.1487029807536426</v>
      </c>
      <c r="AM199" s="4">
        <f t="shared" ref="AM199:AM213" si="215">(I199-$M199)/_xlfn.STDEV.S($E199:$L199)</f>
        <v>-0.7409581415082892</v>
      </c>
      <c r="AN199" s="4">
        <f t="shared" ref="AN199:AN213" si="216">(J199-$M199)/_xlfn.STDEV.S($E199:$L199)</f>
        <v>0.71756670528611421</v>
      </c>
      <c r="AO199" s="4">
        <f t="shared" ref="AO199:AO213" si="217">(K199-$M199)/_xlfn.STDEV.S($E199:$L199)</f>
        <v>-1.1702597945270201</v>
      </c>
      <c r="AP199" s="4">
        <f t="shared" ref="AP199:AP213" si="218">(L199-$M199)/_xlfn.STDEV.S($E199:$L199)</f>
        <v>1.1303567562656627</v>
      </c>
      <c r="AQ199" s="4">
        <f t="shared" ref="AQ199:AQ213" si="219">AVERAGE(AI199:AP199)</f>
        <v>-2.2204460492503131E-16</v>
      </c>
      <c r="AR199" s="4">
        <f t="shared" ref="AR199:AR213" si="220">AVERAGE(AI199:AL199)</f>
        <v>1.5823618620882662E-2</v>
      </c>
      <c r="AS199" s="4">
        <f t="shared" ref="AS199:AS213" si="221">AVERAGE(AM199:AP199)</f>
        <v>-1.5823618620883106E-2</v>
      </c>
      <c r="AT199" s="4">
        <f t="shared" ref="AT199:AT213" si="222">(AVERAGE(AK199:AL199,AO199:AP199)-(AVERAGE(AI199:AJ199,AM199:AN199)))</f>
        <v>-2.706068111977078E-2</v>
      </c>
      <c r="AU199" s="4">
        <f t="shared" ref="AU199:AU213" si="223">AVERAGE(AJ199,AL199,AN199,AP199)-(AVERAGE(AI199,AK199,AM199,AO199))</f>
        <v>1.794719410536636</v>
      </c>
      <c r="AV199" s="4">
        <f>AI199/ACC!D199</f>
        <v>-0.54965288565987824</v>
      </c>
      <c r="AW199" s="4">
        <f>AJ199/ACC!E199</f>
        <v>0.59281237876785153</v>
      </c>
      <c r="AX199" s="4">
        <f>AK199/ACC!F199</f>
        <v>-1.1629213047318276</v>
      </c>
      <c r="AY199" s="4">
        <f>AL199/ACC!G199</f>
        <v>1.2252831794705521</v>
      </c>
      <c r="AZ199" s="4">
        <f>AM199/ACC!H199</f>
        <v>-0.7409581415082892</v>
      </c>
      <c r="BA199" s="4">
        <f>AN199/ACC!I199</f>
        <v>0.71756670528611421</v>
      </c>
      <c r="BB199" s="4">
        <f>AO199/ACC!J199</f>
        <v>-1.1702597945270201</v>
      </c>
      <c r="BC199" s="4">
        <f>AP199/ACC!K199</f>
        <v>1.2918362928750431</v>
      </c>
      <c r="BD199" s="4">
        <f t="shared" ref="BD199:BD213" si="224">AVERAGE(AV199:AY199)</f>
        <v>2.6380341961674436E-2</v>
      </c>
      <c r="BE199" s="4">
        <f t="shared" ref="BE199:BE213" si="225">AVERAGE(AZ199:BC199)</f>
        <v>2.4546265531461997E-2</v>
      </c>
      <c r="BF199" s="4">
        <f t="shared" ref="BF199:BF213" si="226">BE199-BD199</f>
        <v>-1.834076430212439E-3</v>
      </c>
      <c r="BG199" s="4"/>
      <c r="BH199" s="4"/>
      <c r="BI199" s="4"/>
      <c r="BJ199" s="4"/>
      <c r="BK199" s="4"/>
    </row>
    <row r="200" spans="1:63" x14ac:dyDescent="0.3">
      <c r="A200" s="3" t="str">
        <f t="shared" si="174"/>
        <v>as199</v>
      </c>
      <c r="B200" s="3" t="s">
        <v>297</v>
      </c>
      <c r="C200" s="3">
        <v>199</v>
      </c>
      <c r="D200" s="3">
        <v>2</v>
      </c>
      <c r="E200">
        <v>392.1</v>
      </c>
      <c r="F200">
        <v>418.8</v>
      </c>
      <c r="G200">
        <v>434.6</v>
      </c>
      <c r="H200">
        <v>587.5</v>
      </c>
      <c r="I200">
        <v>446.8</v>
      </c>
      <c r="J200">
        <v>506.3</v>
      </c>
      <c r="K200">
        <v>428.1</v>
      </c>
      <c r="L200">
        <v>464</v>
      </c>
      <c r="M200" s="4">
        <f t="shared" si="201"/>
        <v>459.77500000000003</v>
      </c>
      <c r="N200" s="4">
        <f t="shared" si="202"/>
        <v>458.25</v>
      </c>
      <c r="O200" s="4">
        <f t="shared" si="203"/>
        <v>461.3</v>
      </c>
      <c r="P200" s="4">
        <f t="shared" si="204"/>
        <v>3.0500000000000114</v>
      </c>
      <c r="Q200" s="4">
        <f t="shared" si="205"/>
        <v>425.75</v>
      </c>
      <c r="R200" s="4">
        <f t="shared" si="206"/>
        <v>493.8</v>
      </c>
      <c r="S200" s="4">
        <f t="shared" si="207"/>
        <v>68.050000000000011</v>
      </c>
      <c r="T200" s="4">
        <f t="shared" si="208"/>
        <v>844.75</v>
      </c>
      <c r="U200" s="4">
        <f t="shared" si="209"/>
        <v>494.15</v>
      </c>
      <c r="V200" s="4">
        <f t="shared" si="210"/>
        <v>-350.6</v>
      </c>
      <c r="W200" s="3">
        <v>25</v>
      </c>
      <c r="AB200" s="3">
        <v>6</v>
      </c>
      <c r="AC200" s="11">
        <v>0</v>
      </c>
      <c r="AD200" s="3">
        <v>1</v>
      </c>
      <c r="AE200" s="3">
        <v>1</v>
      </c>
      <c r="AF200" s="3">
        <v>1</v>
      </c>
      <c r="AG200" s="3">
        <v>3</v>
      </c>
      <c r="AH200" s="3">
        <v>5</v>
      </c>
      <c r="AI200" s="4">
        <f t="shared" si="211"/>
        <v>-1.0986516687770291</v>
      </c>
      <c r="AJ200" s="4">
        <f t="shared" si="212"/>
        <v>-0.66519766720559714</v>
      </c>
      <c r="AK200" s="4">
        <f t="shared" si="213"/>
        <v>-0.40869679736182807</v>
      </c>
      <c r="AL200" s="4">
        <f t="shared" si="214"/>
        <v>2.0735173165060359</v>
      </c>
      <c r="AM200" s="4">
        <f t="shared" si="215"/>
        <v>-0.21063916368499408</v>
      </c>
      <c r="AN200" s="4">
        <f t="shared" si="216"/>
        <v>0.75529765629628731</v>
      </c>
      <c r="AO200" s="4">
        <f t="shared" si="217"/>
        <v>-0.51421930710768238</v>
      </c>
      <c r="AP200" s="4">
        <f t="shared" si="218"/>
        <v>6.8589631334804724E-2</v>
      </c>
      <c r="AQ200" s="4">
        <f t="shared" si="219"/>
        <v>-3.4694469519536142E-16</v>
      </c>
      <c r="AR200" s="4">
        <f t="shared" si="220"/>
        <v>-2.4757204209604589E-2</v>
      </c>
      <c r="AS200" s="4">
        <f t="shared" si="221"/>
        <v>2.4757204209603881E-2</v>
      </c>
      <c r="AT200" s="4">
        <f t="shared" si="222"/>
        <v>0.60959542168566583</v>
      </c>
      <c r="AU200" s="4">
        <f t="shared" si="223"/>
        <v>1.116103468465766</v>
      </c>
      <c r="AV200" s="4">
        <f>AI200/ACC!D200</f>
        <v>-1.0986516687770291</v>
      </c>
      <c r="AW200" s="4">
        <f>AJ200/ACC!E200</f>
        <v>-0.66519766720559714</v>
      </c>
      <c r="AX200" s="4">
        <f>AK200/ACC!F200</f>
        <v>-0.40869679736182807</v>
      </c>
      <c r="AY200" s="4">
        <f>AL200/ACC!G200</f>
        <v>2.211751804273105</v>
      </c>
      <c r="AZ200" s="4">
        <f>AM200/ACC!H200</f>
        <v>-0.21063916368499408</v>
      </c>
      <c r="BA200" s="4">
        <f>AN200/ACC!I200</f>
        <v>0.80565083338270649</v>
      </c>
      <c r="BB200" s="4">
        <f>AO200/ACC!J200</f>
        <v>-0.51421930710768238</v>
      </c>
      <c r="BC200" s="4">
        <f>AP200/ACC!K200</f>
        <v>7.316227342379171E-2</v>
      </c>
      <c r="BD200" s="4">
        <f t="shared" si="224"/>
        <v>9.8014177321626983E-3</v>
      </c>
      <c r="BE200" s="4">
        <f t="shared" si="225"/>
        <v>3.8488659003455425E-2</v>
      </c>
      <c r="BF200" s="4">
        <f t="shared" si="226"/>
        <v>2.8687241271292727E-2</v>
      </c>
      <c r="BG200" s="4"/>
      <c r="BH200" s="4"/>
      <c r="BI200" s="4"/>
      <c r="BJ200" s="4"/>
      <c r="BK200" s="4"/>
    </row>
    <row r="201" spans="1:63" x14ac:dyDescent="0.3">
      <c r="A201" s="3" t="str">
        <f t="shared" si="174"/>
        <v>sc200</v>
      </c>
      <c r="B201" s="3" t="s">
        <v>298</v>
      </c>
      <c r="C201" s="3">
        <v>200</v>
      </c>
      <c r="D201" s="3">
        <v>2</v>
      </c>
      <c r="E201">
        <v>503.6</v>
      </c>
      <c r="F201">
        <v>599.29999999999995</v>
      </c>
      <c r="G201">
        <v>516.4</v>
      </c>
      <c r="H201">
        <v>735.5</v>
      </c>
      <c r="I201">
        <v>565.79999999999995</v>
      </c>
      <c r="J201">
        <v>592.4</v>
      </c>
      <c r="K201">
        <v>462.1</v>
      </c>
      <c r="L201">
        <v>557</v>
      </c>
      <c r="M201" s="4">
        <f t="shared" si="201"/>
        <v>566.51250000000005</v>
      </c>
      <c r="N201" s="4">
        <f t="shared" si="202"/>
        <v>588.70000000000005</v>
      </c>
      <c r="O201" s="4">
        <f t="shared" si="203"/>
        <v>544.32499999999993</v>
      </c>
      <c r="P201" s="4">
        <f t="shared" si="204"/>
        <v>-44.375000000000114</v>
      </c>
      <c r="Q201" s="4">
        <f t="shared" si="205"/>
        <v>530.5</v>
      </c>
      <c r="R201" s="4">
        <f t="shared" si="206"/>
        <v>602.52499999999998</v>
      </c>
      <c r="S201" s="4">
        <f t="shared" si="207"/>
        <v>72.024999999999977</v>
      </c>
      <c r="T201" s="4">
        <f t="shared" si="208"/>
        <v>910.87499999999989</v>
      </c>
      <c r="U201" s="4">
        <f t="shared" si="209"/>
        <v>621.04999999999995</v>
      </c>
      <c r="V201" s="4">
        <f t="shared" si="210"/>
        <v>-289.82499999999993</v>
      </c>
      <c r="W201" s="3">
        <v>26</v>
      </c>
      <c r="AB201" s="3">
        <v>18</v>
      </c>
      <c r="AC201" s="11">
        <v>3</v>
      </c>
      <c r="AD201" s="3">
        <v>2</v>
      </c>
      <c r="AE201" s="3">
        <v>1</v>
      </c>
      <c r="AF201" s="3">
        <v>6</v>
      </c>
      <c r="AG201" s="3">
        <v>6</v>
      </c>
      <c r="AH201" s="3">
        <v>25</v>
      </c>
      <c r="AI201" s="4">
        <f t="shared" si="211"/>
        <v>-0.76161388204872638</v>
      </c>
      <c r="AJ201" s="4">
        <f t="shared" si="212"/>
        <v>0.3969229510458579</v>
      </c>
      <c r="AK201" s="4">
        <f t="shared" si="213"/>
        <v>-0.6066580673819485</v>
      </c>
      <c r="AL201" s="4">
        <f t="shared" si="214"/>
        <v>2.0457496664845469</v>
      </c>
      <c r="AM201" s="4">
        <f t="shared" si="215"/>
        <v>-8.6254701523510689E-3</v>
      </c>
      <c r="AN201" s="4">
        <f t="shared" si="216"/>
        <v>0.31339208220204801</v>
      </c>
      <c r="AO201" s="4">
        <f t="shared" si="217"/>
        <v>-1.2640096874136717</v>
      </c>
      <c r="AP201" s="4">
        <f t="shared" si="218"/>
        <v>-0.11515759273576064</v>
      </c>
      <c r="AQ201" s="4">
        <f t="shared" si="219"/>
        <v>-6.9215466691474603E-16</v>
      </c>
      <c r="AR201" s="4">
        <f t="shared" si="220"/>
        <v>0.2686001670249325</v>
      </c>
      <c r="AS201" s="4">
        <f t="shared" si="221"/>
        <v>-0.26860016702493383</v>
      </c>
      <c r="AT201" s="4">
        <f t="shared" si="222"/>
        <v>2.996215947658443E-2</v>
      </c>
      <c r="AU201" s="4">
        <f t="shared" si="223"/>
        <v>1.3204535534983477</v>
      </c>
      <c r="AV201" s="4">
        <f>AI201/ACC!D201</f>
        <v>-0.76161388204872638</v>
      </c>
      <c r="AW201" s="4">
        <f>AJ201/ACC!E201</f>
        <v>0.45362622976669476</v>
      </c>
      <c r="AX201" s="4">
        <f>AK201/ACC!F201</f>
        <v>-0.6066580673819485</v>
      </c>
      <c r="AY201" s="4">
        <f>AL201/ACC!G201</f>
        <v>2.1821329775835165</v>
      </c>
      <c r="AZ201" s="4">
        <f>AM201/ACC!H201</f>
        <v>-8.6254701523510689E-3</v>
      </c>
      <c r="BA201" s="4">
        <f>AN201/ACC!I201</f>
        <v>0.31339208220204801</v>
      </c>
      <c r="BB201" s="4">
        <f>AO201/ACC!J201</f>
        <v>-1.2640096874136717</v>
      </c>
      <c r="BC201" s="4">
        <f>AP201/ACC!K201</f>
        <v>-0.11515759273576064</v>
      </c>
      <c r="BD201" s="4">
        <f t="shared" si="224"/>
        <v>0.31687181447988411</v>
      </c>
      <c r="BE201" s="4">
        <f t="shared" si="225"/>
        <v>-0.26860016702493383</v>
      </c>
      <c r="BF201" s="4">
        <f t="shared" si="226"/>
        <v>-0.58547198150481794</v>
      </c>
      <c r="BG201" s="4"/>
      <c r="BH201" s="4"/>
      <c r="BI201" s="4"/>
      <c r="BJ201" s="4"/>
      <c r="BK201" s="4"/>
    </row>
    <row r="202" spans="1:63" x14ac:dyDescent="0.3">
      <c r="A202" s="3" t="str">
        <f t="shared" si="174"/>
        <v>ap201</v>
      </c>
      <c r="B202" s="3" t="s">
        <v>299</v>
      </c>
      <c r="C202" s="3">
        <v>201</v>
      </c>
      <c r="D202" s="3">
        <v>2</v>
      </c>
      <c r="E202">
        <v>633.29999999999995</v>
      </c>
      <c r="F202">
        <v>714.1</v>
      </c>
      <c r="G202">
        <v>722.1</v>
      </c>
      <c r="H202">
        <v>651.20000000000005</v>
      </c>
      <c r="I202">
        <v>652.9</v>
      </c>
      <c r="J202">
        <v>704.3</v>
      </c>
      <c r="K202">
        <v>645.79999999999995</v>
      </c>
      <c r="L202">
        <v>817.7</v>
      </c>
      <c r="M202" s="4">
        <f t="shared" si="201"/>
        <v>692.67499999999995</v>
      </c>
      <c r="N202" s="4">
        <f t="shared" si="202"/>
        <v>680.17499999999995</v>
      </c>
      <c r="O202" s="4">
        <f t="shared" si="203"/>
        <v>705.17499999999995</v>
      </c>
      <c r="P202" s="4">
        <f t="shared" si="204"/>
        <v>25</v>
      </c>
      <c r="Q202" s="4">
        <f t="shared" si="205"/>
        <v>702.72500000000002</v>
      </c>
      <c r="R202" s="4">
        <f t="shared" si="206"/>
        <v>682.625</v>
      </c>
      <c r="S202" s="4">
        <f t="shared" si="207"/>
        <v>-20.100000000000023</v>
      </c>
      <c r="T202" s="4">
        <f t="shared" si="208"/>
        <v>1011</v>
      </c>
      <c r="U202" s="4">
        <f t="shared" si="209"/>
        <v>721.82500000000005</v>
      </c>
      <c r="V202" s="4">
        <f t="shared" si="210"/>
        <v>-289.17499999999995</v>
      </c>
      <c r="W202" s="3">
        <v>28</v>
      </c>
      <c r="AB202" s="3">
        <v>19</v>
      </c>
      <c r="AC202" s="11">
        <v>1</v>
      </c>
      <c r="AD202" s="3">
        <v>2</v>
      </c>
      <c r="AE202" s="3">
        <v>2</v>
      </c>
      <c r="AF202" s="3">
        <v>7</v>
      </c>
      <c r="AG202" s="3">
        <v>7</v>
      </c>
      <c r="AH202" s="3">
        <v>30</v>
      </c>
      <c r="AI202" s="4">
        <f t="shared" si="211"/>
        <v>-0.97207145496365832</v>
      </c>
      <c r="AJ202" s="4">
        <f t="shared" si="212"/>
        <v>0.35076431027530858</v>
      </c>
      <c r="AK202" s="4">
        <f t="shared" si="213"/>
        <v>0.4817381484177804</v>
      </c>
      <c r="AL202" s="4">
        <f t="shared" si="214"/>
        <v>-0.67901749211987605</v>
      </c>
      <c r="AM202" s="4">
        <f t="shared" si="215"/>
        <v>-0.65118555151460189</v>
      </c>
      <c r="AN202" s="4">
        <f t="shared" si="216"/>
        <v>0.19032135855077942</v>
      </c>
      <c r="AO202" s="4">
        <f t="shared" si="217"/>
        <v>-0.76742483286604601</v>
      </c>
      <c r="AP202" s="4">
        <f t="shared" si="218"/>
        <v>2.0468755142203197</v>
      </c>
      <c r="AQ202" s="4">
        <f t="shared" si="219"/>
        <v>7.2164496600635175E-16</v>
      </c>
      <c r="AR202" s="4">
        <f t="shared" si="220"/>
        <v>-0.20464662209761136</v>
      </c>
      <c r="AS202" s="4">
        <f t="shared" si="221"/>
        <v>0.20464662209761281</v>
      </c>
      <c r="AT202" s="4">
        <f t="shared" si="222"/>
        <v>0.54108566882608755</v>
      </c>
      <c r="AU202" s="4">
        <f t="shared" si="223"/>
        <v>0.95447184546326436</v>
      </c>
      <c r="AV202" s="4">
        <f>AI202/ACC!D202</f>
        <v>-0.97207145496365832</v>
      </c>
      <c r="AW202" s="4">
        <f>AJ202/ACC!E202</f>
        <v>0.35076431027530858</v>
      </c>
      <c r="AX202" s="4">
        <f>AK202/ACC!F202</f>
        <v>0.4817381484177804</v>
      </c>
      <c r="AY202" s="4">
        <f>AL202/ACC!G202</f>
        <v>-0.67901749211987605</v>
      </c>
      <c r="AZ202" s="4">
        <f>AM202/ACC!H202</f>
        <v>-0.65118555151460189</v>
      </c>
      <c r="BA202" s="4">
        <f>AN202/ACC!I202</f>
        <v>0.19032135855077942</v>
      </c>
      <c r="BB202" s="4">
        <f>AO202/ACC!J202</f>
        <v>-0.76742483286604601</v>
      </c>
      <c r="BC202" s="4">
        <f>AP202/ACC!K202</f>
        <v>2.1833338818350074</v>
      </c>
      <c r="BD202" s="4">
        <f t="shared" si="224"/>
        <v>-0.20464662209761136</v>
      </c>
      <c r="BE202" s="4">
        <f t="shared" si="225"/>
        <v>0.23876121400128475</v>
      </c>
      <c r="BF202" s="4">
        <f t="shared" si="226"/>
        <v>0.44340783609889611</v>
      </c>
      <c r="BG202" s="4"/>
      <c r="BH202" s="4"/>
      <c r="BI202" s="4"/>
      <c r="BJ202" s="4"/>
      <c r="BK202" s="4"/>
    </row>
    <row r="203" spans="1:63" x14ac:dyDescent="0.3">
      <c r="A203" s="3" t="str">
        <f t="shared" si="174"/>
        <v>mm202</v>
      </c>
      <c r="B203" s="3" t="s">
        <v>300</v>
      </c>
      <c r="C203" s="3">
        <v>202</v>
      </c>
      <c r="D203" s="3">
        <v>2</v>
      </c>
      <c r="E203">
        <v>612.1</v>
      </c>
      <c r="F203">
        <v>730.1</v>
      </c>
      <c r="G203">
        <v>738.2</v>
      </c>
      <c r="H203">
        <v>897.7</v>
      </c>
      <c r="I203">
        <v>641</v>
      </c>
      <c r="J203">
        <v>692</v>
      </c>
      <c r="K203">
        <v>715.4</v>
      </c>
      <c r="L203">
        <v>680.2</v>
      </c>
      <c r="M203" s="4">
        <f t="shared" si="201"/>
        <v>713.33749999999998</v>
      </c>
      <c r="N203" s="4">
        <f t="shared" si="202"/>
        <v>744.52500000000009</v>
      </c>
      <c r="O203" s="4">
        <f t="shared" si="203"/>
        <v>682.15000000000009</v>
      </c>
      <c r="P203" s="4">
        <f t="shared" si="204"/>
        <v>-62.375</v>
      </c>
      <c r="Q203" s="4">
        <f t="shared" si="205"/>
        <v>684.45</v>
      </c>
      <c r="R203" s="4">
        <f t="shared" si="206"/>
        <v>742.22500000000002</v>
      </c>
      <c r="S203" s="4">
        <f t="shared" si="207"/>
        <v>57.774999999999977</v>
      </c>
      <c r="T203" s="4">
        <f t="shared" si="208"/>
        <v>1020.125</v>
      </c>
      <c r="U203" s="4">
        <f t="shared" si="209"/>
        <v>750</v>
      </c>
      <c r="V203" s="4">
        <f t="shared" si="210"/>
        <v>-270.125</v>
      </c>
      <c r="W203" s="3">
        <v>28</v>
      </c>
      <c r="AB203" s="3">
        <v>14</v>
      </c>
      <c r="AC203" s="11">
        <v>2</v>
      </c>
      <c r="AD203" s="3">
        <v>2</v>
      </c>
      <c r="AE203" s="3">
        <v>1</v>
      </c>
      <c r="AF203" s="3">
        <v>3</v>
      </c>
      <c r="AG203" s="3">
        <v>6</v>
      </c>
      <c r="AH203" s="3">
        <v>20</v>
      </c>
      <c r="AI203" s="4">
        <f t="shared" si="211"/>
        <v>-1.1754102453447712</v>
      </c>
      <c r="AJ203" s="4">
        <f t="shared" si="212"/>
        <v>0.19461972330007943</v>
      </c>
      <c r="AK203" s="4">
        <f t="shared" si="213"/>
        <v>0.2886641533511245</v>
      </c>
      <c r="AL203" s="4">
        <f t="shared" si="214"/>
        <v>2.1405266957142914</v>
      </c>
      <c r="AM203" s="4">
        <f t="shared" si="215"/>
        <v>-0.839869007261414</v>
      </c>
      <c r="AN203" s="4">
        <f t="shared" si="216"/>
        <v>-0.24773741064372432</v>
      </c>
      <c r="AO203" s="4">
        <f t="shared" si="217"/>
        <v>2.3946498392627157E-2</v>
      </c>
      <c r="AP203" s="4">
        <f t="shared" si="218"/>
        <v>-0.38474040750820887</v>
      </c>
      <c r="AQ203" s="4">
        <f t="shared" si="219"/>
        <v>5.134781488891349E-16</v>
      </c>
      <c r="AR203" s="4">
        <f t="shared" si="220"/>
        <v>0.36210008175518105</v>
      </c>
      <c r="AS203" s="4">
        <f t="shared" si="221"/>
        <v>-0.36210008175517999</v>
      </c>
      <c r="AT203" s="4">
        <f t="shared" si="222"/>
        <v>1.034198469974916</v>
      </c>
      <c r="AU203" s="4">
        <f t="shared" si="223"/>
        <v>0.85133430043121783</v>
      </c>
      <c r="AV203" s="4">
        <f>AI203/ACC!D203</f>
        <v>-1.1754102453447712</v>
      </c>
      <c r="AW203" s="4">
        <f>AJ203/ACC!E203</f>
        <v>0.19461972330007943</v>
      </c>
      <c r="AX203" s="4">
        <f>AK203/ACC!F203</f>
        <v>0.2886641533511245</v>
      </c>
      <c r="AY203" s="4">
        <f>AL203/ACC!G203</f>
        <v>2.1405266957142914</v>
      </c>
      <c r="AZ203" s="4">
        <f>AM203/ACC!H203</f>
        <v>-0.839869007261414</v>
      </c>
      <c r="BA203" s="4">
        <f>AN203/ACC!I203</f>
        <v>-0.24773741064372432</v>
      </c>
      <c r="BB203" s="4">
        <f>AO203/ACC!J203</f>
        <v>2.3946498392627157E-2</v>
      </c>
      <c r="BC203" s="4">
        <f>AP203/ACC!K203</f>
        <v>-0.38474040750820887</v>
      </c>
      <c r="BD203" s="4">
        <f t="shared" si="224"/>
        <v>0.36210008175518105</v>
      </c>
      <c r="BE203" s="4">
        <f t="shared" si="225"/>
        <v>-0.36210008175517999</v>
      </c>
      <c r="BF203" s="4">
        <f t="shared" si="226"/>
        <v>-0.72420016351036098</v>
      </c>
      <c r="BG203" s="4"/>
      <c r="BH203" s="4"/>
      <c r="BI203" s="4"/>
      <c r="BJ203" s="4"/>
      <c r="BK203" s="4"/>
    </row>
    <row r="204" spans="1:63" x14ac:dyDescent="0.3">
      <c r="A204" s="3" t="str">
        <f t="shared" si="174"/>
        <v>jm203</v>
      </c>
      <c r="B204" s="3" t="s">
        <v>301</v>
      </c>
      <c r="C204" s="3">
        <v>203</v>
      </c>
      <c r="D204" s="3">
        <v>2</v>
      </c>
      <c r="E204">
        <v>575.4</v>
      </c>
      <c r="F204">
        <v>640.1</v>
      </c>
      <c r="G204">
        <v>602.29999999999995</v>
      </c>
      <c r="H204">
        <v>681.9</v>
      </c>
      <c r="I204">
        <v>662.4</v>
      </c>
      <c r="J204">
        <v>732.9</v>
      </c>
      <c r="K204">
        <v>569.6</v>
      </c>
      <c r="L204">
        <v>616.29999999999995</v>
      </c>
      <c r="M204" s="4">
        <f t="shared" si="201"/>
        <v>635.11250000000007</v>
      </c>
      <c r="N204" s="4">
        <f t="shared" si="202"/>
        <v>624.92499999999995</v>
      </c>
      <c r="O204" s="4">
        <f t="shared" si="203"/>
        <v>645.29999999999995</v>
      </c>
      <c r="P204" s="4">
        <f t="shared" si="204"/>
        <v>20.375</v>
      </c>
      <c r="Q204" s="4">
        <f t="shared" si="205"/>
        <v>600.34999999999991</v>
      </c>
      <c r="R204" s="4">
        <f t="shared" si="206"/>
        <v>669.875</v>
      </c>
      <c r="S204" s="4">
        <f t="shared" si="207"/>
        <v>69.525000000000091</v>
      </c>
      <c r="T204" s="4">
        <f t="shared" si="208"/>
        <v>979.85</v>
      </c>
      <c r="U204" s="4">
        <f t="shared" si="209"/>
        <v>667.8</v>
      </c>
      <c r="V204" s="4">
        <f t="shared" si="210"/>
        <v>-312.05000000000007</v>
      </c>
      <c r="W204" s="3">
        <v>28</v>
      </c>
      <c r="AB204" s="3">
        <v>17</v>
      </c>
      <c r="AC204" s="11">
        <v>2</v>
      </c>
      <c r="AD204" s="3">
        <v>5</v>
      </c>
      <c r="AE204" s="3">
        <v>1</v>
      </c>
      <c r="AF204" s="3">
        <v>3</v>
      </c>
      <c r="AG204" s="3">
        <v>6</v>
      </c>
      <c r="AH204" s="3">
        <v>8</v>
      </c>
      <c r="AI204" s="4">
        <f t="shared" si="211"/>
        <v>-1.0697850146046142</v>
      </c>
      <c r="AJ204" s="4">
        <f t="shared" si="212"/>
        <v>8.935403408566811E-2</v>
      </c>
      <c r="AK204" s="4">
        <f t="shared" si="213"/>
        <v>-0.58785548740571858</v>
      </c>
      <c r="AL204" s="4">
        <f t="shared" si="214"/>
        <v>0.83822593880365448</v>
      </c>
      <c r="AM204" s="4">
        <f t="shared" si="215"/>
        <v>0.48887182057397144</v>
      </c>
      <c r="AN204" s="4">
        <f t="shared" si="216"/>
        <v>1.7519213249428254</v>
      </c>
      <c r="AO204" s="4">
        <f t="shared" si="217"/>
        <v>-1.1736954702831859</v>
      </c>
      <c r="AP204" s="4">
        <f t="shared" si="218"/>
        <v>-0.33703714611261287</v>
      </c>
      <c r="AQ204" s="4">
        <f t="shared" si="219"/>
        <v>-1.519617764955683E-15</v>
      </c>
      <c r="AR204" s="4">
        <f t="shared" si="220"/>
        <v>-0.18251513228025254</v>
      </c>
      <c r="AS204" s="4">
        <f t="shared" si="221"/>
        <v>0.18251513228024951</v>
      </c>
      <c r="AT204" s="4">
        <f t="shared" si="222"/>
        <v>-0.63018108249892846</v>
      </c>
      <c r="AU204" s="4">
        <f t="shared" si="223"/>
        <v>1.1712320758597705</v>
      </c>
      <c r="AV204" s="4">
        <f>AI204/ACC!D204</f>
        <v>-1.0697850146046142</v>
      </c>
      <c r="AW204" s="4">
        <f>AJ204/ACC!E204</f>
        <v>8.935403408566811E-2</v>
      </c>
      <c r="AX204" s="4">
        <f>AK204/ACC!F204</f>
        <v>-0.58785548740571858</v>
      </c>
      <c r="AY204" s="4">
        <f>AL204/ACC!G204</f>
        <v>0.83822593880365448</v>
      </c>
      <c r="AZ204" s="4">
        <f>AM204/ACC!H204</f>
        <v>0.48887182057397144</v>
      </c>
      <c r="BA204" s="4">
        <f>AN204/ACC!I204</f>
        <v>1.7519213249428254</v>
      </c>
      <c r="BB204" s="4">
        <f>AO204/ACC!J204</f>
        <v>-1.1736954702831859</v>
      </c>
      <c r="BC204" s="4">
        <f>AP204/ACC!K204</f>
        <v>-0.35950628918678706</v>
      </c>
      <c r="BD204" s="4">
        <f t="shared" si="224"/>
        <v>-0.18251513228025254</v>
      </c>
      <c r="BE204" s="4">
        <f t="shared" si="225"/>
        <v>0.17689784651170598</v>
      </c>
      <c r="BF204" s="4">
        <f t="shared" si="226"/>
        <v>0.35941297879195855</v>
      </c>
      <c r="BG204" s="4"/>
      <c r="BH204" s="4"/>
      <c r="BI204" s="4"/>
      <c r="BJ204" s="4"/>
      <c r="BK204" s="4"/>
    </row>
    <row r="205" spans="1:63" x14ac:dyDescent="0.3">
      <c r="A205" s="3" t="str">
        <f t="shared" si="174"/>
        <v>ne204</v>
      </c>
      <c r="B205" s="3" t="s">
        <v>302</v>
      </c>
      <c r="C205" s="3">
        <v>204</v>
      </c>
      <c r="D205" s="3">
        <v>2</v>
      </c>
      <c r="E205">
        <v>443.1</v>
      </c>
      <c r="F205">
        <v>497.5</v>
      </c>
      <c r="G205">
        <v>414.7</v>
      </c>
      <c r="H205">
        <v>579.6</v>
      </c>
      <c r="I205">
        <v>554.6</v>
      </c>
      <c r="J205">
        <v>602</v>
      </c>
      <c r="K205">
        <v>439.3</v>
      </c>
      <c r="L205">
        <v>476.1</v>
      </c>
      <c r="M205" s="4">
        <f t="shared" si="201"/>
        <v>500.86250000000001</v>
      </c>
      <c r="N205" s="4">
        <f t="shared" si="202"/>
        <v>483.72500000000002</v>
      </c>
      <c r="O205" s="4">
        <f t="shared" si="203"/>
        <v>518</v>
      </c>
      <c r="P205" s="4">
        <f t="shared" si="204"/>
        <v>34.274999999999977</v>
      </c>
      <c r="Q205" s="4">
        <f t="shared" si="205"/>
        <v>464</v>
      </c>
      <c r="R205" s="4">
        <f t="shared" si="206"/>
        <v>537.72500000000002</v>
      </c>
      <c r="S205" s="4">
        <f t="shared" si="207"/>
        <v>73.725000000000023</v>
      </c>
      <c r="T205" s="4">
        <f t="shared" si="208"/>
        <v>887.25</v>
      </c>
      <c r="U205" s="4">
        <f t="shared" si="209"/>
        <v>538.79999999999995</v>
      </c>
      <c r="V205" s="4">
        <f t="shared" si="210"/>
        <v>-348.45000000000005</v>
      </c>
      <c r="W205" s="3">
        <v>21</v>
      </c>
      <c r="AB205" s="3">
        <v>14</v>
      </c>
      <c r="AC205" s="11">
        <v>5</v>
      </c>
      <c r="AD205" s="3">
        <v>4</v>
      </c>
      <c r="AE205" s="3">
        <v>0</v>
      </c>
      <c r="AF205" s="3">
        <v>1</v>
      </c>
      <c r="AG205" s="3">
        <v>4</v>
      </c>
      <c r="AH205" s="3">
        <v>3</v>
      </c>
      <c r="AI205" s="4">
        <f t="shared" si="211"/>
        <v>-0.82289038987905183</v>
      </c>
      <c r="AJ205" s="4">
        <f t="shared" si="212"/>
        <v>-4.7902513498694163E-2</v>
      </c>
      <c r="AK205" s="4">
        <f t="shared" si="213"/>
        <v>-1.2274796488717392</v>
      </c>
      <c r="AL205" s="4">
        <f t="shared" si="214"/>
        <v>1.1217023514062214</v>
      </c>
      <c r="AM205" s="4">
        <f t="shared" si="215"/>
        <v>0.76554983468730697</v>
      </c>
      <c r="AN205" s="4">
        <f t="shared" si="216"/>
        <v>1.4408150063863685</v>
      </c>
      <c r="AO205" s="4">
        <f t="shared" si="217"/>
        <v>-0.87702557242032697</v>
      </c>
      <c r="AP205" s="4">
        <f t="shared" si="218"/>
        <v>-0.35276906781008466</v>
      </c>
      <c r="AQ205" s="4">
        <f t="shared" si="219"/>
        <v>0</v>
      </c>
      <c r="AR205" s="4">
        <f t="shared" si="220"/>
        <v>-0.24414255021081588</v>
      </c>
      <c r="AS205" s="4">
        <f t="shared" si="221"/>
        <v>0.24414255021081596</v>
      </c>
      <c r="AT205" s="4">
        <f t="shared" si="222"/>
        <v>-0.66778596884796482</v>
      </c>
      <c r="AU205" s="4">
        <f t="shared" si="223"/>
        <v>1.0809228882419055</v>
      </c>
      <c r="AV205" s="4">
        <f>AI205/ACC!D205</f>
        <v>-0.82289038987905183</v>
      </c>
      <c r="AW205" s="4">
        <f>AJ205/ACC!E205</f>
        <v>-5.1096014398607108E-2</v>
      </c>
      <c r="AX205" s="4">
        <f>AK205/ACC!F205</f>
        <v>-1.2274796488717392</v>
      </c>
      <c r="AY205" s="4">
        <f>AL205/ACC!G205</f>
        <v>1.4956031352082952</v>
      </c>
      <c r="AZ205" s="4">
        <f>AM205/ACC!H205</f>
        <v>0.76554983468730697</v>
      </c>
      <c r="BA205" s="4">
        <f>AN205/ACC!I205</f>
        <v>1.7733107770909151</v>
      </c>
      <c r="BB205" s="4">
        <f>AO205/ACC!J205</f>
        <v>-1.07941608913271</v>
      </c>
      <c r="BC205" s="4">
        <f>AP205/ACC!K205</f>
        <v>-0.47035875708011288</v>
      </c>
      <c r="BD205" s="4">
        <f t="shared" si="224"/>
        <v>-0.1514657294852757</v>
      </c>
      <c r="BE205" s="4">
        <f t="shared" si="225"/>
        <v>0.24727144139134977</v>
      </c>
      <c r="BF205" s="4">
        <f t="shared" si="226"/>
        <v>0.39873717087662547</v>
      </c>
      <c r="BG205" s="4"/>
      <c r="BH205" s="4"/>
      <c r="BI205" s="4"/>
      <c r="BJ205" s="4"/>
      <c r="BK205" s="4"/>
    </row>
    <row r="206" spans="1:63" x14ac:dyDescent="0.3">
      <c r="A206" s="3" t="str">
        <f t="shared" si="174"/>
        <v>ar205</v>
      </c>
      <c r="B206" s="3" t="s">
        <v>303</v>
      </c>
      <c r="C206" s="3">
        <v>205</v>
      </c>
      <c r="D206" s="3">
        <v>2</v>
      </c>
      <c r="E206">
        <v>455.2</v>
      </c>
      <c r="F206">
        <v>459.9</v>
      </c>
      <c r="G206">
        <v>458.8</v>
      </c>
      <c r="H206">
        <v>489.9</v>
      </c>
      <c r="I206">
        <v>546.5</v>
      </c>
      <c r="J206">
        <v>617.5</v>
      </c>
      <c r="K206">
        <v>470</v>
      </c>
      <c r="L206">
        <v>487.6</v>
      </c>
      <c r="M206" s="4">
        <f t="shared" si="201"/>
        <v>498.17499999999995</v>
      </c>
      <c r="N206" s="4">
        <f t="shared" si="202"/>
        <v>465.94999999999993</v>
      </c>
      <c r="O206" s="4">
        <f t="shared" si="203"/>
        <v>530.4</v>
      </c>
      <c r="P206" s="4">
        <f t="shared" si="204"/>
        <v>64.450000000000045</v>
      </c>
      <c r="Q206" s="4">
        <f t="shared" si="205"/>
        <v>468.17499999999995</v>
      </c>
      <c r="R206" s="4">
        <f t="shared" si="206"/>
        <v>528.17499999999995</v>
      </c>
      <c r="S206" s="4">
        <f t="shared" si="207"/>
        <v>60</v>
      </c>
      <c r="T206" s="4">
        <f t="shared" si="208"/>
        <v>895.92499999999995</v>
      </c>
      <c r="U206" s="4">
        <f t="shared" si="209"/>
        <v>513.72500000000002</v>
      </c>
      <c r="V206" s="4">
        <f t="shared" si="210"/>
        <v>-382.19999999999993</v>
      </c>
      <c r="W206" s="3">
        <v>23</v>
      </c>
      <c r="AB206" s="3">
        <v>18</v>
      </c>
      <c r="AC206" s="11">
        <v>4</v>
      </c>
      <c r="AD206" s="3">
        <v>3</v>
      </c>
      <c r="AE206" s="3">
        <v>3</v>
      </c>
      <c r="AF206" s="3">
        <v>4</v>
      </c>
      <c r="AG206" s="3">
        <v>4</v>
      </c>
      <c r="AH206" s="3">
        <v>7</v>
      </c>
      <c r="AI206" s="4">
        <f t="shared" si="211"/>
        <v>-0.75952638057655819</v>
      </c>
      <c r="AJ206" s="4">
        <f t="shared" si="212"/>
        <v>-0.67646008648208888</v>
      </c>
      <c r="AK206" s="4">
        <f t="shared" si="213"/>
        <v>-0.69590113403611309</v>
      </c>
      <c r="AL206" s="4">
        <f t="shared" si="214"/>
        <v>-0.14624969864504961</v>
      </c>
      <c r="AM206" s="4">
        <f t="shared" si="215"/>
        <v>0.85408056640749819</v>
      </c>
      <c r="AN206" s="4">
        <f t="shared" si="216"/>
        <v>2.1089118176218244</v>
      </c>
      <c r="AO206" s="4">
        <f t="shared" si="217"/>
        <v>-0.49795592257695193</v>
      </c>
      <c r="AP206" s="4">
        <f t="shared" si="218"/>
        <v>-0.18689916171255513</v>
      </c>
      <c r="AQ206" s="4">
        <f t="shared" si="219"/>
        <v>7.5980888247784151E-16</v>
      </c>
      <c r="AR206" s="4">
        <f t="shared" si="220"/>
        <v>-0.56953432493495237</v>
      </c>
      <c r="AS206" s="4">
        <f t="shared" si="221"/>
        <v>0.56953432493495393</v>
      </c>
      <c r="AT206" s="4">
        <f t="shared" si="222"/>
        <v>-0.76350295848533634</v>
      </c>
      <c r="AU206" s="4">
        <f t="shared" si="223"/>
        <v>0.54965143539106398</v>
      </c>
      <c r="AV206" s="4">
        <f>AI206/ACC!D206</f>
        <v>-0.81016147261499538</v>
      </c>
      <c r="AW206" s="4">
        <f>AJ206/ACC!E206</f>
        <v>-0.83256626028564784</v>
      </c>
      <c r="AX206" s="4">
        <f>AK206/ACC!F206</f>
        <v>-0.74229454297185393</v>
      </c>
      <c r="AY206" s="4">
        <f>AL206/ACC!G206</f>
        <v>-0.19499959819339949</v>
      </c>
      <c r="AZ206" s="4">
        <f>AM206/ACC!H206</f>
        <v>1.2422990056836338</v>
      </c>
      <c r="BA206" s="4">
        <f>AN206/ACC!I206</f>
        <v>2.4101849344249424</v>
      </c>
      <c r="BB206" s="4">
        <f>AO206/ACC!J206</f>
        <v>-0.531152984082082</v>
      </c>
      <c r="BC206" s="4">
        <f>AP206/ACC!K206</f>
        <v>-0.19935910582672547</v>
      </c>
      <c r="BD206" s="4">
        <f t="shared" si="224"/>
        <v>-0.64500546851647411</v>
      </c>
      <c r="BE206" s="4">
        <f t="shared" si="225"/>
        <v>0.73049296254994212</v>
      </c>
      <c r="BF206" s="4">
        <f t="shared" si="226"/>
        <v>1.3754984310664162</v>
      </c>
      <c r="BG206" s="4"/>
      <c r="BH206" s="4"/>
      <c r="BI206" s="4"/>
      <c r="BJ206" s="4"/>
      <c r="BK206" s="4"/>
    </row>
    <row r="207" spans="1:63" x14ac:dyDescent="0.3">
      <c r="A207" s="3" t="str">
        <f t="shared" si="174"/>
        <v>lp206</v>
      </c>
      <c r="B207" s="3" t="s">
        <v>304</v>
      </c>
      <c r="C207" s="3">
        <v>206</v>
      </c>
      <c r="D207" s="3">
        <v>2</v>
      </c>
      <c r="E207">
        <v>442.7</v>
      </c>
      <c r="F207">
        <v>472.1</v>
      </c>
      <c r="G207">
        <v>534.1</v>
      </c>
      <c r="H207">
        <v>549.70000000000005</v>
      </c>
      <c r="I207">
        <v>479.1</v>
      </c>
      <c r="J207">
        <v>559.6</v>
      </c>
      <c r="K207">
        <v>450.3</v>
      </c>
      <c r="L207">
        <v>499.4</v>
      </c>
      <c r="M207" s="4">
        <f t="shared" si="201"/>
        <v>498.37500000000006</v>
      </c>
      <c r="N207" s="4">
        <f t="shared" si="202"/>
        <v>499.65000000000003</v>
      </c>
      <c r="O207" s="4">
        <f t="shared" si="203"/>
        <v>497.1</v>
      </c>
      <c r="P207" s="4">
        <f t="shared" si="204"/>
        <v>-2.5500000000000114</v>
      </c>
      <c r="Q207" s="4">
        <f t="shared" si="205"/>
        <v>466.125</v>
      </c>
      <c r="R207" s="4">
        <f t="shared" si="206"/>
        <v>530.625</v>
      </c>
      <c r="S207" s="4">
        <f t="shared" si="207"/>
        <v>64.5</v>
      </c>
      <c r="T207" s="4">
        <f t="shared" si="208"/>
        <v>871.02499999999998</v>
      </c>
      <c r="U207" s="4">
        <f t="shared" si="209"/>
        <v>520.20000000000005</v>
      </c>
      <c r="V207" s="4">
        <f t="shared" si="210"/>
        <v>-350.82499999999993</v>
      </c>
      <c r="W207" s="3">
        <v>28</v>
      </c>
      <c r="AB207" s="3">
        <v>10</v>
      </c>
      <c r="AC207" s="11">
        <v>0</v>
      </c>
      <c r="AD207" s="3">
        <v>0</v>
      </c>
      <c r="AE207" s="3">
        <v>2</v>
      </c>
      <c r="AF207" s="3">
        <v>8</v>
      </c>
      <c r="AG207" s="3">
        <v>0</v>
      </c>
      <c r="AH207" s="3">
        <v>5</v>
      </c>
      <c r="AI207" s="4">
        <f t="shared" si="211"/>
        <v>-1.2390638300474925</v>
      </c>
      <c r="AJ207" s="4">
        <f t="shared" si="212"/>
        <v>-0.58475800870225181</v>
      </c>
      <c r="AK207" s="4">
        <f t="shared" si="213"/>
        <v>0.79507059413464887</v>
      </c>
      <c r="AL207" s="4">
        <f t="shared" si="214"/>
        <v>1.1422532748484502</v>
      </c>
      <c r="AM207" s="4">
        <f t="shared" si="215"/>
        <v>-0.42897090838195662</v>
      </c>
      <c r="AN207" s="4">
        <f t="shared" si="216"/>
        <v>1.3625807453014387</v>
      </c>
      <c r="AO207" s="4">
        <f t="shared" si="217"/>
        <v>-1.069923549699743</v>
      </c>
      <c r="AP207" s="4">
        <f t="shared" si="218"/>
        <v>2.2811682546898603E-2</v>
      </c>
      <c r="AQ207" s="4">
        <f t="shared" si="219"/>
        <v>-9.5496527352523231E-16</v>
      </c>
      <c r="AR207" s="4">
        <f t="shared" si="220"/>
        <v>2.8375507558338675E-2</v>
      </c>
      <c r="AS207" s="4">
        <f t="shared" si="221"/>
        <v>-2.8375507558340583E-2</v>
      </c>
      <c r="AT207" s="4">
        <f t="shared" si="222"/>
        <v>0.4451060009151292</v>
      </c>
      <c r="AU207" s="4">
        <f t="shared" si="223"/>
        <v>0.97144384699726971</v>
      </c>
      <c r="AV207" s="4">
        <f>AI207/ACC!D207</f>
        <v>-1.2390638300474925</v>
      </c>
      <c r="AW207" s="4">
        <f>AJ207/ACC!E207</f>
        <v>-0.58475800870225181</v>
      </c>
      <c r="AX207" s="4">
        <f>AK207/ACC!F207</f>
        <v>0.79507059413464887</v>
      </c>
      <c r="AY207" s="4">
        <f>AL207/ACC!G207</f>
        <v>1.2184034931716803</v>
      </c>
      <c r="AZ207" s="4">
        <f>AM207/ACC!H207</f>
        <v>-0.42897090838195662</v>
      </c>
      <c r="BA207" s="4">
        <f>AN207/ACC!I207</f>
        <v>1.3625807453014387</v>
      </c>
      <c r="BB207" s="4">
        <f>AO207/ACC!J207</f>
        <v>-1.069923549699743</v>
      </c>
      <c r="BC207" s="4">
        <f>AP207/ACC!K207</f>
        <v>2.2811682546898603E-2</v>
      </c>
      <c r="BD207" s="4">
        <f t="shared" si="224"/>
        <v>4.74130621391462E-2</v>
      </c>
      <c r="BE207" s="4">
        <f t="shared" si="225"/>
        <v>-2.8375507558340583E-2</v>
      </c>
      <c r="BF207" s="4">
        <f t="shared" si="226"/>
        <v>-7.5788569697486791E-2</v>
      </c>
      <c r="BG207" s="4"/>
      <c r="BH207" s="4"/>
      <c r="BI207" s="4"/>
      <c r="BJ207" s="4"/>
      <c r="BK207" s="4"/>
    </row>
    <row r="208" spans="1:63" x14ac:dyDescent="0.3">
      <c r="A208" s="3" t="str">
        <f t="shared" si="174"/>
        <v>gc207</v>
      </c>
      <c r="B208" s="3" t="s">
        <v>305</v>
      </c>
      <c r="C208" s="3">
        <v>207</v>
      </c>
      <c r="D208" s="3">
        <v>2</v>
      </c>
      <c r="E208">
        <v>375.8</v>
      </c>
      <c r="F208">
        <v>400.2</v>
      </c>
      <c r="G208">
        <v>395.1</v>
      </c>
      <c r="H208">
        <v>484.5</v>
      </c>
      <c r="I208">
        <v>405.3</v>
      </c>
      <c r="J208">
        <v>430.8</v>
      </c>
      <c r="K208">
        <v>377.8</v>
      </c>
      <c r="L208">
        <v>395.2</v>
      </c>
      <c r="M208" s="4">
        <f t="shared" si="201"/>
        <v>408.08750000000003</v>
      </c>
      <c r="N208" s="4">
        <f t="shared" si="202"/>
        <v>413.9</v>
      </c>
      <c r="O208" s="4">
        <f t="shared" si="203"/>
        <v>402.27500000000003</v>
      </c>
      <c r="P208" s="4">
        <f t="shared" si="204"/>
        <v>-11.624999999999943</v>
      </c>
      <c r="Q208" s="4">
        <f t="shared" si="205"/>
        <v>387.25</v>
      </c>
      <c r="R208" s="4">
        <f t="shared" si="206"/>
        <v>428.92500000000001</v>
      </c>
      <c r="S208" s="4">
        <f t="shared" si="207"/>
        <v>41.675000000000011</v>
      </c>
      <c r="T208" s="4">
        <f t="shared" si="208"/>
        <v>817.72500000000014</v>
      </c>
      <c r="U208" s="4">
        <f t="shared" si="209"/>
        <v>427.67500000000001</v>
      </c>
      <c r="V208" s="4">
        <f t="shared" si="210"/>
        <v>-390.05000000000013</v>
      </c>
      <c r="W208" s="3">
        <v>23</v>
      </c>
      <c r="AB208" s="3">
        <v>13</v>
      </c>
      <c r="AC208" s="11">
        <v>0</v>
      </c>
      <c r="AD208" s="3">
        <v>0</v>
      </c>
      <c r="AE208" s="3">
        <v>0</v>
      </c>
      <c r="AF208" s="3">
        <v>7</v>
      </c>
      <c r="AG208" s="3">
        <v>6</v>
      </c>
      <c r="AH208" s="3">
        <v>7</v>
      </c>
      <c r="AI208" s="4">
        <f t="shared" si="211"/>
        <v>-0.91483528971127537</v>
      </c>
      <c r="AJ208" s="4">
        <f t="shared" si="212"/>
        <v>-0.22348473395579468</v>
      </c>
      <c r="AK208" s="4">
        <f t="shared" si="213"/>
        <v>-0.36798833372435746</v>
      </c>
      <c r="AL208" s="4">
        <f t="shared" si="214"/>
        <v>2.1650747681010531</v>
      </c>
      <c r="AM208" s="4">
        <f t="shared" si="215"/>
        <v>-7.8981134187230323E-2</v>
      </c>
      <c r="AN208" s="4">
        <f t="shared" si="216"/>
        <v>0.64353686465558824</v>
      </c>
      <c r="AO208" s="4">
        <f t="shared" si="217"/>
        <v>-0.8581672113706621</v>
      </c>
      <c r="AP208" s="4">
        <f t="shared" si="218"/>
        <v>-0.36515492980732772</v>
      </c>
      <c r="AQ208" s="4">
        <f t="shared" si="219"/>
        <v>-7.8409501114151681E-16</v>
      </c>
      <c r="AR208" s="4">
        <f t="shared" si="220"/>
        <v>0.1646916026774064</v>
      </c>
      <c r="AS208" s="4">
        <f t="shared" si="221"/>
        <v>-0.16469160267740796</v>
      </c>
      <c r="AT208" s="4">
        <f t="shared" si="222"/>
        <v>0.28688214659935452</v>
      </c>
      <c r="AU208" s="4">
        <f t="shared" si="223"/>
        <v>1.1099859844967612</v>
      </c>
      <c r="AV208" s="4">
        <f>AI208/ACC!D208</f>
        <v>-0.91483528971127537</v>
      </c>
      <c r="AW208" s="4">
        <f>AJ208/ACC!E208</f>
        <v>-0.25541112452090819</v>
      </c>
      <c r="AX208" s="4">
        <f>AK208/ACC!F208</f>
        <v>-0.36798833372435746</v>
      </c>
      <c r="AY208" s="4">
        <f>AL208/ACC!G208</f>
        <v>3.4641196289616851</v>
      </c>
      <c r="AZ208" s="4">
        <f>AM208/ACC!H208</f>
        <v>-8.4246543133045679E-2</v>
      </c>
      <c r="BA208" s="4">
        <f>AN208/ACC!I208</f>
        <v>0.64353686465558824</v>
      </c>
      <c r="BB208" s="4">
        <f>AO208/ACC!J208</f>
        <v>-0.8581672113706621</v>
      </c>
      <c r="BC208" s="4">
        <f>AP208/ACC!K208</f>
        <v>-0.38949859179448293</v>
      </c>
      <c r="BD208" s="4">
        <f t="shared" si="224"/>
        <v>0.48147122025128603</v>
      </c>
      <c r="BE208" s="4">
        <f t="shared" si="225"/>
        <v>-0.17209387041065061</v>
      </c>
      <c r="BF208" s="4">
        <f t="shared" si="226"/>
        <v>-0.65356509066193658</v>
      </c>
      <c r="BG208" s="4"/>
      <c r="BH208" s="4"/>
      <c r="BI208" s="4"/>
      <c r="BJ208" s="4"/>
      <c r="BK208" s="4"/>
    </row>
    <row r="209" spans="1:63" x14ac:dyDescent="0.3">
      <c r="A209" s="3" t="str">
        <f t="shared" si="174"/>
        <v>kn208</v>
      </c>
      <c r="B209" s="3" t="s">
        <v>306</v>
      </c>
      <c r="C209" s="3">
        <v>208</v>
      </c>
      <c r="D209" s="3">
        <v>2</v>
      </c>
      <c r="E209">
        <v>384.3</v>
      </c>
      <c r="F209">
        <v>447.1</v>
      </c>
      <c r="G209">
        <v>442.3</v>
      </c>
      <c r="H209">
        <v>513</v>
      </c>
      <c r="I209">
        <v>467.9</v>
      </c>
      <c r="J209">
        <v>475.4</v>
      </c>
      <c r="K209">
        <v>465.9</v>
      </c>
      <c r="L209">
        <v>477.9</v>
      </c>
      <c r="M209" s="4">
        <f t="shared" si="201"/>
        <v>459.22500000000002</v>
      </c>
      <c r="N209" s="4">
        <f t="shared" si="202"/>
        <v>446.67500000000001</v>
      </c>
      <c r="O209" s="4">
        <f t="shared" si="203"/>
        <v>471.77499999999998</v>
      </c>
      <c r="P209" s="4">
        <f t="shared" si="204"/>
        <v>25.099999999999966</v>
      </c>
      <c r="Q209" s="4">
        <f t="shared" si="205"/>
        <v>443.80000000000007</v>
      </c>
      <c r="R209" s="4">
        <f t="shared" si="206"/>
        <v>474.65</v>
      </c>
      <c r="S209" s="4">
        <f t="shared" si="207"/>
        <v>30.849999999999909</v>
      </c>
      <c r="T209" s="4">
        <f t="shared" si="208"/>
        <v>857.52500000000009</v>
      </c>
      <c r="U209" s="4">
        <f t="shared" si="209"/>
        <v>478.35</v>
      </c>
      <c r="V209" s="4">
        <f t="shared" si="210"/>
        <v>-379.17500000000007</v>
      </c>
      <c r="W209" s="3">
        <v>33</v>
      </c>
      <c r="AB209" s="3">
        <v>25</v>
      </c>
      <c r="AC209" s="11">
        <v>6</v>
      </c>
      <c r="AD209" s="3">
        <v>4</v>
      </c>
      <c r="AE209" s="3">
        <v>4</v>
      </c>
      <c r="AF209" s="3">
        <v>5</v>
      </c>
      <c r="AG209" s="3">
        <v>6</v>
      </c>
      <c r="AH209" s="3">
        <v>17</v>
      </c>
      <c r="AI209" s="4">
        <f t="shared" si="211"/>
        <v>-2.0159560573672901</v>
      </c>
      <c r="AJ209" s="4">
        <f t="shared" si="212"/>
        <v>-0.32623913507612134</v>
      </c>
      <c r="AK209" s="4">
        <f t="shared" si="213"/>
        <v>-0.45538947308563771</v>
      </c>
      <c r="AL209" s="4">
        <f t="shared" si="214"/>
        <v>1.446887380512859</v>
      </c>
      <c r="AM209" s="4">
        <f t="shared" si="215"/>
        <v>0.23341232963178044</v>
      </c>
      <c r="AN209" s="4">
        <f t="shared" si="216"/>
        <v>0.43520973277164932</v>
      </c>
      <c r="AO209" s="4">
        <f t="shared" si="217"/>
        <v>0.17959968879448207</v>
      </c>
      <c r="AP209" s="4">
        <f t="shared" si="218"/>
        <v>0.50247553381827226</v>
      </c>
      <c r="AQ209" s="4">
        <f t="shared" si="219"/>
        <v>-7.6327832942979512E-16</v>
      </c>
      <c r="AR209" s="4">
        <f t="shared" si="220"/>
        <v>-0.33767432125404756</v>
      </c>
      <c r="AS209" s="4">
        <f t="shared" si="221"/>
        <v>0.33767432125404606</v>
      </c>
      <c r="AT209" s="4">
        <f t="shared" si="222"/>
        <v>0.83678656501998938</v>
      </c>
      <c r="AU209" s="4">
        <f t="shared" si="223"/>
        <v>1.0291667560133311</v>
      </c>
      <c r="AV209" s="4">
        <f>AI209/ACC!D209</f>
        <v>-2.0159560573672901</v>
      </c>
      <c r="AW209" s="4">
        <f>AJ209/ACC!E209</f>
        <v>-0.32623913507612134</v>
      </c>
      <c r="AX209" s="4">
        <f>AK209/ACC!F209</f>
        <v>-0.45538947308563771</v>
      </c>
      <c r="AY209" s="4">
        <f>AL209/ACC!G209</f>
        <v>1.446887380512859</v>
      </c>
      <c r="AZ209" s="4">
        <f>AM209/ACC!H209</f>
        <v>0.23341232963178044</v>
      </c>
      <c r="BA209" s="4">
        <f>AN209/ACC!I209</f>
        <v>0.43520973277164932</v>
      </c>
      <c r="BB209" s="4">
        <f>AO209/ACC!J209</f>
        <v>0.17959968879448207</v>
      </c>
      <c r="BC209" s="4">
        <f>AP209/ACC!K209</f>
        <v>0.53597390273949042</v>
      </c>
      <c r="BD209" s="4">
        <f t="shared" si="224"/>
        <v>-0.33767432125404756</v>
      </c>
      <c r="BE209" s="4">
        <f t="shared" si="225"/>
        <v>0.34604891348435057</v>
      </c>
      <c r="BF209" s="4">
        <f t="shared" si="226"/>
        <v>0.68372323473839813</v>
      </c>
      <c r="BG209" s="4"/>
      <c r="BH209" s="4"/>
      <c r="BI209" s="4"/>
      <c r="BJ209" s="4"/>
      <c r="BK209" s="4"/>
    </row>
    <row r="210" spans="1:63" x14ac:dyDescent="0.3">
      <c r="A210" s="3" t="str">
        <f t="shared" si="174"/>
        <v>fia209</v>
      </c>
      <c r="B210" s="3" t="s">
        <v>307</v>
      </c>
      <c r="C210" s="3">
        <v>209</v>
      </c>
      <c r="D210" s="3">
        <v>2</v>
      </c>
      <c r="E210">
        <v>520.5</v>
      </c>
      <c r="F210">
        <v>510.9</v>
      </c>
      <c r="G210">
        <v>863.4</v>
      </c>
      <c r="H210">
        <v>996.1</v>
      </c>
      <c r="I210">
        <v>593.6</v>
      </c>
      <c r="J210">
        <v>615</v>
      </c>
      <c r="K210">
        <v>721.8</v>
      </c>
      <c r="L210">
        <v>863.5</v>
      </c>
      <c r="M210" s="4">
        <f t="shared" si="201"/>
        <v>710.6</v>
      </c>
      <c r="N210" s="4">
        <f t="shared" si="202"/>
        <v>722.72500000000002</v>
      </c>
      <c r="O210" s="4">
        <f t="shared" si="203"/>
        <v>698.47499999999991</v>
      </c>
      <c r="P210" s="4">
        <f t="shared" si="204"/>
        <v>-24.250000000000114</v>
      </c>
      <c r="Q210" s="4">
        <f t="shared" si="205"/>
        <v>654.17499999999995</v>
      </c>
      <c r="R210" s="4">
        <f t="shared" si="206"/>
        <v>767.02499999999998</v>
      </c>
      <c r="S210" s="4">
        <f t="shared" si="207"/>
        <v>112.85000000000002</v>
      </c>
      <c r="T210" s="4">
        <f t="shared" si="208"/>
        <v>986.97499999999991</v>
      </c>
      <c r="U210" s="4">
        <f t="shared" si="209"/>
        <v>746.375</v>
      </c>
      <c r="V210" s="4">
        <f t="shared" si="210"/>
        <v>-240.59999999999991</v>
      </c>
      <c r="W210" s="3">
        <v>34</v>
      </c>
      <c r="AB210" s="3">
        <v>16</v>
      </c>
      <c r="AC210" s="11">
        <v>3</v>
      </c>
      <c r="AD210" s="3">
        <v>1</v>
      </c>
      <c r="AE210" s="3">
        <v>5</v>
      </c>
      <c r="AF210" s="3">
        <v>4</v>
      </c>
      <c r="AG210" s="3">
        <v>3</v>
      </c>
      <c r="AH210" s="3">
        <v>7</v>
      </c>
      <c r="AI210" s="4">
        <f t="shared" si="211"/>
        <v>-1.0551615208421707</v>
      </c>
      <c r="AJ210" s="4">
        <f t="shared" si="212"/>
        <v>-1.1084469001166832</v>
      </c>
      <c r="AK210" s="4">
        <f t="shared" si="213"/>
        <v>0.84812562011932457</v>
      </c>
      <c r="AL210" s="4">
        <f t="shared" si="214"/>
        <v>1.584684977382639</v>
      </c>
      <c r="AM210" s="4">
        <f t="shared" si="215"/>
        <v>-0.64941555990812183</v>
      </c>
      <c r="AN210" s="4">
        <f t="shared" si="216"/>
        <v>-0.53063356860868771</v>
      </c>
      <c r="AO210" s="4">
        <f t="shared" si="217"/>
        <v>6.2166275820264273E-2</v>
      </c>
      <c r="AP210" s="4">
        <f t="shared" si="218"/>
        <v>0.84868067615343423</v>
      </c>
      <c r="AQ210" s="4">
        <f t="shared" si="219"/>
        <v>-1.8041124150158794E-16</v>
      </c>
      <c r="AR210" s="4">
        <f t="shared" si="220"/>
        <v>6.7300544135777407E-2</v>
      </c>
      <c r="AS210" s="4">
        <f t="shared" si="221"/>
        <v>-6.730054413577774E-2</v>
      </c>
      <c r="AT210" s="4">
        <f t="shared" si="222"/>
        <v>1.6718287747378313</v>
      </c>
      <c r="AU210" s="4">
        <f t="shared" si="223"/>
        <v>0.39714259240535155</v>
      </c>
      <c r="AV210" s="4">
        <f>AI210/ACC!D210</f>
        <v>-1.1255056222316489</v>
      </c>
      <c r="AW210" s="4">
        <f>AJ210/ACC!E210</f>
        <v>-1.1084469001166832</v>
      </c>
      <c r="AX210" s="4">
        <f>AK210/ACC!F210</f>
        <v>0.96928642299351375</v>
      </c>
      <c r="AY210" s="4">
        <f>AL210/ACC!G210</f>
        <v>2.8172177375691358</v>
      </c>
      <c r="AZ210" s="4">
        <f>AM210/ACC!H210</f>
        <v>-0.64941555990812183</v>
      </c>
      <c r="BA210" s="4">
        <f>AN210/ACC!I210</f>
        <v>-0.53063356860868771</v>
      </c>
      <c r="BB210" s="4">
        <f>AO210/ACC!J210</f>
        <v>6.2166275820264273E-2</v>
      </c>
      <c r="BC210" s="4">
        <f>AP210/ACC!K210</f>
        <v>0.96992077274678201</v>
      </c>
      <c r="BD210" s="4">
        <f t="shared" si="224"/>
        <v>0.38813790955357941</v>
      </c>
      <c r="BE210" s="4">
        <f t="shared" si="225"/>
        <v>-3.6990519987440795E-2</v>
      </c>
      <c r="BF210" s="4">
        <f t="shared" si="226"/>
        <v>-0.4251284295410202</v>
      </c>
      <c r="BG210" s="4"/>
      <c r="BH210" s="4"/>
      <c r="BI210" s="4"/>
      <c r="BJ210" s="4"/>
      <c r="BK210" s="4"/>
    </row>
    <row r="211" spans="1:63" x14ac:dyDescent="0.3">
      <c r="A211" s="3" t="str">
        <f t="shared" si="174"/>
        <v>hm210</v>
      </c>
      <c r="B211" s="3" t="s">
        <v>308</v>
      </c>
      <c r="C211" s="3">
        <v>210</v>
      </c>
      <c r="D211" s="3">
        <v>2</v>
      </c>
      <c r="E211">
        <v>504.3</v>
      </c>
      <c r="F211">
        <v>519.70000000000005</v>
      </c>
      <c r="G211">
        <v>575.79999999999995</v>
      </c>
      <c r="H211">
        <v>693.7</v>
      </c>
      <c r="I211">
        <v>514.4</v>
      </c>
      <c r="J211">
        <v>576.9</v>
      </c>
      <c r="K211">
        <v>663</v>
      </c>
      <c r="L211">
        <v>557.4</v>
      </c>
      <c r="M211" s="4">
        <f t="shared" si="201"/>
        <v>575.65</v>
      </c>
      <c r="N211" s="4">
        <f t="shared" si="202"/>
        <v>573.375</v>
      </c>
      <c r="O211" s="4">
        <f t="shared" si="203"/>
        <v>577.92499999999995</v>
      </c>
      <c r="P211" s="4">
        <f t="shared" si="204"/>
        <v>4.5499999999999545</v>
      </c>
      <c r="Q211" s="4">
        <f t="shared" si="205"/>
        <v>561.1</v>
      </c>
      <c r="R211" s="4">
        <f t="shared" si="206"/>
        <v>590.20000000000005</v>
      </c>
      <c r="S211" s="4">
        <f t="shared" si="207"/>
        <v>29.100000000000023</v>
      </c>
      <c r="T211" s="4">
        <f t="shared" si="208"/>
        <v>948.42500000000007</v>
      </c>
      <c r="U211" s="4">
        <f t="shared" si="209"/>
        <v>586.92500000000007</v>
      </c>
      <c r="V211" s="4">
        <f t="shared" si="210"/>
        <v>-361.5</v>
      </c>
      <c r="W211" s="3">
        <v>24</v>
      </c>
      <c r="AB211" s="3">
        <v>19</v>
      </c>
      <c r="AC211" s="11">
        <v>3</v>
      </c>
      <c r="AD211" s="3">
        <v>4</v>
      </c>
      <c r="AE211" s="3">
        <v>5</v>
      </c>
      <c r="AF211" s="3">
        <v>3</v>
      </c>
      <c r="AG211" s="3">
        <v>4</v>
      </c>
      <c r="AH211" s="3">
        <v>24</v>
      </c>
      <c r="AI211" s="4">
        <f t="shared" si="211"/>
        <v>-1.0256861699080233</v>
      </c>
      <c r="AJ211" s="4">
        <f t="shared" si="212"/>
        <v>-0.80430471207223353</v>
      </c>
      <c r="AK211" s="4">
        <f t="shared" si="213"/>
        <v>2.1563129009976212E-3</v>
      </c>
      <c r="AL211" s="4">
        <f t="shared" si="214"/>
        <v>1.6970182530853859</v>
      </c>
      <c r="AM211" s="4">
        <f t="shared" si="215"/>
        <v>-0.8804944345741621</v>
      </c>
      <c r="AN211" s="4">
        <f t="shared" si="216"/>
        <v>1.79692741749829E-2</v>
      </c>
      <c r="AO211" s="4">
        <f t="shared" si="217"/>
        <v>1.2556928793478053</v>
      </c>
      <c r="AP211" s="4">
        <f t="shared" si="218"/>
        <v>-0.26235140295475035</v>
      </c>
      <c r="AQ211" s="4">
        <f t="shared" si="219"/>
        <v>3.0531133177191805E-16</v>
      </c>
      <c r="AR211" s="4">
        <f t="shared" si="220"/>
        <v>-3.2704078998468333E-2</v>
      </c>
      <c r="AS211" s="4">
        <f t="shared" si="221"/>
        <v>3.2704078998468944E-2</v>
      </c>
      <c r="AT211" s="4">
        <f t="shared" si="222"/>
        <v>1.3462580211897186</v>
      </c>
      <c r="AU211" s="4">
        <f t="shared" si="223"/>
        <v>0.32416570611669188</v>
      </c>
      <c r="AV211" s="4">
        <f>AI211/ACC!D211</f>
        <v>-1.1722127656091694</v>
      </c>
      <c r="AW211" s="4">
        <f>AJ211/ACC!E211</f>
        <v>-0.80430471207223353</v>
      </c>
      <c r="AX211" s="4">
        <f>AK211/ACC!F211</f>
        <v>2.1563129009976212E-3</v>
      </c>
      <c r="AY211" s="4">
        <f>AL211/ACC!G211</f>
        <v>1.9394494320975839</v>
      </c>
      <c r="AZ211" s="4">
        <f>AM211/ACC!H211</f>
        <v>-0.8804944345741621</v>
      </c>
      <c r="BA211" s="4">
        <f>AN211/ACC!I211</f>
        <v>2.0536313342837599E-2</v>
      </c>
      <c r="BB211" s="4">
        <f>AO211/ACC!J211</f>
        <v>1.2556928793478053</v>
      </c>
      <c r="BC211" s="4">
        <f>AP211/ACC!K211</f>
        <v>-0.29983017480542895</v>
      </c>
      <c r="BD211" s="4">
        <f t="shared" si="224"/>
        <v>-8.7279331707053598E-3</v>
      </c>
      <c r="BE211" s="4">
        <f t="shared" si="225"/>
        <v>2.3976145827762946E-2</v>
      </c>
      <c r="BF211" s="4">
        <f t="shared" si="226"/>
        <v>3.2704078998468306E-2</v>
      </c>
      <c r="BG211" s="4"/>
      <c r="BH211" s="4"/>
      <c r="BI211" s="4"/>
      <c r="BJ211" s="4"/>
      <c r="BK211" s="4"/>
    </row>
    <row r="212" spans="1:63" x14ac:dyDescent="0.3">
      <c r="A212" s="3" t="str">
        <f t="shared" si="174"/>
        <v>ar211</v>
      </c>
      <c r="B212" s="3" t="s">
        <v>309</v>
      </c>
      <c r="C212" s="3">
        <v>211</v>
      </c>
      <c r="D212" s="3">
        <v>2</v>
      </c>
      <c r="E212">
        <v>411.2</v>
      </c>
      <c r="F212">
        <v>414.9</v>
      </c>
      <c r="G212">
        <v>394.6</v>
      </c>
      <c r="H212">
        <v>439.8</v>
      </c>
      <c r="I212">
        <v>432.1</v>
      </c>
      <c r="J212">
        <v>480.7</v>
      </c>
      <c r="K212">
        <v>385.6</v>
      </c>
      <c r="L212">
        <v>431.2</v>
      </c>
      <c r="M212" s="4">
        <f t="shared" si="201"/>
        <v>423.76249999999993</v>
      </c>
      <c r="N212" s="4">
        <f t="shared" si="202"/>
        <v>415.12499999999994</v>
      </c>
      <c r="O212" s="4">
        <f t="shared" si="203"/>
        <v>432.40000000000003</v>
      </c>
      <c r="P212" s="4">
        <f t="shared" si="204"/>
        <v>17.275000000000091</v>
      </c>
      <c r="Q212" s="4">
        <f t="shared" si="205"/>
        <v>410.72499999999997</v>
      </c>
      <c r="R212" s="4">
        <f t="shared" si="206"/>
        <v>436.8</v>
      </c>
      <c r="S212" s="4">
        <f t="shared" si="207"/>
        <v>26.075000000000045</v>
      </c>
      <c r="T212" s="4">
        <f t="shared" si="208"/>
        <v>835.22499999999991</v>
      </c>
      <c r="U212" s="4">
        <f t="shared" si="209"/>
        <v>441.65000000000003</v>
      </c>
      <c r="V212" s="4">
        <f t="shared" si="210"/>
        <v>-393.57499999999987</v>
      </c>
      <c r="W212" s="3">
        <v>27</v>
      </c>
      <c r="AB212" s="3">
        <v>9</v>
      </c>
      <c r="AC212" s="11">
        <v>1</v>
      </c>
      <c r="AD212" s="3">
        <v>0</v>
      </c>
      <c r="AE212" s="3">
        <v>0</v>
      </c>
      <c r="AF212" s="3">
        <v>5</v>
      </c>
      <c r="AG212" s="3">
        <v>3</v>
      </c>
      <c r="AH212" s="3">
        <v>13</v>
      </c>
      <c r="AI212" s="4">
        <f t="shared" si="211"/>
        <v>-0.4232379902655008</v>
      </c>
      <c r="AJ212" s="4">
        <f t="shared" si="212"/>
        <v>-0.29858282099327349</v>
      </c>
      <c r="AK212" s="4">
        <f t="shared" si="213"/>
        <v>-0.98250172267603453</v>
      </c>
      <c r="AL212" s="4">
        <f t="shared" si="214"/>
        <v>0.54031277762253005</v>
      </c>
      <c r="AM212" s="4">
        <f t="shared" si="215"/>
        <v>0.28089526319113767</v>
      </c>
      <c r="AN212" s="4">
        <f t="shared" si="216"/>
        <v>1.9182577568749919</v>
      </c>
      <c r="AO212" s="4">
        <f t="shared" si="217"/>
        <v>-1.2857169992841559</v>
      </c>
      <c r="AP212" s="4">
        <f t="shared" si="218"/>
        <v>0.25057373553032442</v>
      </c>
      <c r="AQ212" s="4">
        <f t="shared" si="219"/>
        <v>2.4216739724636227E-15</v>
      </c>
      <c r="AR212" s="4">
        <f t="shared" si="220"/>
        <v>-0.29100243907806966</v>
      </c>
      <c r="AS212" s="4">
        <f t="shared" si="221"/>
        <v>0.29100243907807449</v>
      </c>
      <c r="AT212" s="4">
        <f t="shared" si="222"/>
        <v>-0.73866610440367286</v>
      </c>
      <c r="AU212" s="4">
        <f t="shared" si="223"/>
        <v>1.2052807245172816</v>
      </c>
      <c r="AV212" s="4">
        <f>AI212/ACC!D212</f>
        <v>-0.45145385628320084</v>
      </c>
      <c r="AW212" s="4">
        <f>AJ212/ACC!E212</f>
        <v>-0.34123750970659827</v>
      </c>
      <c r="AX212" s="4">
        <f>AK212/ACC!F212</f>
        <v>-0.98250172267603453</v>
      </c>
      <c r="AY212" s="4">
        <f>AL212/ACC!G212</f>
        <v>0.6650003416892678</v>
      </c>
      <c r="AZ212" s="4">
        <f>AM212/ACC!H212</f>
        <v>0.28089526319113767</v>
      </c>
      <c r="BA212" s="4">
        <f>AN212/ACC!I212</f>
        <v>2.1922945792857051</v>
      </c>
      <c r="BB212" s="4">
        <f>AO212/ACC!J212</f>
        <v>-1.2857169992841559</v>
      </c>
      <c r="BC212" s="4">
        <f>AP212/ACC!K212</f>
        <v>0.33409831404043255</v>
      </c>
      <c r="BD212" s="4">
        <f t="shared" si="224"/>
        <v>-0.27754818674414145</v>
      </c>
      <c r="BE212" s="4">
        <f t="shared" si="225"/>
        <v>0.3803927893082798</v>
      </c>
      <c r="BF212" s="4">
        <f t="shared" si="226"/>
        <v>0.6579409760524213</v>
      </c>
      <c r="BG212" s="4"/>
      <c r="BH212" s="4"/>
      <c r="BI212" s="4"/>
      <c r="BJ212" s="4"/>
      <c r="BK212" s="4"/>
    </row>
    <row r="213" spans="1:63" x14ac:dyDescent="0.3">
      <c r="A213" s="3" t="str">
        <f t="shared" si="174"/>
        <v>md212</v>
      </c>
      <c r="B213" s="3" t="s">
        <v>310</v>
      </c>
      <c r="C213" s="3">
        <v>212</v>
      </c>
      <c r="D213" s="3">
        <v>2</v>
      </c>
      <c r="E213">
        <v>432.1</v>
      </c>
      <c r="F213">
        <v>418.7</v>
      </c>
      <c r="G213">
        <v>457.8</v>
      </c>
      <c r="H213">
        <v>558.9</v>
      </c>
      <c r="I213">
        <v>556.29999999999995</v>
      </c>
      <c r="J213">
        <v>614.79999999999995</v>
      </c>
      <c r="K213">
        <v>458.8</v>
      </c>
      <c r="L213">
        <v>508.4</v>
      </c>
      <c r="M213" s="4">
        <f t="shared" si="201"/>
        <v>500.72500000000008</v>
      </c>
      <c r="N213" s="4">
        <f t="shared" si="202"/>
        <v>466.875</v>
      </c>
      <c r="O213" s="4">
        <f t="shared" si="203"/>
        <v>534.57499999999993</v>
      </c>
      <c r="P213" s="4">
        <f t="shared" si="204"/>
        <v>67.699999999999932</v>
      </c>
      <c r="Q213" s="4">
        <f t="shared" si="205"/>
        <v>454.5</v>
      </c>
      <c r="R213" s="4">
        <f t="shared" si="206"/>
        <v>546.95000000000005</v>
      </c>
      <c r="S213" s="4">
        <f t="shared" si="207"/>
        <v>92.450000000000045</v>
      </c>
      <c r="T213" s="4">
        <f t="shared" si="208"/>
        <v>889.8</v>
      </c>
      <c r="U213" s="4">
        <f t="shared" si="209"/>
        <v>525.19999999999993</v>
      </c>
      <c r="V213" s="4">
        <f t="shared" si="210"/>
        <v>-364.6</v>
      </c>
      <c r="W213" s="3">
        <v>36</v>
      </c>
      <c r="AB213" s="3">
        <v>18</v>
      </c>
      <c r="AC213" s="11">
        <v>3</v>
      </c>
      <c r="AD213" s="3">
        <v>1</v>
      </c>
      <c r="AE213" s="3">
        <v>2</v>
      </c>
      <c r="AF213" s="3">
        <v>5</v>
      </c>
      <c r="AG213" s="3">
        <v>7</v>
      </c>
      <c r="AH213" s="3">
        <v>16</v>
      </c>
      <c r="AI213" s="4">
        <f t="shared" si="211"/>
        <v>-0.97634225572352562</v>
      </c>
      <c r="AJ213" s="4">
        <f t="shared" si="212"/>
        <v>-1.1669868637628009</v>
      </c>
      <c r="AK213" s="4">
        <f t="shared" si="213"/>
        <v>-0.61070297015566299</v>
      </c>
      <c r="AL213" s="4">
        <f t="shared" si="214"/>
        <v>0.82766791587199939</v>
      </c>
      <c r="AM213" s="4">
        <f t="shared" si="215"/>
        <v>0.79067717102855772</v>
      </c>
      <c r="AN213" s="4">
        <f t="shared" si="216"/>
        <v>1.6229689300059886</v>
      </c>
      <c r="AO213" s="4">
        <f t="shared" si="217"/>
        <v>-0.59647576060049323</v>
      </c>
      <c r="AP213" s="4">
        <f t="shared" si="218"/>
        <v>0.10919383333592646</v>
      </c>
      <c r="AQ213" s="4">
        <f t="shared" si="219"/>
        <v>-1.3062467774105357E-15</v>
      </c>
      <c r="AR213" s="4">
        <f t="shared" si="220"/>
        <v>-0.48159104344249748</v>
      </c>
      <c r="AS213" s="4">
        <f t="shared" si="221"/>
        <v>0.48159104344249493</v>
      </c>
      <c r="AT213" s="4">
        <f t="shared" si="222"/>
        <v>-0.13515849077411249</v>
      </c>
      <c r="AU213" s="4">
        <f t="shared" si="223"/>
        <v>0.69642190772555934</v>
      </c>
      <c r="AV213" s="4">
        <f>AI213/ACC!D213</f>
        <v>-0.97634225572352562</v>
      </c>
      <c r="AW213" s="4">
        <f>AJ213/ACC!E213</f>
        <v>-1.1669868637628009</v>
      </c>
      <c r="AX213" s="4">
        <f>AK213/ACC!F213</f>
        <v>-0.61070297015566299</v>
      </c>
      <c r="AY213" s="4">
        <f>AL213/ACC!G213</f>
        <v>0.82766791587199939</v>
      </c>
      <c r="AZ213" s="4">
        <f>AM213/ACC!H213</f>
        <v>0.79067717102855772</v>
      </c>
      <c r="BA213" s="4">
        <f>AN213/ACC!I213</f>
        <v>1.6229689300059886</v>
      </c>
      <c r="BB213" s="4">
        <f>AO213/ACC!J213</f>
        <v>-0.59647576060049323</v>
      </c>
      <c r="BC213" s="4">
        <f>AP213/ACC!K213</f>
        <v>0.10919383333592646</v>
      </c>
      <c r="BD213" s="4">
        <f t="shared" si="224"/>
        <v>-0.48159104344249748</v>
      </c>
      <c r="BE213" s="4">
        <f t="shared" si="225"/>
        <v>0.48159104344249493</v>
      </c>
      <c r="BF213" s="4">
        <f t="shared" si="226"/>
        <v>0.96318208688499241</v>
      </c>
      <c r="BG213" s="4"/>
      <c r="BH213" s="4"/>
      <c r="BI213" s="4"/>
      <c r="BJ213" s="4"/>
      <c r="BK213" s="4"/>
    </row>
    <row r="214" spans="1:63" x14ac:dyDescent="0.3">
      <c r="A214" s="3" t="str">
        <f t="shared" si="174"/>
        <v>on213</v>
      </c>
      <c r="B214" s="3" t="s">
        <v>311</v>
      </c>
      <c r="C214" s="3">
        <v>213</v>
      </c>
      <c r="D214" s="3">
        <v>2</v>
      </c>
      <c r="E214">
        <v>532.20000000000005</v>
      </c>
      <c r="F214">
        <v>682.3</v>
      </c>
      <c r="G214">
        <v>499.5</v>
      </c>
      <c r="H214">
        <v>659.2</v>
      </c>
      <c r="I214">
        <v>599.4</v>
      </c>
      <c r="J214">
        <v>572.20000000000005</v>
      </c>
      <c r="K214">
        <v>606.5</v>
      </c>
      <c r="L214">
        <v>618.4</v>
      </c>
      <c r="M214" s="4">
        <f t="shared" ref="M214:M218" si="227">AVERAGE(E214:L214)</f>
        <v>596.21249999999998</v>
      </c>
      <c r="N214" s="4">
        <f t="shared" ref="N214:N218" si="228">AVERAGE(E214:H214)</f>
        <v>593.29999999999995</v>
      </c>
      <c r="O214" s="4">
        <f t="shared" ref="O214:O218" si="229">AVERAGE(I214:L214)</f>
        <v>599.125</v>
      </c>
      <c r="P214" s="4">
        <f t="shared" ref="P214:P218" si="230">O214-N214</f>
        <v>5.8250000000000455</v>
      </c>
      <c r="Q214" s="4">
        <f t="shared" ref="Q214:Q218" si="231">AVERAGE(E214,F214,K214,L214)</f>
        <v>609.85</v>
      </c>
      <c r="R214" s="4">
        <f t="shared" ref="R214:R218" si="232">AVERAGE(G214,H214,I214,J214)</f>
        <v>582.57500000000005</v>
      </c>
      <c r="S214" s="4">
        <f t="shared" ref="S214:S218" si="233">R214-Q214</f>
        <v>-27.274999999999977</v>
      </c>
      <c r="T214" s="4">
        <f t="shared" ref="T214:T218" si="234">AVERAGE(E214,2112,I214,K214)</f>
        <v>962.52499999999998</v>
      </c>
      <c r="U214" s="4">
        <f t="shared" ref="U214:U218" si="235">AVERAGE(F214,H214,J214,L214)</f>
        <v>633.02499999999998</v>
      </c>
      <c r="V214" s="4">
        <f t="shared" ref="V214:V218" si="236">U214-T214</f>
        <v>-329.5</v>
      </c>
      <c r="W214" s="3">
        <v>22</v>
      </c>
      <c r="AB214" s="3">
        <v>10</v>
      </c>
      <c r="AC214" s="11">
        <v>0</v>
      </c>
      <c r="AD214" s="3">
        <v>1</v>
      </c>
      <c r="AE214" s="3">
        <v>2</v>
      </c>
      <c r="AF214" s="3">
        <v>5</v>
      </c>
      <c r="AG214" s="3">
        <v>2</v>
      </c>
      <c r="AH214" s="3">
        <v>4</v>
      </c>
      <c r="AI214" s="4">
        <f t="shared" ref="AI214:AI218" si="237">(E214-$M214)/_xlfn.STDEV.S($E214:$L214)</f>
        <v>-1.0500452085908312</v>
      </c>
      <c r="AJ214" s="4">
        <f t="shared" ref="AJ214:AJ218" si="238">(F214-$M214)/_xlfn.STDEV.S($E214:$L214)</f>
        <v>1.4121580456092677</v>
      </c>
      <c r="AK214" s="4">
        <f t="shared" ref="AK214:AK218" si="239">(G214-$M214)/_xlfn.STDEV.S($E214:$L214)</f>
        <v>-1.58644791620138</v>
      </c>
      <c r="AL214" s="4">
        <f t="shared" ref="AL214:AL218" si="240">(H214-$M214)/_xlfn.STDEV.S($E214:$L214)</f>
        <v>1.0332313622513591</v>
      </c>
      <c r="AM214" s="4">
        <f t="shared" ref="AM214:AM218" si="241">(I214-$M214)/_xlfn.STDEV.S($E214:$L214)</f>
        <v>5.2286961177633713E-2</v>
      </c>
      <c r="AN214" s="4">
        <f t="shared" ref="AN214:AN218" si="242">(J214-$M214)/_xlfn.STDEV.S($E214:$L214)</f>
        <v>-0.39389510753817286</v>
      </c>
      <c r="AO214" s="4">
        <f t="shared" ref="AO214:AO218" si="243">(K214-$M214)/_xlfn.STDEV.S($E214:$L214)</f>
        <v>0.16875360411448093</v>
      </c>
      <c r="AP214" s="4">
        <f t="shared" ref="AP214:AP218" si="244">(L214-$M214)/_xlfn.STDEV.S($E214:$L214)</f>
        <v>0.3639582591776464</v>
      </c>
      <c r="AQ214" s="4">
        <f t="shared" ref="AQ214:AQ218" si="245">AVERAGE(AI214:AP214)</f>
        <v>4.7878367936959876E-16</v>
      </c>
      <c r="AR214" s="4">
        <f t="shared" ref="AR214:AR218" si="246">AVERAGE(AI214:AL214)</f>
        <v>-4.7775929232896086E-2</v>
      </c>
      <c r="AS214" s="4">
        <f t="shared" ref="AS214:AS218" si="247">AVERAGE(AM214:AP214)</f>
        <v>4.7775929232897044E-2</v>
      </c>
      <c r="AT214" s="4">
        <f t="shared" ref="AT214:AT218" si="248">(AVERAGE(AK214:AL214,AO214:AP214)-(AVERAGE(AI214:AJ214,AM214:AN214)))</f>
        <v>-1.025234532894774E-2</v>
      </c>
      <c r="AU214" s="4">
        <f t="shared" ref="AU214:AU218" si="249">AVERAGE(AJ214,AL214,AN214,AP214)-(AVERAGE(AI214,AK214,AM214,AO214))</f>
        <v>1.2077262797500492</v>
      </c>
      <c r="AV214" s="4">
        <f>AI214/ACC!D214</f>
        <v>-1.20005166696095</v>
      </c>
      <c r="AW214" s="4">
        <f>AJ214/ACC!E214</f>
        <v>1.8828773941456902</v>
      </c>
      <c r="AX214" s="4">
        <f>AK214/ACC!F214</f>
        <v>-1.58644791620138</v>
      </c>
      <c r="AY214" s="4">
        <f>AL214/ACC!G214</f>
        <v>1.3776418163351456</v>
      </c>
      <c r="AZ214" s="4">
        <f>AM214/ACC!H214</f>
        <v>5.9756527060152817E-2</v>
      </c>
      <c r="BA214" s="4">
        <f>AN214/ACC!I214</f>
        <v>-0.48479397850852046</v>
      </c>
      <c r="BB214" s="4">
        <f>AO214/ACC!J214</f>
        <v>0.22500480548597457</v>
      </c>
      <c r="BC214" s="4">
        <f>AP214/ACC!K214</f>
        <v>0.52939383153112207</v>
      </c>
      <c r="BD214" s="4">
        <f t="shared" ref="BD214:BD218" si="250">AVERAGE(AV214:AY214)</f>
        <v>0.11850490682962644</v>
      </c>
      <c r="BE214" s="4">
        <f t="shared" ref="BE214:BE218" si="251">AVERAGE(AZ214:BC214)</f>
        <v>8.2340296392182252E-2</v>
      </c>
      <c r="BF214" s="4">
        <f t="shared" ref="BF214:BF218" si="252">BE214-BD214</f>
        <v>-3.6164610437444192E-2</v>
      </c>
    </row>
    <row r="215" spans="1:63" x14ac:dyDescent="0.3">
      <c r="A215" s="3" t="str">
        <f t="shared" si="174"/>
        <v>tf214</v>
      </c>
      <c r="B215" s="3" t="s">
        <v>312</v>
      </c>
      <c r="C215" s="3">
        <v>214</v>
      </c>
      <c r="D215" s="3">
        <v>1</v>
      </c>
      <c r="E215">
        <v>387.1</v>
      </c>
      <c r="F215">
        <v>384.1</v>
      </c>
      <c r="G215">
        <v>390.9</v>
      </c>
      <c r="H215">
        <v>544.9</v>
      </c>
      <c r="I215">
        <v>467.3</v>
      </c>
      <c r="J215">
        <v>501.3</v>
      </c>
      <c r="K215">
        <v>443.1</v>
      </c>
      <c r="L215">
        <v>453.4</v>
      </c>
      <c r="M215" s="4">
        <f t="shared" si="227"/>
        <v>446.51250000000005</v>
      </c>
      <c r="N215" s="4">
        <f t="shared" si="228"/>
        <v>426.75</v>
      </c>
      <c r="O215" s="4">
        <f t="shared" si="229"/>
        <v>466.27499999999998</v>
      </c>
      <c r="P215" s="4">
        <f t="shared" si="230"/>
        <v>39.524999999999977</v>
      </c>
      <c r="Q215" s="4">
        <f t="shared" si="231"/>
        <v>416.92500000000007</v>
      </c>
      <c r="R215" s="4">
        <f t="shared" si="232"/>
        <v>476.09999999999997</v>
      </c>
      <c r="S215" s="4">
        <f t="shared" si="233"/>
        <v>59.174999999999898</v>
      </c>
      <c r="T215" s="4">
        <f t="shared" si="234"/>
        <v>852.375</v>
      </c>
      <c r="U215" s="4">
        <f t="shared" si="235"/>
        <v>470.92499999999995</v>
      </c>
      <c r="V215" s="4">
        <f t="shared" si="236"/>
        <v>-381.45000000000005</v>
      </c>
      <c r="W215" s="3">
        <v>29</v>
      </c>
      <c r="AB215" s="3">
        <v>17</v>
      </c>
      <c r="AC215" s="11">
        <v>2</v>
      </c>
      <c r="AD215" s="3">
        <v>5</v>
      </c>
      <c r="AE215" s="3">
        <v>3</v>
      </c>
      <c r="AF215" s="3">
        <v>1</v>
      </c>
      <c r="AG215" s="3">
        <v>6</v>
      </c>
      <c r="AH215" s="3">
        <v>18</v>
      </c>
      <c r="AI215" s="4">
        <f t="shared" si="237"/>
        <v>-1.0212596438485968</v>
      </c>
      <c r="AJ215" s="4">
        <f t="shared" si="238"/>
        <v>-1.072827561905332</v>
      </c>
      <c r="AK215" s="4">
        <f t="shared" si="239"/>
        <v>-0.95594028097673267</v>
      </c>
      <c r="AL215" s="4">
        <f t="shared" si="240"/>
        <v>1.6912128459356819</v>
      </c>
      <c r="AM215" s="4">
        <f t="shared" si="241"/>
        <v>0.35732269886812812</v>
      </c>
      <c r="AN215" s="4">
        <f t="shared" si="242"/>
        <v>0.94175910351112879</v>
      </c>
      <c r="AO215" s="4">
        <f t="shared" si="243"/>
        <v>-5.8658506789536852E-2</v>
      </c>
      <c r="AP215" s="4">
        <f t="shared" si="244"/>
        <v>0.11839134520525374</v>
      </c>
      <c r="AQ215" s="4">
        <f t="shared" si="245"/>
        <v>-6.7654215563095477E-16</v>
      </c>
      <c r="AR215" s="4">
        <f t="shared" si="246"/>
        <v>-0.33970366019874482</v>
      </c>
      <c r="AS215" s="4">
        <f t="shared" si="247"/>
        <v>0.33970366019874343</v>
      </c>
      <c r="AT215" s="4">
        <f t="shared" si="248"/>
        <v>0.39750270168733443</v>
      </c>
      <c r="AU215" s="4">
        <f t="shared" si="249"/>
        <v>0.83926786637336759</v>
      </c>
      <c r="AV215" s="4">
        <f>AI215/ACC!D215</f>
        <v>-1.0212596438485968</v>
      </c>
      <c r="AW215" s="4">
        <f>AJ215/ACC!E215</f>
        <v>-1.1443493993656875</v>
      </c>
      <c r="AX215" s="4">
        <f>AK215/ACC!F215</f>
        <v>-0.95594028097673267</v>
      </c>
      <c r="AY215" s="4">
        <f>AL215/ACC!G215</f>
        <v>1.9328146810693507</v>
      </c>
      <c r="AZ215" s="4">
        <f>AM215/ACC!H215</f>
        <v>0.3811442121260033</v>
      </c>
      <c r="BA215" s="4">
        <f>AN215/ACC!I215</f>
        <v>0.94175910351112879</v>
      </c>
      <c r="BB215" s="4">
        <f>AO215/ACC!J215</f>
        <v>-6.2569073908839312E-2</v>
      </c>
      <c r="BC215" s="4">
        <f>AP215/ACC!K215</f>
        <v>0.11839134520525374</v>
      </c>
      <c r="BD215" s="4">
        <f t="shared" si="250"/>
        <v>-0.29718366078041658</v>
      </c>
      <c r="BE215" s="4">
        <f t="shared" si="251"/>
        <v>0.3446813967333866</v>
      </c>
      <c r="BF215" s="4">
        <f t="shared" si="252"/>
        <v>0.64186505751380318</v>
      </c>
    </row>
    <row r="216" spans="1:63" x14ac:dyDescent="0.3">
      <c r="A216" s="3" t="str">
        <f t="shared" si="174"/>
        <v>fsi215</v>
      </c>
      <c r="B216" s="3" t="s">
        <v>313</v>
      </c>
      <c r="C216" s="3">
        <v>215</v>
      </c>
      <c r="D216" s="3">
        <v>2</v>
      </c>
      <c r="E216">
        <v>426.2</v>
      </c>
      <c r="F216">
        <v>531.4</v>
      </c>
      <c r="G216">
        <v>497.4</v>
      </c>
      <c r="H216">
        <v>516.5</v>
      </c>
      <c r="I216">
        <v>489.3</v>
      </c>
      <c r="J216">
        <v>510.4</v>
      </c>
      <c r="K216">
        <v>439.2</v>
      </c>
      <c r="L216">
        <v>499.4</v>
      </c>
      <c r="M216" s="4">
        <f t="shared" si="227"/>
        <v>488.72500000000002</v>
      </c>
      <c r="N216" s="4">
        <f t="shared" si="228"/>
        <v>492.875</v>
      </c>
      <c r="O216" s="4">
        <f t="shared" si="229"/>
        <v>484.57500000000005</v>
      </c>
      <c r="P216" s="4">
        <f t="shared" si="230"/>
        <v>-8.2999999999999545</v>
      </c>
      <c r="Q216" s="4">
        <f t="shared" si="231"/>
        <v>474.04999999999995</v>
      </c>
      <c r="R216" s="4">
        <f t="shared" si="232"/>
        <v>503.4</v>
      </c>
      <c r="S216" s="4">
        <f t="shared" si="233"/>
        <v>29.350000000000023</v>
      </c>
      <c r="T216" s="4">
        <f t="shared" si="234"/>
        <v>866.67499999999995</v>
      </c>
      <c r="U216" s="4">
        <f t="shared" si="235"/>
        <v>514.42500000000007</v>
      </c>
      <c r="V216" s="4">
        <f t="shared" si="236"/>
        <v>-352.24999999999989</v>
      </c>
      <c r="W216" s="3">
        <v>25</v>
      </c>
      <c r="AB216" s="3">
        <v>16</v>
      </c>
      <c r="AC216" s="11">
        <v>0</v>
      </c>
      <c r="AD216" s="3">
        <v>1</v>
      </c>
      <c r="AE216" s="3">
        <v>1</v>
      </c>
      <c r="AF216" s="3">
        <v>7</v>
      </c>
      <c r="AG216" s="3">
        <v>7</v>
      </c>
      <c r="AH216" s="3">
        <v>13</v>
      </c>
      <c r="AI216" s="4">
        <f t="shared" si="237"/>
        <v>-1.6871333847172016</v>
      </c>
      <c r="AJ216" s="4">
        <f t="shared" si="238"/>
        <v>1.1515140694571206</v>
      </c>
      <c r="AK216" s="4">
        <f t="shared" si="239"/>
        <v>0.23408048160610379</v>
      </c>
      <c r="AL216" s="4">
        <f t="shared" si="240"/>
        <v>0.74946229125182262</v>
      </c>
      <c r="AM216" s="4">
        <f t="shared" si="241"/>
        <v>1.5515420971009535E-2</v>
      </c>
      <c r="AN216" s="4">
        <f t="shared" si="242"/>
        <v>0.58486391225502199</v>
      </c>
      <c r="AO216" s="4">
        <f t="shared" si="243"/>
        <v>-1.3363499540682835</v>
      </c>
      <c r="AP216" s="4">
        <f t="shared" si="244"/>
        <v>0.28804716324439888</v>
      </c>
      <c r="AQ216" s="4">
        <f t="shared" si="245"/>
        <v>-9.6450625264310474E-16</v>
      </c>
      <c r="AR216" s="4">
        <f t="shared" si="246"/>
        <v>0.11198086439946135</v>
      </c>
      <c r="AS216" s="4">
        <f t="shared" si="247"/>
        <v>-0.11198086439946327</v>
      </c>
      <c r="AT216" s="4">
        <f t="shared" si="248"/>
        <v>-3.2380008982977174E-2</v>
      </c>
      <c r="AU216" s="4">
        <f t="shared" si="249"/>
        <v>1.3869437181041842</v>
      </c>
      <c r="AV216" s="4">
        <f>AI216/ACC!D216</f>
        <v>-1.6871333847172016</v>
      </c>
      <c r="AW216" s="4">
        <f>AJ216/ACC!E216</f>
        <v>1.1515140694571206</v>
      </c>
      <c r="AX216" s="4">
        <f>AK216/ACC!F216</f>
        <v>0.23408048160610379</v>
      </c>
      <c r="AY216" s="4">
        <f>AL216/ACC!G216</f>
        <v>0.74946229125182262</v>
      </c>
      <c r="AZ216" s="4">
        <f>AM216/ACC!H216</f>
        <v>1.5515420971009535E-2</v>
      </c>
      <c r="BA216" s="4">
        <f>AN216/ACC!I216</f>
        <v>0.58486391225502199</v>
      </c>
      <c r="BB216" s="4">
        <f>AO216/ACC!J216</f>
        <v>-1.3363499540682835</v>
      </c>
      <c r="BC216" s="4">
        <f>AP216/ACC!K216</f>
        <v>0.28804716324439888</v>
      </c>
      <c r="BD216" s="4">
        <f t="shared" si="250"/>
        <v>0.11198086439946135</v>
      </c>
      <c r="BE216" s="4">
        <f t="shared" si="251"/>
        <v>-0.11198086439946327</v>
      </c>
      <c r="BF216" s="4">
        <f t="shared" si="252"/>
        <v>-0.22396172879892462</v>
      </c>
    </row>
    <row r="217" spans="1:63" x14ac:dyDescent="0.3">
      <c r="A217" s="3" t="str">
        <f t="shared" si="174"/>
        <v>mh216</v>
      </c>
      <c r="B217" s="3" t="s">
        <v>314</v>
      </c>
      <c r="C217" s="3">
        <v>216</v>
      </c>
      <c r="D217" s="3">
        <v>2</v>
      </c>
      <c r="E217">
        <v>378.4</v>
      </c>
      <c r="F217">
        <v>408.9</v>
      </c>
      <c r="G217">
        <v>364.2</v>
      </c>
      <c r="H217">
        <v>443.9</v>
      </c>
      <c r="I217">
        <v>473.3</v>
      </c>
      <c r="J217">
        <v>501.4</v>
      </c>
      <c r="K217">
        <v>346.8</v>
      </c>
      <c r="L217">
        <v>384.9</v>
      </c>
      <c r="M217" s="4">
        <f t="shared" si="227"/>
        <v>412.72500000000008</v>
      </c>
      <c r="N217" s="4">
        <f t="shared" si="228"/>
        <v>398.85</v>
      </c>
      <c r="O217" s="4">
        <f t="shared" si="229"/>
        <v>426.6</v>
      </c>
      <c r="P217" s="4">
        <f t="shared" si="230"/>
        <v>27.75</v>
      </c>
      <c r="Q217" s="4">
        <f t="shared" si="231"/>
        <v>379.75</v>
      </c>
      <c r="R217" s="4">
        <f t="shared" si="232"/>
        <v>445.69999999999993</v>
      </c>
      <c r="S217" s="4">
        <f t="shared" si="233"/>
        <v>65.949999999999932</v>
      </c>
      <c r="T217" s="4">
        <f t="shared" si="234"/>
        <v>827.62500000000011</v>
      </c>
      <c r="U217" s="4">
        <f t="shared" si="235"/>
        <v>434.77499999999998</v>
      </c>
      <c r="V217" s="4">
        <f t="shared" si="236"/>
        <v>-392.85000000000014</v>
      </c>
      <c r="W217" s="3">
        <v>27</v>
      </c>
      <c r="AB217" s="3">
        <v>11</v>
      </c>
      <c r="AC217" s="11">
        <v>0</v>
      </c>
      <c r="AD217" s="3">
        <v>3</v>
      </c>
      <c r="AE217" s="3">
        <v>2</v>
      </c>
      <c r="AF217" s="3">
        <v>5</v>
      </c>
      <c r="AG217" s="3">
        <v>1</v>
      </c>
      <c r="AH217" s="3">
        <v>21</v>
      </c>
      <c r="AI217" s="4">
        <f t="shared" si="237"/>
        <v>-0.62413048036520546</v>
      </c>
      <c r="AJ217" s="4">
        <f t="shared" si="238"/>
        <v>-6.9549864163058042E-2</v>
      </c>
      <c r="AK217" s="4">
        <f t="shared" si="239"/>
        <v>-0.88232866889210659</v>
      </c>
      <c r="AL217" s="4">
        <f t="shared" si="240"/>
        <v>0.56685412164268478</v>
      </c>
      <c r="AM217" s="4">
        <f t="shared" si="241"/>
        <v>1.1014334697195094</v>
      </c>
      <c r="AN217" s="4">
        <f t="shared" si="242"/>
        <v>1.6123749554664053</v>
      </c>
      <c r="AO217" s="4">
        <f t="shared" si="243"/>
        <v>-1.1987123646926756</v>
      </c>
      <c r="AP217" s="4">
        <f t="shared" si="244"/>
        <v>-0.50594116871556749</v>
      </c>
      <c r="AQ217" s="4">
        <f t="shared" si="245"/>
        <v>-1.7208456881689926E-15</v>
      </c>
      <c r="AR217" s="4">
        <f t="shared" si="246"/>
        <v>-0.25228872294442134</v>
      </c>
      <c r="AS217" s="4">
        <f t="shared" si="247"/>
        <v>0.2522887229444179</v>
      </c>
      <c r="AT217" s="4">
        <f t="shared" si="248"/>
        <v>-1.010064040328829</v>
      </c>
      <c r="AU217" s="4">
        <f t="shared" si="249"/>
        <v>0.80186902211523581</v>
      </c>
      <c r="AV217" s="4">
        <f>AI217/ACC!D217</f>
        <v>-0.62413048036520546</v>
      </c>
      <c r="AW217" s="4">
        <f>AJ217/ACC!E217</f>
        <v>-6.9549864163058042E-2</v>
      </c>
      <c r="AX217" s="4">
        <f>AK217/ACC!F217</f>
        <v>-0.94115058015158037</v>
      </c>
      <c r="AY217" s="4">
        <f>AL217/ACC!G217</f>
        <v>0.64783328187735401</v>
      </c>
      <c r="AZ217" s="4">
        <f>AM217/ACC!H217</f>
        <v>1.1014334697195094</v>
      </c>
      <c r="BA217" s="4">
        <f>AN217/ACC!I217</f>
        <v>1.7198666191641656</v>
      </c>
      <c r="BB217" s="4">
        <f>AO217/ACC!J217</f>
        <v>-1.1987123646926756</v>
      </c>
      <c r="BC217" s="4">
        <f>AP217/ACC!K217</f>
        <v>-0.53967057996327195</v>
      </c>
      <c r="BD217" s="4">
        <f t="shared" si="250"/>
        <v>-0.24674941070062245</v>
      </c>
      <c r="BE217" s="4">
        <f t="shared" si="251"/>
        <v>0.27072928605693186</v>
      </c>
      <c r="BF217" s="4">
        <f t="shared" si="252"/>
        <v>0.51747869675755431</v>
      </c>
    </row>
    <row r="218" spans="1:63" x14ac:dyDescent="0.3">
      <c r="A218" s="3" t="str">
        <f t="shared" si="174"/>
        <v>ge217</v>
      </c>
      <c r="B218" s="3" t="s">
        <v>315</v>
      </c>
      <c r="C218" s="3">
        <v>217</v>
      </c>
      <c r="D218" s="3">
        <v>2</v>
      </c>
      <c r="E218">
        <v>364.4</v>
      </c>
      <c r="F218">
        <v>394.7</v>
      </c>
      <c r="G218">
        <v>393.9</v>
      </c>
      <c r="H218">
        <v>456.8</v>
      </c>
      <c r="I218">
        <v>441.8</v>
      </c>
      <c r="J218">
        <v>510.4</v>
      </c>
      <c r="K218">
        <v>353.5</v>
      </c>
      <c r="L218">
        <v>383.1</v>
      </c>
      <c r="M218" s="4">
        <f t="shared" si="227"/>
        <v>412.32499999999999</v>
      </c>
      <c r="N218" s="4">
        <f t="shared" si="228"/>
        <v>402.45</v>
      </c>
      <c r="O218" s="4">
        <f t="shared" si="229"/>
        <v>422.20000000000005</v>
      </c>
      <c r="P218" s="4">
        <f t="shared" si="230"/>
        <v>19.750000000000057</v>
      </c>
      <c r="Q218" s="4">
        <f t="shared" si="231"/>
        <v>373.92499999999995</v>
      </c>
      <c r="R218" s="4">
        <f t="shared" si="232"/>
        <v>450.72500000000002</v>
      </c>
      <c r="S218" s="4">
        <f t="shared" si="233"/>
        <v>76.800000000000068</v>
      </c>
      <c r="T218" s="4">
        <f t="shared" si="234"/>
        <v>817.92500000000007</v>
      </c>
      <c r="U218" s="4">
        <f t="shared" si="235"/>
        <v>436.25</v>
      </c>
      <c r="V218" s="4">
        <f t="shared" si="236"/>
        <v>-381.67500000000007</v>
      </c>
      <c r="W218" s="3">
        <v>23</v>
      </c>
      <c r="AB218" s="3">
        <v>16</v>
      </c>
      <c r="AC218" s="11">
        <v>2</v>
      </c>
      <c r="AD218" s="3">
        <v>4</v>
      </c>
      <c r="AE218" s="3">
        <v>2</v>
      </c>
      <c r="AF218" s="3">
        <v>4</v>
      </c>
      <c r="AG218" s="3">
        <v>4</v>
      </c>
      <c r="AH218" s="3">
        <v>13</v>
      </c>
      <c r="AI218" s="4">
        <f t="shared" si="237"/>
        <v>-0.90277922188046067</v>
      </c>
      <c r="AJ218" s="4">
        <f t="shared" si="238"/>
        <v>-0.33200800804680469</v>
      </c>
      <c r="AK218" s="4">
        <f t="shared" si="239"/>
        <v>-0.34707787507871662</v>
      </c>
      <c r="AL218" s="4">
        <f t="shared" si="240"/>
        <v>0.83779042030534168</v>
      </c>
      <c r="AM218" s="4">
        <f t="shared" si="241"/>
        <v>0.55523041345699731</v>
      </c>
      <c r="AN218" s="4">
        <f t="shared" si="242"/>
        <v>1.8474715114434253</v>
      </c>
      <c r="AO218" s="4">
        <f t="shared" si="243"/>
        <v>-1.1081061601902573</v>
      </c>
      <c r="AP218" s="4">
        <f t="shared" si="244"/>
        <v>-0.55052108000952382</v>
      </c>
      <c r="AQ218" s="4">
        <f t="shared" si="245"/>
        <v>1.5265566588595902E-16</v>
      </c>
      <c r="AR218" s="4">
        <f t="shared" si="246"/>
        <v>-0.18601867117516008</v>
      </c>
      <c r="AS218" s="4">
        <f t="shared" si="247"/>
        <v>0.18601867117516033</v>
      </c>
      <c r="AT218" s="4">
        <f t="shared" si="248"/>
        <v>-0.58395734748657835</v>
      </c>
      <c r="AU218" s="4">
        <f t="shared" si="249"/>
        <v>0.90136642184621907</v>
      </c>
      <c r="AV218" s="4">
        <f>AI218/ACC!D218</f>
        <v>-0.90277922188046067</v>
      </c>
      <c r="AW218" s="4">
        <f>AJ218/ACC!E218</f>
        <v>-0.37943772348206251</v>
      </c>
      <c r="AX218" s="4">
        <f>AK218/ACC!F218</f>
        <v>-0.37021640008396439</v>
      </c>
      <c r="AY218" s="4">
        <f>AL218/ACC!G218</f>
        <v>0.83779042030534168</v>
      </c>
      <c r="AZ218" s="4">
        <f>AM218/ACC!H218</f>
        <v>0.55523041345699731</v>
      </c>
      <c r="BA218" s="4">
        <f>AN218/ACC!I218</f>
        <v>1.970636278872987</v>
      </c>
      <c r="BB218" s="4">
        <f>AO218/ACC!J218</f>
        <v>-1.1081061601902573</v>
      </c>
      <c r="BC218" s="4">
        <f>AP218/ACC!K218</f>
        <v>-0.58722248534349208</v>
      </c>
      <c r="BD218" s="4">
        <f t="shared" si="250"/>
        <v>-0.2036607312852865</v>
      </c>
      <c r="BE218" s="4">
        <f t="shared" si="251"/>
        <v>0.20763451169905869</v>
      </c>
      <c r="BF218" s="4">
        <f t="shared" si="252"/>
        <v>0.41129524298434517</v>
      </c>
    </row>
    <row r="219" spans="1:63" x14ac:dyDescent="0.3">
      <c r="A219" s="3" t="str">
        <f t="shared" si="174"/>
        <v>ll218</v>
      </c>
      <c r="B219" s="3" t="s">
        <v>316</v>
      </c>
      <c r="C219" s="3">
        <v>218</v>
      </c>
      <c r="D219" s="3">
        <v>2</v>
      </c>
      <c r="E219">
        <v>486.8</v>
      </c>
      <c r="F219">
        <v>490.8</v>
      </c>
      <c r="G219">
        <v>447.6</v>
      </c>
      <c r="H219">
        <v>573.20000000000005</v>
      </c>
      <c r="I219">
        <v>499.9</v>
      </c>
      <c r="J219">
        <v>530.6</v>
      </c>
      <c r="K219">
        <v>481.1</v>
      </c>
      <c r="L219">
        <v>446.3</v>
      </c>
      <c r="M219" s="4">
        <f t="shared" ref="M219:M220" si="253">AVERAGE(E219:L219)</f>
        <v>494.53750000000002</v>
      </c>
      <c r="N219" s="4">
        <f t="shared" ref="N219:N220" si="254">AVERAGE(E219:H219)</f>
        <v>499.6</v>
      </c>
      <c r="O219" s="4">
        <f t="shared" ref="O219:O220" si="255">AVERAGE(I219:L219)</f>
        <v>489.47499999999997</v>
      </c>
      <c r="P219" s="4">
        <f t="shared" ref="P219:P220" si="256">O219-N219</f>
        <v>-10.125000000000057</v>
      </c>
      <c r="Q219" s="4">
        <f t="shared" ref="Q219:Q220" si="257">AVERAGE(E219,F219,K219,L219)</f>
        <v>476.25</v>
      </c>
      <c r="R219" s="4">
        <f t="shared" ref="R219:R220" si="258">AVERAGE(G219,H219,I219,J219)</f>
        <v>512.82500000000005</v>
      </c>
      <c r="S219" s="4">
        <f t="shared" ref="S219:S220" si="259">R219-Q219</f>
        <v>36.575000000000045</v>
      </c>
      <c r="T219" s="4">
        <f t="shared" ref="T219:T220" si="260">AVERAGE(E219,2112,I219,K219)</f>
        <v>894.95</v>
      </c>
      <c r="U219" s="4">
        <f t="shared" ref="U219:U220" si="261">AVERAGE(F219,H219,J219,L219)</f>
        <v>510.22499999999997</v>
      </c>
      <c r="V219" s="4">
        <f t="shared" ref="V219:V220" si="262">U219-T219</f>
        <v>-384.72500000000008</v>
      </c>
      <c r="W219" s="3">
        <v>32</v>
      </c>
      <c r="AB219" s="3">
        <v>26</v>
      </c>
      <c r="AC219" s="11">
        <v>4</v>
      </c>
      <c r="AD219" s="3">
        <v>6</v>
      </c>
      <c r="AE219" s="3">
        <v>3</v>
      </c>
      <c r="AF219" s="3">
        <v>5</v>
      </c>
      <c r="AG219" s="3">
        <v>8</v>
      </c>
      <c r="AH219" s="3">
        <v>43</v>
      </c>
      <c r="AI219" s="4">
        <f t="shared" ref="AI219:AI220" si="263">(E219-$M219)/_xlfn.STDEV.S($E219:$L219)</f>
        <v>-0.18457451153084317</v>
      </c>
      <c r="AJ219" s="4">
        <f t="shared" ref="AJ219:AJ220" si="264">(F219-$M219)/_xlfn.STDEV.S($E219:$L219)</f>
        <v>-8.9156347249955081E-2</v>
      </c>
      <c r="AK219" s="4">
        <f t="shared" ref="AK219:AK220" si="265">(G219-$M219)/_xlfn.STDEV.S($E219:$L219)</f>
        <v>-1.1196725214835461</v>
      </c>
      <c r="AL219" s="4">
        <f t="shared" ref="AL219:AL220" si="266">(H219-$M219)/_xlfn.STDEV.S($E219:$L219)</f>
        <v>1.8764578369363405</v>
      </c>
      <c r="AM219" s="4">
        <f t="shared" ref="AM219:AM220" si="267">(I219-$M219)/_xlfn.STDEV.S($E219:$L219)</f>
        <v>0.1279199764890645</v>
      </c>
      <c r="AN219" s="4">
        <f t="shared" ref="AN219:AN220" si="268">(J219-$M219)/_xlfn.STDEV.S($E219:$L219)</f>
        <v>0.86025438734488169</v>
      </c>
      <c r="AO219" s="4">
        <f t="shared" ref="AO219:AO220" si="269">(K219-$M219)/_xlfn.STDEV.S($E219:$L219)</f>
        <v>-0.32054539563110845</v>
      </c>
      <c r="AP219" s="4">
        <f t="shared" ref="AP219:AP220" si="270">(L219-$M219)/_xlfn.STDEV.S($E219:$L219)</f>
        <v>-1.150683424874835</v>
      </c>
      <c r="AQ219" s="4">
        <f t="shared" ref="AQ219:AQ220" si="271">AVERAGE(AI219:AP219)</f>
        <v>0</v>
      </c>
      <c r="AR219" s="4">
        <f t="shared" ref="AR219:AR220" si="272">AVERAGE(AI219:AL219)</f>
        <v>0.12076361416799902</v>
      </c>
      <c r="AS219" s="4">
        <f t="shared" ref="AS219:AS220" si="273">AVERAGE(AM219:AP219)</f>
        <v>-0.1207636141679993</v>
      </c>
      <c r="AT219" s="4">
        <f t="shared" ref="AT219:AT220" si="274">(AVERAGE(AK219:AL219,AO219:AP219)-(AVERAGE(AI219:AJ219,AM219:AN219)))</f>
        <v>-0.35722175252657423</v>
      </c>
      <c r="AU219" s="4">
        <f t="shared" ref="AU219:AU220" si="275">AVERAGE(AJ219,AL219,AN219,AP219)-(AVERAGE(AI219,AK219,AM219,AO219))</f>
        <v>0.74843622607821647</v>
      </c>
      <c r="AV219" s="4">
        <f>AI219/ACC!D219</f>
        <v>-0.18457451153084317</v>
      </c>
      <c r="AW219" s="4">
        <f>AJ219/ACC!E219</f>
        <v>-9.5100103733285424E-2</v>
      </c>
      <c r="AX219" s="4">
        <f>AK219/ACC!F219</f>
        <v>-1.1943173562491158</v>
      </c>
      <c r="AY219" s="4">
        <f>AL219/ACC!G219</f>
        <v>2.00155502606543</v>
      </c>
      <c r="AZ219" s="4">
        <f>AM219/ACC!H219</f>
        <v>0.1364479749216688</v>
      </c>
      <c r="BA219" s="4">
        <f>AN219/ACC!I219</f>
        <v>0.98314787125129333</v>
      </c>
      <c r="BB219" s="4">
        <f>AO219/ACC!J219</f>
        <v>-0.32054539563110845</v>
      </c>
      <c r="BC219" s="4">
        <f>AP219/ACC!K219</f>
        <v>-1.3150667712855257</v>
      </c>
      <c r="BD219" s="4">
        <f t="shared" ref="BD219:BD220" si="276">AVERAGE(AV219:AY219)</f>
        <v>0.13189076363804642</v>
      </c>
      <c r="BE219" s="4">
        <f t="shared" ref="BE219:BE220" si="277">AVERAGE(AZ219:BC219)</f>
        <v>-0.12900408018591802</v>
      </c>
      <c r="BF219" s="4">
        <f t="shared" ref="BF219:BF220" si="278">BE219-BD219</f>
        <v>-0.26089484382396444</v>
      </c>
    </row>
    <row r="220" spans="1:63" x14ac:dyDescent="0.3">
      <c r="A220" s="3" t="str">
        <f t="shared" si="174"/>
        <v>mr219</v>
      </c>
      <c r="B220" s="3" t="s">
        <v>317</v>
      </c>
      <c r="C220" s="3">
        <v>219</v>
      </c>
      <c r="D220" s="3">
        <v>2</v>
      </c>
      <c r="E220">
        <v>380.5</v>
      </c>
      <c r="F220">
        <v>388.3</v>
      </c>
      <c r="G220">
        <v>392.9</v>
      </c>
      <c r="H220">
        <v>442.8</v>
      </c>
      <c r="I220">
        <v>466.1</v>
      </c>
      <c r="J220">
        <v>565.9</v>
      </c>
      <c r="K220">
        <v>440.3</v>
      </c>
      <c r="L220">
        <v>468.3</v>
      </c>
      <c r="M220" s="4">
        <f t="shared" si="253"/>
        <v>443.13750000000005</v>
      </c>
      <c r="N220" s="4">
        <f t="shared" si="254"/>
        <v>401.12499999999994</v>
      </c>
      <c r="O220" s="4">
        <f t="shared" si="255"/>
        <v>485.15</v>
      </c>
      <c r="P220" s="4">
        <f t="shared" si="256"/>
        <v>84.025000000000034</v>
      </c>
      <c r="Q220" s="4">
        <f t="shared" si="257"/>
        <v>419.34999999999997</v>
      </c>
      <c r="R220" s="4">
        <f t="shared" si="258"/>
        <v>466.92500000000007</v>
      </c>
      <c r="S220" s="4">
        <f t="shared" si="259"/>
        <v>47.575000000000102</v>
      </c>
      <c r="T220" s="4">
        <f t="shared" si="260"/>
        <v>849.72500000000002</v>
      </c>
      <c r="U220" s="4">
        <f t="shared" si="261"/>
        <v>466.32499999999999</v>
      </c>
      <c r="V220" s="4">
        <f t="shared" si="262"/>
        <v>-383.40000000000003</v>
      </c>
      <c r="W220" s="3">
        <v>24</v>
      </c>
      <c r="AB220" s="3">
        <v>17</v>
      </c>
      <c r="AC220" s="11">
        <v>1</v>
      </c>
      <c r="AD220" s="3">
        <v>5</v>
      </c>
      <c r="AE220" s="3">
        <v>2</v>
      </c>
      <c r="AF220" s="3">
        <v>4</v>
      </c>
      <c r="AG220" s="3">
        <v>5</v>
      </c>
      <c r="AH220" s="3">
        <v>12</v>
      </c>
      <c r="AI220" s="4">
        <f t="shared" si="263"/>
        <v>-1.0338811778232861</v>
      </c>
      <c r="AJ220" s="4">
        <f t="shared" si="264"/>
        <v>-0.90513604612068577</v>
      </c>
      <c r="AK220" s="4">
        <f t="shared" si="265"/>
        <v>-0.82920942998838354</v>
      </c>
      <c r="AL220" s="4">
        <f t="shared" si="266"/>
        <v>-5.5707028140553842E-3</v>
      </c>
      <c r="AM220" s="4">
        <f t="shared" si="267"/>
        <v>0.37901411368217391</v>
      </c>
      <c r="AN220" s="4">
        <f t="shared" si="268"/>
        <v>2.0262915680308282</v>
      </c>
      <c r="AO220" s="4">
        <f t="shared" si="269"/>
        <v>-4.6835168103350353E-2</v>
      </c>
      <c r="AP220" s="4">
        <f t="shared" si="270"/>
        <v>0.41532684313675333</v>
      </c>
      <c r="AQ220" s="4">
        <f t="shared" si="271"/>
        <v>-7.3552275381416621E-16</v>
      </c>
      <c r="AR220" s="4">
        <f t="shared" si="272"/>
        <v>-0.69344933918660279</v>
      </c>
      <c r="AS220" s="4">
        <f t="shared" si="273"/>
        <v>0.69344933918660123</v>
      </c>
      <c r="AT220" s="4">
        <f t="shared" si="274"/>
        <v>-0.23314422888451647</v>
      </c>
      <c r="AU220" s="4">
        <f t="shared" si="275"/>
        <v>0.76545583111642168</v>
      </c>
      <c r="AV220" s="4">
        <f>AI220/ACC!D220</f>
        <v>-1.0338811778232861</v>
      </c>
      <c r="AW220" s="4">
        <f>AJ220/ACC!E220</f>
        <v>-1.2068480614942476</v>
      </c>
      <c r="AX220" s="4">
        <f>AK220/ACC!F220</f>
        <v>-0.94766791998672406</v>
      </c>
      <c r="AY220" s="4">
        <f>AL220/ACC!G220</f>
        <v>-6.3665175017775816E-3</v>
      </c>
      <c r="AZ220" s="4">
        <f>AM220/ACC!H220</f>
        <v>0.46647890914729095</v>
      </c>
      <c r="BA220" s="4">
        <f>AN220/ACC!I220</f>
        <v>2.1613776725662168</v>
      </c>
      <c r="BB220" s="4">
        <f>AO220/ACC!J220</f>
        <v>-4.6835168103350353E-2</v>
      </c>
      <c r="BC220" s="4">
        <f>AP220/ACC!K220</f>
        <v>0.55376912418233781</v>
      </c>
      <c r="BD220" s="4">
        <f t="shared" si="276"/>
        <v>-0.79869091920150892</v>
      </c>
      <c r="BE220" s="4">
        <f t="shared" si="277"/>
        <v>0.78369763444812379</v>
      </c>
      <c r="BF220" s="4">
        <f t="shared" si="278"/>
        <v>1.5823885536496327</v>
      </c>
    </row>
    <row r="221" spans="1:63" x14ac:dyDescent="0.3">
      <c r="E221"/>
      <c r="F221"/>
      <c r="G221"/>
      <c r="H221"/>
      <c r="I221"/>
      <c r="J221"/>
      <c r="K221"/>
      <c r="L221"/>
      <c r="M221"/>
      <c r="N221" s="4"/>
      <c r="O221" s="4"/>
      <c r="P221" s="4"/>
      <c r="Q221" s="4"/>
      <c r="R221" s="4"/>
      <c r="S221" s="4"/>
      <c r="T221" s="4"/>
      <c r="U221" s="4"/>
      <c r="V221" s="4"/>
    </row>
    <row r="222" spans="1:63" x14ac:dyDescent="0.3"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AB222" s="4"/>
    </row>
    <row r="223" spans="1:63" x14ac:dyDescent="0.3">
      <c r="B223" s="3" t="s">
        <v>26</v>
      </c>
      <c r="E223" s="4">
        <f t="shared" ref="E223:W223" si="279">AVERAGE(E2:E222)</f>
        <v>518.03225806451633</v>
      </c>
      <c r="F223" s="4">
        <f t="shared" si="279"/>
        <v>562.80322580645168</v>
      </c>
      <c r="G223" s="4">
        <f t="shared" si="279"/>
        <v>552.34009216589868</v>
      </c>
      <c r="H223" s="4">
        <f t="shared" si="279"/>
        <v>651.80185185185178</v>
      </c>
      <c r="I223" s="4">
        <f t="shared" si="279"/>
        <v>578.51612903225828</v>
      </c>
      <c r="J223" s="4">
        <f t="shared" si="279"/>
        <v>635.93148148148168</v>
      </c>
      <c r="K223" s="4">
        <f t="shared" si="279"/>
        <v>525.30368663594516</v>
      </c>
      <c r="L223" s="4">
        <f t="shared" si="279"/>
        <v>556.43732718893966</v>
      </c>
      <c r="M223" s="4">
        <f t="shared" si="279"/>
        <v>572.7255431204743</v>
      </c>
      <c r="N223" s="4">
        <f t="shared" si="279"/>
        <v>571.55349462365643</v>
      </c>
      <c r="O223" s="4">
        <f t="shared" si="279"/>
        <v>573.96566820276507</v>
      </c>
      <c r="P223" s="4">
        <f t="shared" si="279"/>
        <v>2.4121735791090626</v>
      </c>
      <c r="Q223" s="4">
        <f t="shared" si="279"/>
        <v>540.64412442396349</v>
      </c>
      <c r="R223" s="4">
        <f t="shared" si="279"/>
        <v>604.61620583717399</v>
      </c>
      <c r="S223" s="4">
        <f t="shared" si="279"/>
        <v>63.972081413210446</v>
      </c>
      <c r="T223" s="4">
        <f t="shared" si="279"/>
        <v>721.54481566820277</v>
      </c>
      <c r="U223" s="4">
        <f t="shared" si="279"/>
        <v>602.0598310291856</v>
      </c>
      <c r="V223" s="4">
        <f t="shared" si="279"/>
        <v>-119.48498463901686</v>
      </c>
      <c r="W223" s="4">
        <f t="shared" si="279"/>
        <v>27.445544554455445</v>
      </c>
      <c r="X223" s="4">
        <f t="shared" ref="X223:BF223" si="280">AVERAGE(X2:X222)</f>
        <v>7.609467455621302</v>
      </c>
      <c r="Y223" s="4">
        <f t="shared" si="280"/>
        <v>3.1893491124260356</v>
      </c>
      <c r="Z223" s="4">
        <f t="shared" si="280"/>
        <v>10.562130177514794</v>
      </c>
      <c r="AA223" s="4">
        <f t="shared" si="280"/>
        <v>6.1775147928994079</v>
      </c>
      <c r="AB223" s="4">
        <f t="shared" si="280"/>
        <v>16.159817351598175</v>
      </c>
      <c r="AC223" s="4">
        <f t="shared" si="280"/>
        <v>2.1963470319634704</v>
      </c>
      <c r="AD223" s="4">
        <f t="shared" si="280"/>
        <v>2.4109589041095889</v>
      </c>
      <c r="AE223" s="4">
        <f t="shared" si="280"/>
        <v>2.3287671232876712</v>
      </c>
      <c r="AF223" s="4">
        <f t="shared" si="280"/>
        <v>4.7488584474885842</v>
      </c>
      <c r="AG223" s="4">
        <f t="shared" si="280"/>
        <v>4.4794520547945202</v>
      </c>
      <c r="AH223" s="4">
        <f t="shared" si="280"/>
        <v>12.53960396039604</v>
      </c>
      <c r="AI223" s="4">
        <f t="shared" si="280"/>
        <v>-0.74588355450059407</v>
      </c>
      <c r="AJ223" s="4">
        <f t="shared" si="280"/>
        <v>-0.11283781889038046</v>
      </c>
      <c r="AK223" s="4">
        <f t="shared" si="280"/>
        <v>-0.34889914572073627</v>
      </c>
      <c r="AL223" s="4">
        <f t="shared" si="280"/>
        <v>1.0525831454575107</v>
      </c>
      <c r="AM223" s="4">
        <f t="shared" si="280"/>
        <v>6.7193200458351685E-2</v>
      </c>
      <c r="AN223" s="4">
        <f t="shared" si="280"/>
        <v>0.67390644217942364</v>
      </c>
      <c r="AO223" s="4">
        <f t="shared" si="280"/>
        <v>-0.66174914087384185</v>
      </c>
      <c r="AP223" s="4">
        <f t="shared" si="280"/>
        <v>-0.1847795050496352</v>
      </c>
      <c r="AQ223" s="4">
        <f t="shared" si="280"/>
        <v>-3.2558297117487624E-2</v>
      </c>
      <c r="AR223" s="4">
        <f t="shared" si="280"/>
        <v>-3.8759343413549821E-2</v>
      </c>
      <c r="AS223" s="4">
        <f t="shared" si="280"/>
        <v>-2.6357250821425409E-2</v>
      </c>
      <c r="AT223" s="4">
        <f t="shared" si="280"/>
        <v>-6.305728858375729E-3</v>
      </c>
      <c r="AU223" s="4">
        <f t="shared" si="280"/>
        <v>0.77955272608343484</v>
      </c>
      <c r="AV223" s="4">
        <f>AVERAGE(AV2:AV222)</f>
        <v>-0.76173529770944581</v>
      </c>
      <c r="AW223" s="4">
        <f t="shared" si="280"/>
        <v>5.1701226843767281E-2</v>
      </c>
      <c r="AX223" s="4">
        <f t="shared" si="280"/>
        <v>-0.35373388211861817</v>
      </c>
      <c r="AY223" s="4">
        <f t="shared" si="280"/>
        <v>1.2157304962110478</v>
      </c>
      <c r="AZ223" s="4">
        <f t="shared" si="280"/>
        <v>7.5349408171985779E-2</v>
      </c>
      <c r="BA223" s="4">
        <f t="shared" si="280"/>
        <v>0.99165690695032616</v>
      </c>
      <c r="BB223" s="4">
        <f t="shared" si="280"/>
        <v>-0.67592585244346692</v>
      </c>
      <c r="BC223" s="4">
        <f t="shared" si="280"/>
        <v>-0.1132534418121617</v>
      </c>
      <c r="BD223" s="4">
        <f t="shared" si="280"/>
        <v>4.8275160681811043E-2</v>
      </c>
      <c r="BE223" s="4">
        <f t="shared" si="280"/>
        <v>7.4844616520255383E-2</v>
      </c>
      <c r="BF223" s="4">
        <f t="shared" si="280"/>
        <v>2.6569455838444243E-2</v>
      </c>
    </row>
    <row r="224" spans="1:63" x14ac:dyDescent="0.3">
      <c r="N224" s="6"/>
      <c r="O224" s="6"/>
      <c r="P224" s="6"/>
      <c r="Q224" s="7"/>
      <c r="R224" s="6"/>
      <c r="S224" s="6"/>
    </row>
    <row r="225" spans="2:33" x14ac:dyDescent="0.3">
      <c r="N225" s="4"/>
      <c r="O225" s="4"/>
      <c r="P225" s="4"/>
      <c r="Q225" s="4"/>
      <c r="R225" s="4"/>
      <c r="S225" s="4"/>
      <c r="T225" s="8"/>
      <c r="U225" s="4"/>
      <c r="V225" s="4"/>
    </row>
    <row r="226" spans="2:33" x14ac:dyDescent="0.3">
      <c r="P226" s="4"/>
      <c r="R226" s="4"/>
      <c r="S226" s="4"/>
      <c r="U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2:33" x14ac:dyDescent="0.3">
      <c r="E227" s="3" t="s">
        <v>35</v>
      </c>
      <c r="G227" s="3" t="s">
        <v>32</v>
      </c>
      <c r="O227" s="3" t="s">
        <v>33</v>
      </c>
      <c r="Q227" s="3" t="s">
        <v>34</v>
      </c>
    </row>
    <row r="228" spans="2:33" x14ac:dyDescent="0.3">
      <c r="E228" s="3" t="s">
        <v>33</v>
      </c>
      <c r="F228" s="3" t="s">
        <v>34</v>
      </c>
      <c r="G228" s="3" t="s">
        <v>33</v>
      </c>
      <c r="H228" s="3" t="s">
        <v>34</v>
      </c>
      <c r="O228" s="3" t="s">
        <v>39</v>
      </c>
      <c r="P228" s="3" t="s">
        <v>40</v>
      </c>
      <c r="Q228" s="3" t="s">
        <v>39</v>
      </c>
      <c r="R228" s="3" t="s">
        <v>40</v>
      </c>
    </row>
    <row r="229" spans="2:33" x14ac:dyDescent="0.3">
      <c r="D229" s="3" t="s">
        <v>36</v>
      </c>
      <c r="E229" s="4">
        <f>G223</f>
        <v>552.34009216589868</v>
      </c>
      <c r="F229" s="4">
        <f>K223</f>
        <v>525.30368663594516</v>
      </c>
      <c r="G229" s="4">
        <f>E223</f>
        <v>518.03225806451633</v>
      </c>
      <c r="H229" s="4">
        <f>I223</f>
        <v>578.51612903225828</v>
      </c>
      <c r="N229" s="3" t="s">
        <v>36</v>
      </c>
      <c r="O229" s="4">
        <f>G229</f>
        <v>518.03225806451633</v>
      </c>
      <c r="P229" s="4">
        <f>E229</f>
        <v>552.34009216589868</v>
      </c>
      <c r="Q229" s="4">
        <f>F229</f>
        <v>525.30368663594516</v>
      </c>
      <c r="R229" s="4">
        <f>H229</f>
        <v>578.51612903225828</v>
      </c>
    </row>
    <row r="230" spans="2:33" x14ac:dyDescent="0.3">
      <c r="D230" s="3" t="s">
        <v>37</v>
      </c>
      <c r="E230" s="4">
        <f>H223</f>
        <v>651.80185185185178</v>
      </c>
      <c r="F230" s="4">
        <f>L223</f>
        <v>556.43732718893966</v>
      </c>
      <c r="G230" s="4">
        <f>F223</f>
        <v>562.80322580645168</v>
      </c>
      <c r="H230" s="4">
        <f>J223</f>
        <v>635.93148148148168</v>
      </c>
      <c r="K230" s="4"/>
      <c r="N230" s="3" t="s">
        <v>37</v>
      </c>
      <c r="O230" s="4">
        <f>G230</f>
        <v>562.80322580645168</v>
      </c>
      <c r="P230" s="4">
        <f>E230</f>
        <v>651.80185185185178</v>
      </c>
      <c r="Q230" s="4">
        <f>F230</f>
        <v>556.43732718893966</v>
      </c>
      <c r="R230" s="4">
        <f>H230</f>
        <v>635.93148148148168</v>
      </c>
    </row>
    <row r="232" spans="2:33" x14ac:dyDescent="0.3">
      <c r="S232" s="4"/>
    </row>
    <row r="233" spans="2:33" x14ac:dyDescent="0.3">
      <c r="B233"/>
      <c r="C233"/>
    </row>
    <row r="234" spans="2:33" x14ac:dyDescent="0.3">
      <c r="B234"/>
      <c r="C234"/>
    </row>
    <row r="235" spans="2:33" x14ac:dyDescent="0.3">
      <c r="B235"/>
      <c r="C235"/>
    </row>
    <row r="236" spans="2:33" x14ac:dyDescent="0.3">
      <c r="B236"/>
      <c r="C236"/>
    </row>
    <row r="237" spans="2:33" x14ac:dyDescent="0.3">
      <c r="B237"/>
      <c r="C237"/>
    </row>
    <row r="238" spans="2:33" x14ac:dyDescent="0.3">
      <c r="B238"/>
      <c r="C238"/>
    </row>
    <row r="254" ht="12.75" customHeight="1" x14ac:dyDescent="0.3"/>
    <row r="260" spans="20:20" x14ac:dyDescent="0.3">
      <c r="T260" s="4"/>
    </row>
    <row r="261" spans="20:20" x14ac:dyDescent="0.3">
      <c r="T26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15D3-3AE2-4C0D-A08F-E858BC947B92}">
  <dimension ref="A1:A223"/>
  <sheetViews>
    <sheetView topLeftCell="A199" workbookViewId="0">
      <selection activeCell="A224" sqref="A224"/>
    </sheetView>
  </sheetViews>
  <sheetFormatPr defaultRowHeight="14.4" x14ac:dyDescent="0.3"/>
  <sheetData>
    <row r="1" spans="1:1" x14ac:dyDescent="0.3">
      <c r="A1" s="43" t="s">
        <v>214</v>
      </c>
    </row>
    <row r="2" spans="1:1" x14ac:dyDescent="0.3">
      <c r="A2" s="1">
        <v>0.97750000000000004</v>
      </c>
    </row>
    <row r="3" spans="1:1" x14ac:dyDescent="0.3">
      <c r="A3" s="1">
        <v>0.96875</v>
      </c>
    </row>
    <row r="4" spans="1:1" x14ac:dyDescent="0.3">
      <c r="A4" s="1">
        <v>1</v>
      </c>
    </row>
    <row r="5" spans="1:1" x14ac:dyDescent="0.3">
      <c r="A5" s="1">
        <v>0.984375</v>
      </c>
    </row>
    <row r="6" spans="1:1" x14ac:dyDescent="0.3">
      <c r="A6" s="1">
        <v>1</v>
      </c>
    </row>
    <row r="7" spans="1:1" x14ac:dyDescent="0.3">
      <c r="A7" s="1">
        <v>0.921875</v>
      </c>
    </row>
    <row r="8" spans="1:1" x14ac:dyDescent="0.3">
      <c r="A8" s="1">
        <v>0.890625</v>
      </c>
    </row>
    <row r="9" spans="1:1" x14ac:dyDescent="0.3">
      <c r="A9" s="1">
        <v>0.9609375</v>
      </c>
    </row>
    <row r="10" spans="1:1" x14ac:dyDescent="0.3">
      <c r="A10" s="1">
        <v>0.984375</v>
      </c>
    </row>
    <row r="11" spans="1:1" x14ac:dyDescent="0.3">
      <c r="A11" s="1">
        <v>0.890625</v>
      </c>
    </row>
    <row r="12" spans="1:1" x14ac:dyDescent="0.3">
      <c r="A12" s="1">
        <v>0.9609375</v>
      </c>
    </row>
    <row r="13" spans="1:1" x14ac:dyDescent="0.3">
      <c r="A13" s="1">
        <v>0.94624999999999992</v>
      </c>
    </row>
    <row r="14" spans="1:1" x14ac:dyDescent="0.3">
      <c r="A14" s="1">
        <v>0.93874999999999997</v>
      </c>
    </row>
    <row r="15" spans="1:1" x14ac:dyDescent="0.3">
      <c r="A15" s="1">
        <v>0.9296875</v>
      </c>
    </row>
    <row r="16" spans="1:1" x14ac:dyDescent="0.3">
      <c r="A16" s="1">
        <v>0.9453125</v>
      </c>
    </row>
    <row r="17" spans="1:1" x14ac:dyDescent="0.3">
      <c r="A17" s="1">
        <v>0.9296875</v>
      </c>
    </row>
    <row r="18" spans="1:1" x14ac:dyDescent="0.3">
      <c r="A18" s="1">
        <v>0.84437499999999999</v>
      </c>
    </row>
    <row r="19" spans="1:1" x14ac:dyDescent="0.3">
      <c r="A19" s="1">
        <v>0.97687499999999994</v>
      </c>
    </row>
    <row r="20" spans="1:1" x14ac:dyDescent="0.3">
      <c r="A20" s="1">
        <v>0.9140625</v>
      </c>
    </row>
    <row r="21" spans="1:1" x14ac:dyDescent="0.3">
      <c r="A21" s="1">
        <v>0.98499999999999999</v>
      </c>
    </row>
    <row r="22" spans="1:1" x14ac:dyDescent="0.3">
      <c r="A22" s="1">
        <v>0.94750000000000001</v>
      </c>
    </row>
    <row r="23" spans="1:1" x14ac:dyDescent="0.3">
      <c r="A23" s="1">
        <v>0.96124999999999994</v>
      </c>
    </row>
    <row r="24" spans="1:1" x14ac:dyDescent="0.3">
      <c r="A24" s="1">
        <v>0.99249999999999994</v>
      </c>
    </row>
    <row r="25" spans="1:1" x14ac:dyDescent="0.3">
      <c r="A25" s="1">
        <v>1</v>
      </c>
    </row>
    <row r="26" spans="1:1" x14ac:dyDescent="0.3">
      <c r="A26" s="1">
        <v>0.98499999999999988</v>
      </c>
    </row>
    <row r="27" spans="1:1" x14ac:dyDescent="0.3">
      <c r="A27" s="1">
        <v>0.953125</v>
      </c>
    </row>
    <row r="28" spans="1:1" x14ac:dyDescent="0.3">
      <c r="A28" s="1">
        <v>0.99249999999999994</v>
      </c>
    </row>
    <row r="29" spans="1:1" x14ac:dyDescent="0.3">
      <c r="A29" s="1">
        <v>0.9296875</v>
      </c>
    </row>
    <row r="30" spans="1:1" x14ac:dyDescent="0.3">
      <c r="A30" s="1">
        <v>0.9921875</v>
      </c>
    </row>
    <row r="31" spans="1:1" x14ac:dyDescent="0.3">
      <c r="A31" s="1">
        <v>1</v>
      </c>
    </row>
    <row r="32" spans="1:1" x14ac:dyDescent="0.3">
      <c r="A32" s="1">
        <v>0.98499999999999988</v>
      </c>
    </row>
    <row r="33" spans="1:1" x14ac:dyDescent="0.3">
      <c r="A33" s="1">
        <v>0.98499999999999999</v>
      </c>
    </row>
    <row r="34" spans="1:1" x14ac:dyDescent="0.3">
      <c r="A34" s="1">
        <v>0.90749999999999997</v>
      </c>
    </row>
    <row r="35" spans="1:1" x14ac:dyDescent="0.3">
      <c r="A35" s="1">
        <v>0.9765625</v>
      </c>
    </row>
    <row r="36" spans="1:1" x14ac:dyDescent="0.3">
      <c r="A36" s="1">
        <v>0.984375</v>
      </c>
    </row>
    <row r="37" spans="1:1" x14ac:dyDescent="0.3">
      <c r="A37" s="1">
        <v>0.92499999999999993</v>
      </c>
    </row>
    <row r="38" spans="1:1" x14ac:dyDescent="0.3">
      <c r="A38" s="1">
        <v>1</v>
      </c>
    </row>
    <row r="39" spans="1:1" x14ac:dyDescent="0.3">
      <c r="A39" s="1">
        <v>0.734375</v>
      </c>
    </row>
    <row r="40" spans="1:1" x14ac:dyDescent="0.3">
      <c r="A40" s="1">
        <v>0.7578125</v>
      </c>
    </row>
    <row r="41" spans="1:1" x14ac:dyDescent="0.3">
      <c r="A41" s="1">
        <v>0.90625</v>
      </c>
    </row>
    <row r="42" spans="1:1" x14ac:dyDescent="0.3">
      <c r="A42" s="1">
        <v>0.9765625</v>
      </c>
    </row>
    <row r="43" spans="1:1" x14ac:dyDescent="0.3">
      <c r="A43" s="1">
        <v>0.984375</v>
      </c>
    </row>
    <row r="44" spans="1:1" x14ac:dyDescent="0.3">
      <c r="A44" s="1">
        <v>1</v>
      </c>
    </row>
    <row r="45" spans="1:1" x14ac:dyDescent="0.3">
      <c r="A45" s="1">
        <v>0.9921875</v>
      </c>
    </row>
    <row r="46" spans="1:1" x14ac:dyDescent="0.3">
      <c r="A46" s="1">
        <v>0.984375</v>
      </c>
    </row>
    <row r="47" spans="1:1" x14ac:dyDescent="0.3">
      <c r="A47" s="1">
        <v>1</v>
      </c>
    </row>
    <row r="48" spans="1:1" x14ac:dyDescent="0.3">
      <c r="A48" s="1">
        <v>0.984375</v>
      </c>
    </row>
    <row r="49" spans="1:1" x14ac:dyDescent="0.3">
      <c r="A49" s="1">
        <v>0.8671875</v>
      </c>
    </row>
    <row r="50" spans="1:1" x14ac:dyDescent="0.3">
      <c r="A50" s="1">
        <v>0.9765625</v>
      </c>
    </row>
    <row r="51" spans="1:1" x14ac:dyDescent="0.3">
      <c r="A51" s="1">
        <v>0.93249999999999988</v>
      </c>
    </row>
    <row r="52" spans="1:1" x14ac:dyDescent="0.3">
      <c r="A52" s="1">
        <v>0.98499999999999988</v>
      </c>
    </row>
    <row r="53" spans="1:1" x14ac:dyDescent="0.3">
      <c r="A53" s="1">
        <v>0.96124999999999994</v>
      </c>
    </row>
    <row r="54" spans="1:1" x14ac:dyDescent="0.3">
      <c r="A54" s="1">
        <v>1</v>
      </c>
    </row>
    <row r="55" spans="1:1" x14ac:dyDescent="0.3">
      <c r="A55" s="1">
        <v>0.99249999999999994</v>
      </c>
    </row>
    <row r="56" spans="1:1" x14ac:dyDescent="0.3">
      <c r="A56" s="1">
        <v>0.97625000000000006</v>
      </c>
    </row>
    <row r="57" spans="1:1" x14ac:dyDescent="0.3">
      <c r="A57" s="1">
        <v>0.97750000000000004</v>
      </c>
    </row>
    <row r="58" spans="1:1" x14ac:dyDescent="0.3">
      <c r="A58" s="1">
        <v>0.9537500000000001</v>
      </c>
    </row>
    <row r="59" spans="1:1" x14ac:dyDescent="0.3">
      <c r="A59" s="1">
        <v>0.97749999999999992</v>
      </c>
    </row>
    <row r="60" spans="1:1" x14ac:dyDescent="0.3">
      <c r="A60" s="1">
        <v>1</v>
      </c>
    </row>
    <row r="61" spans="1:1" x14ac:dyDescent="0.3">
      <c r="A61" s="1">
        <v>0.96843750000000006</v>
      </c>
    </row>
    <row r="62" spans="1:1" x14ac:dyDescent="0.3">
      <c r="A62" s="1">
        <v>0.95499999999999985</v>
      </c>
    </row>
    <row r="63" spans="1:1" x14ac:dyDescent="0.3">
      <c r="A63" s="1">
        <v>0.97</v>
      </c>
    </row>
    <row r="64" spans="1:1" x14ac:dyDescent="0.3">
      <c r="A64" s="1">
        <v>0.99249999999999994</v>
      </c>
    </row>
    <row r="65" spans="1:1" x14ac:dyDescent="0.3">
      <c r="A65" s="1">
        <v>0.95499999999999985</v>
      </c>
    </row>
    <row r="66" spans="1:1" x14ac:dyDescent="0.3">
      <c r="A66" s="1">
        <v>0.97750000000000004</v>
      </c>
    </row>
    <row r="67" spans="1:1" x14ac:dyDescent="0.3">
      <c r="A67" s="1">
        <v>0.95374999999999988</v>
      </c>
    </row>
    <row r="68" spans="1:1" x14ac:dyDescent="0.3">
      <c r="A68" s="1">
        <v>0.98499999999999988</v>
      </c>
    </row>
    <row r="69" spans="1:1" x14ac:dyDescent="0.3">
      <c r="A69" s="1">
        <v>1</v>
      </c>
    </row>
    <row r="70" spans="1:1" x14ac:dyDescent="0.3">
      <c r="A70" s="1">
        <v>0.97750000000000004</v>
      </c>
    </row>
    <row r="71" spans="1:1" x14ac:dyDescent="0.3">
      <c r="A71" s="1">
        <v>0.94624999999999981</v>
      </c>
    </row>
    <row r="72" spans="1:1" x14ac:dyDescent="0.3">
      <c r="A72" s="1">
        <v>0.9609375</v>
      </c>
    </row>
    <row r="73" spans="1:1" x14ac:dyDescent="0.3">
      <c r="A73" s="1">
        <v>0.96250000000000002</v>
      </c>
    </row>
    <row r="74" spans="1:1" x14ac:dyDescent="0.3">
      <c r="A74" s="1">
        <v>0.95499999999999996</v>
      </c>
    </row>
    <row r="75" spans="1:1" x14ac:dyDescent="0.3">
      <c r="A75" s="1">
        <v>0.9765625</v>
      </c>
    </row>
    <row r="76" spans="1:1" x14ac:dyDescent="0.3">
      <c r="A76" s="1">
        <v>0.984375</v>
      </c>
    </row>
    <row r="77" spans="1:1" x14ac:dyDescent="0.3">
      <c r="A77" s="1">
        <v>0.94</v>
      </c>
    </row>
    <row r="78" spans="1:1" x14ac:dyDescent="0.3">
      <c r="A78" s="1">
        <v>0.98499999999999999</v>
      </c>
    </row>
    <row r="79" spans="1:1" x14ac:dyDescent="0.3">
      <c r="A79" s="1">
        <v>0.99249999999999994</v>
      </c>
    </row>
    <row r="80" spans="1:1" x14ac:dyDescent="0.3">
      <c r="A80" s="1">
        <v>0.9609375</v>
      </c>
    </row>
    <row r="81" spans="1:1" x14ac:dyDescent="0.3">
      <c r="A81" s="1">
        <v>0.96250000000000002</v>
      </c>
    </row>
    <row r="82" spans="1:1" x14ac:dyDescent="0.3">
      <c r="A82" s="1">
        <v>0.98499999999999988</v>
      </c>
    </row>
    <row r="83" spans="1:1" x14ac:dyDescent="0.3">
      <c r="A83" s="1">
        <v>0.99249999999999994</v>
      </c>
    </row>
    <row r="84" spans="1:1" x14ac:dyDescent="0.3">
      <c r="A84" s="1">
        <v>1</v>
      </c>
    </row>
    <row r="85" spans="1:1" x14ac:dyDescent="0.3">
      <c r="A85" s="1">
        <v>1</v>
      </c>
    </row>
    <row r="86" spans="1:1" x14ac:dyDescent="0.3">
      <c r="A86" s="1">
        <v>1</v>
      </c>
    </row>
    <row r="87" spans="1:1" x14ac:dyDescent="0.3">
      <c r="A87" s="1">
        <v>1</v>
      </c>
    </row>
    <row r="88" spans="1:1" x14ac:dyDescent="0.3">
      <c r="A88" s="1">
        <v>0.90625</v>
      </c>
    </row>
    <row r="89" spans="1:1" x14ac:dyDescent="0.3">
      <c r="A89" s="1">
        <v>0.99249999999999994</v>
      </c>
    </row>
    <row r="90" spans="1:1" x14ac:dyDescent="0.3">
      <c r="A90" s="1">
        <v>0.9921875</v>
      </c>
    </row>
    <row r="91" spans="1:1" x14ac:dyDescent="0.3">
      <c r="A91" s="1">
        <v>0.99249999999999994</v>
      </c>
    </row>
    <row r="92" spans="1:1" x14ac:dyDescent="0.3">
      <c r="A92" s="1">
        <v>0.97</v>
      </c>
    </row>
    <row r="93" spans="1:1" x14ac:dyDescent="0.3">
      <c r="A93" s="1">
        <v>0.99249999999999994</v>
      </c>
    </row>
    <row r="94" spans="1:1" x14ac:dyDescent="0.3">
      <c r="A94" s="1">
        <v>0.98499999999999999</v>
      </c>
    </row>
    <row r="95" spans="1:1" x14ac:dyDescent="0.3">
      <c r="A95" s="1">
        <v>0.97</v>
      </c>
    </row>
    <row r="96" spans="1:1" x14ac:dyDescent="0.3">
      <c r="A96" s="1">
        <v>0.99249999999999994</v>
      </c>
    </row>
    <row r="97" spans="1:1" x14ac:dyDescent="0.3">
      <c r="A97" s="1">
        <v>0.97750000000000004</v>
      </c>
    </row>
    <row r="98" spans="1:1" x14ac:dyDescent="0.3">
      <c r="A98" s="1">
        <v>1</v>
      </c>
    </row>
    <row r="99" spans="1:1" x14ac:dyDescent="0.3">
      <c r="A99" s="1">
        <v>0.984375</v>
      </c>
    </row>
    <row r="100" spans="1:1" x14ac:dyDescent="0.3">
      <c r="A100" s="1">
        <v>0.9140625</v>
      </c>
    </row>
    <row r="101" spans="1:1" x14ac:dyDescent="0.3">
      <c r="A101" s="1">
        <v>0.9609375</v>
      </c>
    </row>
    <row r="102" spans="1:1" x14ac:dyDescent="0.3">
      <c r="A102" s="1">
        <v>0.97750000000000004</v>
      </c>
    </row>
    <row r="103" spans="1:1" x14ac:dyDescent="0.3">
      <c r="A103" s="1">
        <v>1</v>
      </c>
    </row>
    <row r="104" spans="1:1" x14ac:dyDescent="0.3">
      <c r="A104" s="1">
        <v>1</v>
      </c>
    </row>
    <row r="105" spans="1:1" x14ac:dyDescent="0.3">
      <c r="A105" s="1">
        <v>0.984375</v>
      </c>
    </row>
    <row r="106" spans="1:1" x14ac:dyDescent="0.3">
      <c r="A106" s="1">
        <v>0.96875</v>
      </c>
    </row>
    <row r="107" spans="1:1" x14ac:dyDescent="0.3">
      <c r="A107" s="1">
        <v>0.921875</v>
      </c>
    </row>
    <row r="108" spans="1:1" x14ac:dyDescent="0.3">
      <c r="A108" s="1">
        <v>0.8671875</v>
      </c>
    </row>
    <row r="109" spans="1:1" x14ac:dyDescent="0.3">
      <c r="A109" s="1">
        <v>0.984375</v>
      </c>
    </row>
    <row r="110" spans="1:1" x14ac:dyDescent="0.3">
      <c r="A110" s="1">
        <v>0.85999999999999988</v>
      </c>
    </row>
    <row r="111" spans="1:1" x14ac:dyDescent="0.3">
      <c r="A111" s="1">
        <v>0.9921875</v>
      </c>
    </row>
    <row r="112" spans="1:1" x14ac:dyDescent="0.3">
      <c r="A112" s="1">
        <v>1</v>
      </c>
    </row>
    <row r="113" spans="1:1" x14ac:dyDescent="0.3">
      <c r="A113" s="1">
        <v>0.953125</v>
      </c>
    </row>
    <row r="114" spans="1:1" x14ac:dyDescent="0.3">
      <c r="A114" s="1">
        <v>0.96875</v>
      </c>
    </row>
    <row r="115" spans="1:1" x14ac:dyDescent="0.3">
      <c r="A115" s="1">
        <v>0.9921875</v>
      </c>
    </row>
    <row r="116" spans="1:1" x14ac:dyDescent="0.3">
      <c r="A116" s="1">
        <v>0.984375</v>
      </c>
    </row>
    <row r="117" spans="1:1" x14ac:dyDescent="0.3">
      <c r="A117" s="1">
        <v>0.9921875</v>
      </c>
    </row>
    <row r="118" spans="1:1" x14ac:dyDescent="0.3">
      <c r="A118" s="1">
        <v>0.984375</v>
      </c>
    </row>
    <row r="119" spans="1:1" x14ac:dyDescent="0.3">
      <c r="A119" s="1">
        <v>1</v>
      </c>
    </row>
    <row r="120" spans="1:1" x14ac:dyDescent="0.3">
      <c r="A120" s="1">
        <v>0.9453125</v>
      </c>
    </row>
    <row r="121" spans="1:1" x14ac:dyDescent="0.3">
      <c r="A121" s="1">
        <v>0.9921875</v>
      </c>
    </row>
    <row r="122" spans="1:1" x14ac:dyDescent="0.3">
      <c r="A122" s="1"/>
    </row>
    <row r="123" spans="1:1" x14ac:dyDescent="0.3">
      <c r="A123" s="1">
        <v>0.984375</v>
      </c>
    </row>
    <row r="124" spans="1:1" x14ac:dyDescent="0.3">
      <c r="A124" s="1">
        <v>0.96875</v>
      </c>
    </row>
    <row r="125" spans="1:1" x14ac:dyDescent="0.3">
      <c r="A125" s="1">
        <v>1</v>
      </c>
    </row>
    <row r="126" spans="1:1" x14ac:dyDescent="0.3">
      <c r="A126" s="1">
        <v>1</v>
      </c>
    </row>
    <row r="127" spans="1:1" x14ac:dyDescent="0.3">
      <c r="A127" s="1">
        <v>0.9921875</v>
      </c>
    </row>
    <row r="128" spans="1:1" x14ac:dyDescent="0.3">
      <c r="A128" s="1">
        <v>0.9765625</v>
      </c>
    </row>
    <row r="129" spans="1:1" x14ac:dyDescent="0.3">
      <c r="A129" s="1">
        <v>0.9921875</v>
      </c>
    </row>
    <row r="130" spans="1:1" x14ac:dyDescent="0.3">
      <c r="A130" s="1">
        <v>0.984375</v>
      </c>
    </row>
    <row r="131" spans="1:1" x14ac:dyDescent="0.3">
      <c r="A131" s="1">
        <v>1</v>
      </c>
    </row>
    <row r="132" spans="1:1" x14ac:dyDescent="0.3">
      <c r="A132" s="1">
        <v>0.9921875</v>
      </c>
    </row>
    <row r="133" spans="1:1" x14ac:dyDescent="0.3">
      <c r="A133" s="1">
        <v>0.96875</v>
      </c>
    </row>
    <row r="134" spans="1:1" x14ac:dyDescent="0.3">
      <c r="A134" s="1">
        <v>0.9609375</v>
      </c>
    </row>
    <row r="135" spans="1:1" x14ac:dyDescent="0.3">
      <c r="A135" s="1">
        <v>0.9765625</v>
      </c>
    </row>
    <row r="136" spans="1:1" x14ac:dyDescent="0.3">
      <c r="A136" s="1">
        <v>0.9921875</v>
      </c>
    </row>
    <row r="137" spans="1:1" x14ac:dyDescent="0.3">
      <c r="A137" s="1">
        <v>0.9453125</v>
      </c>
    </row>
    <row r="138" spans="1:1" x14ac:dyDescent="0.3">
      <c r="A138" s="1">
        <v>0.9296875</v>
      </c>
    </row>
    <row r="139" spans="1:1" x14ac:dyDescent="0.3">
      <c r="A139" s="1">
        <v>0.9921875</v>
      </c>
    </row>
    <row r="140" spans="1:1" x14ac:dyDescent="0.3">
      <c r="A140" s="1">
        <v>0.9375</v>
      </c>
    </row>
    <row r="141" spans="1:1" x14ac:dyDescent="0.3">
      <c r="A141" s="1">
        <v>0.9921875</v>
      </c>
    </row>
    <row r="142" spans="1:1" x14ac:dyDescent="0.3">
      <c r="A142" s="1">
        <v>0.9296875</v>
      </c>
    </row>
    <row r="143" spans="1:1" x14ac:dyDescent="0.3">
      <c r="A143" s="1">
        <v>0.9375</v>
      </c>
    </row>
    <row r="144" spans="1:1" x14ac:dyDescent="0.3">
      <c r="A144" s="1">
        <v>0.96875</v>
      </c>
    </row>
    <row r="145" spans="1:1" x14ac:dyDescent="0.3">
      <c r="A145" s="1">
        <v>1</v>
      </c>
    </row>
    <row r="146" spans="1:1" x14ac:dyDescent="0.3">
      <c r="A146" s="1">
        <v>0.8125</v>
      </c>
    </row>
    <row r="147" spans="1:1" x14ac:dyDescent="0.3">
      <c r="A147" s="1">
        <v>0.984375</v>
      </c>
    </row>
    <row r="148" spans="1:1" x14ac:dyDescent="0.3">
      <c r="A148" s="1">
        <v>0.9765625</v>
      </c>
    </row>
    <row r="149" spans="1:1" x14ac:dyDescent="0.3">
      <c r="A149" s="1">
        <v>0.9609375</v>
      </c>
    </row>
    <row r="150" spans="1:1" x14ac:dyDescent="0.3">
      <c r="A150" s="1">
        <v>0.8515625</v>
      </c>
    </row>
    <row r="151" spans="1:1" x14ac:dyDescent="0.3">
      <c r="A151" s="1">
        <v>0.9765625</v>
      </c>
    </row>
    <row r="152" spans="1:1" x14ac:dyDescent="0.3">
      <c r="A152" s="1">
        <v>0.9375</v>
      </c>
    </row>
    <row r="153" spans="1:1" x14ac:dyDescent="0.3">
      <c r="A153" s="1">
        <v>0.921875</v>
      </c>
    </row>
    <row r="154" spans="1:1" x14ac:dyDescent="0.3">
      <c r="A154" s="1">
        <v>0.953125</v>
      </c>
    </row>
    <row r="155" spans="1:1" x14ac:dyDescent="0.3">
      <c r="A155" s="1">
        <v>0.9375</v>
      </c>
    </row>
    <row r="156" spans="1:1" x14ac:dyDescent="0.3">
      <c r="A156" s="1">
        <v>0.953125</v>
      </c>
    </row>
    <row r="157" spans="1:1" x14ac:dyDescent="0.3">
      <c r="A157" s="1">
        <v>0.953125</v>
      </c>
    </row>
    <row r="158" spans="1:1" x14ac:dyDescent="0.3">
      <c r="A158" s="1">
        <v>0.9765625</v>
      </c>
    </row>
    <row r="159" spans="1:1" x14ac:dyDescent="0.3">
      <c r="A159" s="1">
        <v>0.8984375</v>
      </c>
    </row>
    <row r="160" spans="1:1" x14ac:dyDescent="0.3">
      <c r="A160" s="1">
        <v>0.875</v>
      </c>
    </row>
    <row r="161" spans="1:1" x14ac:dyDescent="0.3">
      <c r="A161" s="1">
        <v>0.921875</v>
      </c>
    </row>
    <row r="162" spans="1:1" x14ac:dyDescent="0.3">
      <c r="A162" s="1">
        <v>0.9921875</v>
      </c>
    </row>
    <row r="163" spans="1:1" x14ac:dyDescent="0.3">
      <c r="A163" s="1">
        <v>0.9609375</v>
      </c>
    </row>
    <row r="164" spans="1:1" x14ac:dyDescent="0.3">
      <c r="A164" s="1">
        <v>0.9921875</v>
      </c>
    </row>
    <row r="165" spans="1:1" x14ac:dyDescent="0.3">
      <c r="A165" s="1">
        <v>0.984375</v>
      </c>
    </row>
    <row r="166" spans="1:1" x14ac:dyDescent="0.3">
      <c r="A166" s="1">
        <v>0.9609375</v>
      </c>
    </row>
    <row r="167" spans="1:1" x14ac:dyDescent="0.3">
      <c r="A167" s="1">
        <v>0.9296875</v>
      </c>
    </row>
    <row r="168" spans="1:1" x14ac:dyDescent="0.3">
      <c r="A168" s="1"/>
    </row>
    <row r="169" spans="1:1" x14ac:dyDescent="0.3">
      <c r="A169" s="1">
        <v>0.96875</v>
      </c>
    </row>
    <row r="170" spans="1:1" x14ac:dyDescent="0.3">
      <c r="A170" s="1">
        <v>0.9296875</v>
      </c>
    </row>
    <row r="171" spans="1:1" x14ac:dyDescent="0.3">
      <c r="A171" s="1">
        <v>0.796875</v>
      </c>
    </row>
    <row r="172" spans="1:1" x14ac:dyDescent="0.3">
      <c r="A172" s="1">
        <v>0.96875</v>
      </c>
    </row>
    <row r="173" spans="1:1" x14ac:dyDescent="0.3">
      <c r="A173" s="1">
        <v>0.9765625</v>
      </c>
    </row>
    <row r="174" spans="1:1" x14ac:dyDescent="0.3">
      <c r="A174" s="1">
        <v>0.96875</v>
      </c>
    </row>
    <row r="175" spans="1:1" x14ac:dyDescent="0.3">
      <c r="A175" s="1">
        <v>0.96875</v>
      </c>
    </row>
    <row r="176" spans="1:1" x14ac:dyDescent="0.3">
      <c r="A176" s="1">
        <v>0.9609375</v>
      </c>
    </row>
    <row r="177" spans="1:1" x14ac:dyDescent="0.3">
      <c r="A177" s="1">
        <v>1</v>
      </c>
    </row>
    <row r="178" spans="1:1" x14ac:dyDescent="0.3">
      <c r="A178" s="1">
        <v>0.96875</v>
      </c>
    </row>
    <row r="179" spans="1:1" x14ac:dyDescent="0.3">
      <c r="A179" s="1">
        <v>0.8828125</v>
      </c>
    </row>
    <row r="180" spans="1:1" x14ac:dyDescent="0.3">
      <c r="A180" s="1">
        <v>1</v>
      </c>
    </row>
    <row r="181" spans="1:1" x14ac:dyDescent="0.3">
      <c r="A181" s="1">
        <v>1</v>
      </c>
    </row>
    <row r="182" spans="1:1" x14ac:dyDescent="0.3">
      <c r="A182" s="1">
        <v>0.984375</v>
      </c>
    </row>
    <row r="183" spans="1:1" x14ac:dyDescent="0.3">
      <c r="A183" s="1">
        <v>0.8828125</v>
      </c>
    </row>
    <row r="184" spans="1:1" x14ac:dyDescent="0.3">
      <c r="A184" s="1">
        <v>0.9296875</v>
      </c>
    </row>
    <row r="185" spans="1:1" x14ac:dyDescent="0.3">
      <c r="A185" s="1">
        <v>0.96875</v>
      </c>
    </row>
    <row r="186" spans="1:1" x14ac:dyDescent="0.3">
      <c r="A186" s="1">
        <v>0.96875</v>
      </c>
    </row>
    <row r="187" spans="1:1" x14ac:dyDescent="0.3">
      <c r="A187" s="1">
        <v>0.96875</v>
      </c>
    </row>
    <row r="188" spans="1:1" x14ac:dyDescent="0.3">
      <c r="A188" s="1">
        <v>0.984375</v>
      </c>
    </row>
    <row r="189" spans="1:1" x14ac:dyDescent="0.3">
      <c r="A189" s="1">
        <v>0.9375</v>
      </c>
    </row>
    <row r="190" spans="1:1" x14ac:dyDescent="0.3">
      <c r="A190" s="1">
        <v>0.984375</v>
      </c>
    </row>
    <row r="191" spans="1:1" x14ac:dyDescent="0.3">
      <c r="A191" s="1">
        <v>0.8828125</v>
      </c>
    </row>
    <row r="192" spans="1:1" x14ac:dyDescent="0.3">
      <c r="A192" s="1">
        <v>0.9296875</v>
      </c>
    </row>
    <row r="193" spans="1:1" x14ac:dyDescent="0.3">
      <c r="A193" s="1">
        <v>0.9609375</v>
      </c>
    </row>
    <row r="194" spans="1:1" x14ac:dyDescent="0.3">
      <c r="A194" s="1">
        <v>0.9765625</v>
      </c>
    </row>
    <row r="195" spans="1:1" x14ac:dyDescent="0.3">
      <c r="A195" s="1">
        <v>0.9453125</v>
      </c>
    </row>
    <row r="196" spans="1:1" x14ac:dyDescent="0.3">
      <c r="A196" s="1">
        <v>0.96875</v>
      </c>
    </row>
    <row r="197" spans="1:1" x14ac:dyDescent="0.3">
      <c r="A197" s="1">
        <v>0.9453125</v>
      </c>
    </row>
    <row r="198" spans="1:1" x14ac:dyDescent="0.3">
      <c r="A198" s="1">
        <v>0.9609375</v>
      </c>
    </row>
    <row r="199" spans="1:1" x14ac:dyDescent="0.3">
      <c r="A199" s="1">
        <v>0.96875</v>
      </c>
    </row>
    <row r="200" spans="1:1" x14ac:dyDescent="0.3">
      <c r="A200" s="1">
        <v>0.9765625</v>
      </c>
    </row>
    <row r="201" spans="1:1" x14ac:dyDescent="0.3">
      <c r="A201" s="1">
        <v>0.9765625</v>
      </c>
    </row>
    <row r="202" spans="1:1" x14ac:dyDescent="0.3">
      <c r="A202" s="1">
        <v>0.9921875</v>
      </c>
    </row>
    <row r="203" spans="1:1" x14ac:dyDescent="0.3">
      <c r="A203" s="1">
        <v>1</v>
      </c>
    </row>
    <row r="204" spans="1:1" x14ac:dyDescent="0.3">
      <c r="A204" s="1">
        <v>0.9921875</v>
      </c>
    </row>
    <row r="205" spans="1:1" x14ac:dyDescent="0.3">
      <c r="A205" s="1">
        <v>0.8828125</v>
      </c>
    </row>
    <row r="206" spans="1:1" x14ac:dyDescent="0.3">
      <c r="A206" s="1">
        <v>0.859375</v>
      </c>
    </row>
    <row r="207" spans="1:1" x14ac:dyDescent="0.3">
      <c r="A207" s="1">
        <v>0.9921875</v>
      </c>
    </row>
    <row r="208" spans="1:1" x14ac:dyDescent="0.3">
      <c r="A208" s="1">
        <v>0.921875</v>
      </c>
    </row>
    <row r="209" spans="1:1" x14ac:dyDescent="0.3">
      <c r="A209" s="1">
        <v>0.9921875</v>
      </c>
    </row>
    <row r="210" spans="1:1" x14ac:dyDescent="0.3">
      <c r="A210" s="1">
        <v>0.90625</v>
      </c>
    </row>
    <row r="211" spans="1:1" x14ac:dyDescent="0.3">
      <c r="A211" s="1">
        <v>0.9375</v>
      </c>
    </row>
    <row r="212" spans="1:1" x14ac:dyDescent="0.3">
      <c r="A212" s="1">
        <v>0.90625</v>
      </c>
    </row>
    <row r="213" spans="1:1" x14ac:dyDescent="0.3">
      <c r="A213" s="1">
        <v>1</v>
      </c>
    </row>
    <row r="214" spans="1:1" x14ac:dyDescent="0.3">
      <c r="A214" s="1">
        <v>0.8125</v>
      </c>
    </row>
    <row r="215" spans="1:1" x14ac:dyDescent="0.3">
      <c r="A215" s="1">
        <v>0.9609375</v>
      </c>
    </row>
    <row r="216" spans="1:1" x14ac:dyDescent="0.3">
      <c r="A216" s="1">
        <v>1</v>
      </c>
    </row>
    <row r="217" spans="1:1" x14ac:dyDescent="0.3">
      <c r="A217" s="1">
        <v>0.9609375</v>
      </c>
    </row>
    <row r="218" spans="1:1" x14ac:dyDescent="0.3">
      <c r="A218" s="1">
        <v>0.9609375</v>
      </c>
    </row>
    <row r="219" spans="1:1" x14ac:dyDescent="0.3">
      <c r="A219" s="1">
        <v>0.9375</v>
      </c>
    </row>
    <row r="220" spans="1:1" x14ac:dyDescent="0.3">
      <c r="A220" s="1">
        <v>0.875</v>
      </c>
    </row>
    <row r="222" spans="1:1" x14ac:dyDescent="0.3">
      <c r="A222" s="1">
        <f>AVERAGE(A2:A220)</f>
        <v>0.95963565668202788</v>
      </c>
    </row>
    <row r="223" spans="1:1" x14ac:dyDescent="0.3">
      <c r="A223">
        <f>STDEV(A2:A220)</f>
        <v>4.4093363790742322E-2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59"/>
  <sheetViews>
    <sheetView zoomScale="70" zoomScaleNormal="70" workbookViewId="0">
      <pane ySplit="1" topLeftCell="A2" activePane="bottomLeft" state="frozen"/>
      <selection pane="bottomLeft" activeCell="L1" sqref="L1:L220"/>
    </sheetView>
  </sheetViews>
  <sheetFormatPr defaultColWidth="9.109375" defaultRowHeight="14.4" x14ac:dyDescent="0.3"/>
  <cols>
    <col min="1" max="1" width="9.109375" style="3"/>
    <col min="2" max="2" width="11.6640625" style="3" bestFit="1" customWidth="1"/>
    <col min="3" max="12" width="9.109375" style="3"/>
    <col min="13" max="13" width="12.44140625" style="3" bestFit="1" customWidth="1"/>
    <col min="14" max="14" width="11.109375" style="3" bestFit="1" customWidth="1"/>
    <col min="15" max="15" width="14.5546875" style="3" bestFit="1" customWidth="1"/>
    <col min="16" max="16" width="12" style="3" bestFit="1" customWidth="1"/>
    <col min="17" max="17" width="9.109375" style="3"/>
    <col min="18" max="18" width="13.33203125" style="3" bestFit="1" customWidth="1"/>
    <col min="19" max="19" width="10.33203125" style="3" bestFit="1" customWidth="1"/>
    <col min="20" max="20" width="11.6640625" style="3" bestFit="1" customWidth="1"/>
    <col min="21" max="21" width="23.44140625" style="3" bestFit="1" customWidth="1"/>
    <col min="22" max="22" width="9.109375" style="3"/>
    <col min="23" max="23" width="11.33203125" style="3" bestFit="1" customWidth="1"/>
    <col min="24" max="24" width="16.109375" style="3" bestFit="1" customWidth="1"/>
    <col min="25" max="25" width="15.44140625" style="3" bestFit="1" customWidth="1"/>
    <col min="26" max="26" width="12" style="3" bestFit="1" customWidth="1"/>
    <col min="27" max="27" width="14.109375" style="4" bestFit="1" customWidth="1"/>
    <col min="28" max="28" width="10.109375" style="3" customWidth="1"/>
    <col min="29" max="29" width="15.109375" style="3" bestFit="1" customWidth="1"/>
    <col min="30" max="30" width="11.5546875" style="3" bestFit="1" customWidth="1"/>
    <col min="31" max="31" width="19.88671875" style="3" bestFit="1" customWidth="1"/>
    <col min="32" max="32" width="19.44140625" style="3" bestFit="1" customWidth="1"/>
    <col min="33" max="16384" width="9.109375" style="3"/>
  </cols>
  <sheetData>
    <row r="1" spans="1:33" x14ac:dyDescent="0.3">
      <c r="A1" s="3" t="s">
        <v>3</v>
      </c>
      <c r="B1" s="3" t="s">
        <v>159</v>
      </c>
      <c r="C1" s="3" t="s">
        <v>30</v>
      </c>
      <c r="D1" s="3" t="s">
        <v>84</v>
      </c>
      <c r="E1" s="3" t="s">
        <v>85</v>
      </c>
      <c r="F1" s="3" t="s">
        <v>86</v>
      </c>
      <c r="G1" s="3" t="s">
        <v>87</v>
      </c>
      <c r="H1" s="3" t="s">
        <v>88</v>
      </c>
      <c r="I1" s="3" t="s">
        <v>89</v>
      </c>
      <c r="J1" s="3" t="s">
        <v>90</v>
      </c>
      <c r="K1" s="3" t="s">
        <v>91</v>
      </c>
      <c r="L1" s="3" t="s">
        <v>214</v>
      </c>
      <c r="M1" s="3" t="s">
        <v>82</v>
      </c>
      <c r="N1" s="3" t="s">
        <v>83</v>
      </c>
      <c r="O1" s="3" t="s">
        <v>156</v>
      </c>
      <c r="P1" s="3" t="s">
        <v>153</v>
      </c>
      <c r="Q1" s="3" t="s">
        <v>154</v>
      </c>
      <c r="R1" s="3" t="s">
        <v>155</v>
      </c>
      <c r="S1" s="3" t="s">
        <v>36</v>
      </c>
      <c r="T1" s="3" t="s">
        <v>37</v>
      </c>
      <c r="U1" s="3" t="s">
        <v>38</v>
      </c>
      <c r="V1" s="3" t="s">
        <v>46</v>
      </c>
      <c r="W1" s="3" t="s">
        <v>140</v>
      </c>
      <c r="X1" s="3" t="s">
        <v>141</v>
      </c>
      <c r="Y1" s="3" t="s">
        <v>142</v>
      </c>
      <c r="Z1" s="3" t="s">
        <v>143</v>
      </c>
      <c r="AA1" s="5" t="s">
        <v>12</v>
      </c>
      <c r="AB1" s="3" t="s">
        <v>81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233</v>
      </c>
    </row>
    <row r="2" spans="1:33" x14ac:dyDescent="0.3">
      <c r="A2" s="3" t="s">
        <v>25</v>
      </c>
      <c r="B2" s="3">
        <v>1</v>
      </c>
      <c r="C2" s="3">
        <v>2</v>
      </c>
      <c r="D2" s="4">
        <v>1</v>
      </c>
      <c r="E2" s="4">
        <v>0.94</v>
      </c>
      <c r="F2" s="4">
        <v>1</v>
      </c>
      <c r="G2" s="4">
        <v>0.88</v>
      </c>
      <c r="H2" s="4">
        <v>1</v>
      </c>
      <c r="I2" s="4">
        <v>1</v>
      </c>
      <c r="J2" s="4">
        <v>1</v>
      </c>
      <c r="K2" s="4">
        <v>1</v>
      </c>
      <c r="L2" s="4">
        <f>AVERAGE(D2:K2)</f>
        <v>0.97750000000000004</v>
      </c>
      <c r="M2" s="4">
        <f t="shared" ref="M2:M33" si="0">AVERAGE(D2:G2)</f>
        <v>0.95499999999999996</v>
      </c>
      <c r="N2" s="4">
        <f t="shared" ref="N2:N33" si="1">AVERAGE(H2:K2)</f>
        <v>1</v>
      </c>
      <c r="O2" s="4">
        <f t="shared" ref="O2:O33" si="2">N2-M2</f>
        <v>4.500000000000004E-2</v>
      </c>
      <c r="P2" s="4">
        <f t="shared" ref="P2:P38" si="3">AVERAGE(D2,E2,J2,K2)</f>
        <v>0.98499999999999999</v>
      </c>
      <c r="Q2" s="4">
        <f t="shared" ref="Q2:Q38" si="4">AVERAGE(F2,G2,H2,I2)</f>
        <v>0.97</v>
      </c>
      <c r="R2" s="4">
        <f t="shared" ref="R2:R33" si="5">Q2-P2</f>
        <v>-1.5000000000000013E-2</v>
      </c>
      <c r="S2" s="4">
        <f t="shared" ref="S2:S33" si="6">AVERAGE(D2,F2,H2,J2)</f>
        <v>1</v>
      </c>
      <c r="T2" s="4">
        <f t="shared" ref="T2:T33" si="7">AVERAGE(E2,G2,I2,K2)</f>
        <v>0.95499999999999996</v>
      </c>
      <c r="U2" s="4">
        <f t="shared" ref="U2:U33" si="8">T2-S2</f>
        <v>-4.500000000000004E-2</v>
      </c>
      <c r="AA2" s="5">
        <v>7</v>
      </c>
      <c r="AB2" s="3">
        <v>1</v>
      </c>
      <c r="AC2" s="3">
        <v>1</v>
      </c>
      <c r="AD2" s="3">
        <v>1</v>
      </c>
      <c r="AE2" s="3">
        <v>2</v>
      </c>
      <c r="AF2" s="3">
        <v>2</v>
      </c>
    </row>
    <row r="3" spans="1:33" x14ac:dyDescent="0.3">
      <c r="A3" s="3" t="s">
        <v>16</v>
      </c>
      <c r="B3" s="3">
        <v>2</v>
      </c>
      <c r="C3" s="3">
        <v>2</v>
      </c>
      <c r="D3" s="4">
        <v>1</v>
      </c>
      <c r="E3" s="4">
        <v>0.9375</v>
      </c>
      <c r="F3" s="4">
        <v>1</v>
      </c>
      <c r="G3" s="4">
        <v>0.875</v>
      </c>
      <c r="H3" s="4">
        <v>1</v>
      </c>
      <c r="I3" s="4">
        <v>0.9375</v>
      </c>
      <c r="J3" s="4">
        <v>1</v>
      </c>
      <c r="K3" s="4">
        <v>1</v>
      </c>
      <c r="L3" s="4">
        <f t="shared" ref="L3:L66" si="9">AVERAGE(D3:K3)</f>
        <v>0.96875</v>
      </c>
      <c r="M3" s="4">
        <f t="shared" si="0"/>
        <v>0.953125</v>
      </c>
      <c r="N3" s="4">
        <f t="shared" si="1"/>
        <v>0.984375</v>
      </c>
      <c r="O3" s="4">
        <f t="shared" si="2"/>
        <v>3.125E-2</v>
      </c>
      <c r="P3" s="4">
        <f t="shared" si="3"/>
        <v>0.984375</v>
      </c>
      <c r="Q3" s="4">
        <f t="shared" si="4"/>
        <v>0.953125</v>
      </c>
      <c r="R3" s="4">
        <f t="shared" si="5"/>
        <v>-3.125E-2</v>
      </c>
      <c r="S3" s="4">
        <f t="shared" si="6"/>
        <v>1</v>
      </c>
      <c r="T3" s="4">
        <f t="shared" si="7"/>
        <v>0.9375</v>
      </c>
      <c r="U3" s="4">
        <f t="shared" si="8"/>
        <v>-6.25E-2</v>
      </c>
      <c r="AA3" s="5">
        <v>13</v>
      </c>
      <c r="AB3" s="3">
        <v>1</v>
      </c>
      <c r="AC3" s="3">
        <v>1</v>
      </c>
      <c r="AD3" s="3">
        <v>0</v>
      </c>
      <c r="AE3" s="3">
        <v>5</v>
      </c>
      <c r="AF3" s="3">
        <v>6</v>
      </c>
    </row>
    <row r="4" spans="1:33" x14ac:dyDescent="0.3">
      <c r="A4" s="3" t="s">
        <v>1</v>
      </c>
      <c r="B4" s="3">
        <v>3</v>
      </c>
      <c r="C4" s="3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f t="shared" si="9"/>
        <v>1</v>
      </c>
      <c r="M4" s="4">
        <f t="shared" si="0"/>
        <v>1</v>
      </c>
      <c r="N4" s="4">
        <f t="shared" si="1"/>
        <v>1</v>
      </c>
      <c r="O4" s="4">
        <f t="shared" si="2"/>
        <v>0</v>
      </c>
      <c r="P4" s="4">
        <f t="shared" si="3"/>
        <v>1</v>
      </c>
      <c r="Q4" s="4">
        <f t="shared" si="4"/>
        <v>1</v>
      </c>
      <c r="R4" s="4">
        <f t="shared" si="5"/>
        <v>0</v>
      </c>
      <c r="S4" s="4">
        <f t="shared" si="6"/>
        <v>1</v>
      </c>
      <c r="T4" s="4">
        <f t="shared" si="7"/>
        <v>1</v>
      </c>
      <c r="U4" s="4">
        <f t="shared" si="8"/>
        <v>0</v>
      </c>
      <c r="AA4" s="5">
        <v>19</v>
      </c>
      <c r="AB4" s="3">
        <v>3</v>
      </c>
      <c r="AC4" s="3">
        <v>4</v>
      </c>
      <c r="AD4" s="3">
        <v>1</v>
      </c>
      <c r="AE4" s="3">
        <v>5</v>
      </c>
      <c r="AF4" s="3">
        <v>6</v>
      </c>
    </row>
    <row r="5" spans="1:33" x14ac:dyDescent="0.3">
      <c r="A5" s="3" t="s">
        <v>13</v>
      </c>
      <c r="B5" s="3">
        <v>4</v>
      </c>
      <c r="C5" s="3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0.875</v>
      </c>
      <c r="J5" s="4">
        <v>1</v>
      </c>
      <c r="K5" s="4">
        <v>1</v>
      </c>
      <c r="L5" s="4">
        <f t="shared" si="9"/>
        <v>0.984375</v>
      </c>
      <c r="M5" s="4">
        <f t="shared" si="0"/>
        <v>1</v>
      </c>
      <c r="N5" s="4">
        <f t="shared" si="1"/>
        <v>0.96875</v>
      </c>
      <c r="O5" s="4">
        <f t="shared" si="2"/>
        <v>-3.125E-2</v>
      </c>
      <c r="P5" s="4">
        <f t="shared" si="3"/>
        <v>1</v>
      </c>
      <c r="Q5" s="4">
        <f t="shared" si="4"/>
        <v>0.96875</v>
      </c>
      <c r="R5" s="4">
        <f t="shared" si="5"/>
        <v>-3.125E-2</v>
      </c>
      <c r="S5" s="4">
        <f t="shared" si="6"/>
        <v>1</v>
      </c>
      <c r="T5" s="4">
        <f t="shared" si="7"/>
        <v>0.96875</v>
      </c>
      <c r="U5" s="4">
        <f t="shared" si="8"/>
        <v>-3.125E-2</v>
      </c>
      <c r="AA5" s="5">
        <v>14</v>
      </c>
      <c r="AB5" s="3">
        <v>0</v>
      </c>
      <c r="AC5" s="3">
        <v>2</v>
      </c>
      <c r="AD5" s="3">
        <v>1</v>
      </c>
      <c r="AE5" s="3">
        <v>7</v>
      </c>
      <c r="AF5" s="3">
        <v>4</v>
      </c>
    </row>
    <row r="6" spans="1:33" x14ac:dyDescent="0.3">
      <c r="A6" s="3" t="s">
        <v>45</v>
      </c>
      <c r="B6" s="3">
        <v>5</v>
      </c>
      <c r="C6" s="3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f t="shared" si="9"/>
        <v>1</v>
      </c>
      <c r="M6" s="4">
        <f t="shared" si="0"/>
        <v>1</v>
      </c>
      <c r="N6" s="4">
        <f t="shared" si="1"/>
        <v>1</v>
      </c>
      <c r="O6" s="4">
        <f t="shared" si="2"/>
        <v>0</v>
      </c>
      <c r="P6" s="4">
        <f t="shared" si="3"/>
        <v>1</v>
      </c>
      <c r="Q6" s="4">
        <f t="shared" si="4"/>
        <v>1</v>
      </c>
      <c r="R6" s="4">
        <f t="shared" si="5"/>
        <v>0</v>
      </c>
      <c r="S6" s="4">
        <f t="shared" si="6"/>
        <v>1</v>
      </c>
      <c r="T6" s="4">
        <f t="shared" si="7"/>
        <v>1</v>
      </c>
      <c r="U6" s="4">
        <f t="shared" si="8"/>
        <v>0</v>
      </c>
      <c r="V6" s="3">
        <v>21</v>
      </c>
      <c r="W6" s="3">
        <v>6</v>
      </c>
      <c r="X6" s="3">
        <v>3</v>
      </c>
      <c r="Y6" s="3">
        <v>7</v>
      </c>
      <c r="Z6" s="3">
        <v>5</v>
      </c>
      <c r="AA6" s="5">
        <v>12</v>
      </c>
      <c r="AB6" s="3">
        <v>0</v>
      </c>
      <c r="AC6" s="3">
        <v>0</v>
      </c>
      <c r="AD6" s="3">
        <v>3</v>
      </c>
      <c r="AE6" s="3">
        <v>4</v>
      </c>
      <c r="AF6" s="3">
        <v>5</v>
      </c>
      <c r="AG6" s="3">
        <v>5</v>
      </c>
    </row>
    <row r="7" spans="1:33" x14ac:dyDescent="0.3">
      <c r="A7" s="3" t="s">
        <v>19</v>
      </c>
      <c r="B7" s="3">
        <v>6</v>
      </c>
      <c r="C7" s="3">
        <v>2</v>
      </c>
      <c r="D7" s="4">
        <v>1</v>
      </c>
      <c r="E7" s="4">
        <v>1</v>
      </c>
      <c r="F7" s="4">
        <v>0.9375</v>
      </c>
      <c r="G7" s="4">
        <v>0.9375</v>
      </c>
      <c r="H7" s="4">
        <v>0.8125</v>
      </c>
      <c r="I7" s="4">
        <v>0.9375</v>
      </c>
      <c r="J7" s="4">
        <v>0.9375</v>
      </c>
      <c r="K7" s="4">
        <v>0.8125</v>
      </c>
      <c r="L7" s="4">
        <f t="shared" si="9"/>
        <v>0.921875</v>
      </c>
      <c r="M7" s="4">
        <f t="shared" si="0"/>
        <v>0.96875</v>
      </c>
      <c r="N7" s="4">
        <f t="shared" si="1"/>
        <v>0.875</v>
      </c>
      <c r="O7" s="4">
        <f t="shared" si="2"/>
        <v>-9.375E-2</v>
      </c>
      <c r="P7" s="4">
        <f t="shared" si="3"/>
        <v>0.9375</v>
      </c>
      <c r="Q7" s="4">
        <f t="shared" si="4"/>
        <v>0.90625</v>
      </c>
      <c r="R7" s="4">
        <f t="shared" si="5"/>
        <v>-3.125E-2</v>
      </c>
      <c r="S7" s="4">
        <f t="shared" si="6"/>
        <v>0.921875</v>
      </c>
      <c r="T7" s="4">
        <f t="shared" si="7"/>
        <v>0.921875</v>
      </c>
      <c r="U7" s="4">
        <f t="shared" si="8"/>
        <v>0</v>
      </c>
      <c r="AA7" s="5">
        <v>13</v>
      </c>
      <c r="AB7" s="3">
        <v>3</v>
      </c>
      <c r="AC7" s="3">
        <v>2</v>
      </c>
      <c r="AD7" s="3">
        <v>2</v>
      </c>
      <c r="AE7" s="3">
        <v>3</v>
      </c>
      <c r="AF7" s="3">
        <v>3</v>
      </c>
    </row>
    <row r="8" spans="1:33" x14ac:dyDescent="0.3">
      <c r="A8" s="3" t="s">
        <v>23</v>
      </c>
      <c r="B8" s="3">
        <v>7</v>
      </c>
      <c r="C8" s="3">
        <v>1</v>
      </c>
      <c r="D8" s="4">
        <v>0.8125</v>
      </c>
      <c r="E8" s="4">
        <v>0.75</v>
      </c>
      <c r="F8" s="4">
        <v>1</v>
      </c>
      <c r="G8" s="4">
        <v>0.75</v>
      </c>
      <c r="H8" s="4">
        <v>0.9375</v>
      </c>
      <c r="I8" s="4">
        <v>0.875</v>
      </c>
      <c r="J8" s="4">
        <v>1</v>
      </c>
      <c r="K8" s="4">
        <v>1</v>
      </c>
      <c r="L8" s="4">
        <f t="shared" si="9"/>
        <v>0.890625</v>
      </c>
      <c r="M8" s="4">
        <f t="shared" si="0"/>
        <v>0.828125</v>
      </c>
      <c r="N8" s="4">
        <f t="shared" si="1"/>
        <v>0.953125</v>
      </c>
      <c r="O8" s="4">
        <f t="shared" si="2"/>
        <v>0.125</v>
      </c>
      <c r="P8" s="4">
        <f t="shared" si="3"/>
        <v>0.890625</v>
      </c>
      <c r="Q8" s="4">
        <f t="shared" si="4"/>
        <v>0.890625</v>
      </c>
      <c r="R8" s="4">
        <f t="shared" si="5"/>
        <v>0</v>
      </c>
      <c r="S8" s="4">
        <f t="shared" si="6"/>
        <v>0.9375</v>
      </c>
      <c r="T8" s="4">
        <f t="shared" si="7"/>
        <v>0.84375</v>
      </c>
      <c r="U8" s="4">
        <f t="shared" si="8"/>
        <v>-9.375E-2</v>
      </c>
      <c r="AA8" s="5">
        <v>17</v>
      </c>
      <c r="AB8" s="3">
        <v>0</v>
      </c>
      <c r="AC8" s="3">
        <v>2</v>
      </c>
      <c r="AD8" s="3">
        <v>4</v>
      </c>
      <c r="AE8" s="3">
        <v>6</v>
      </c>
      <c r="AF8" s="3">
        <v>5</v>
      </c>
    </row>
    <row r="9" spans="1:33" x14ac:dyDescent="0.3">
      <c r="A9" s="3" t="s">
        <v>15</v>
      </c>
      <c r="B9" s="3">
        <v>8</v>
      </c>
      <c r="C9" s="3">
        <v>2</v>
      </c>
      <c r="D9" s="4">
        <v>1</v>
      </c>
      <c r="E9" s="4">
        <v>0.9375</v>
      </c>
      <c r="F9" s="4">
        <v>1</v>
      </c>
      <c r="G9" s="4">
        <v>0.8125</v>
      </c>
      <c r="H9" s="4">
        <v>1</v>
      </c>
      <c r="I9" s="4">
        <v>1</v>
      </c>
      <c r="J9" s="4">
        <v>1</v>
      </c>
      <c r="K9" s="4">
        <v>0.9375</v>
      </c>
      <c r="L9" s="4">
        <f t="shared" si="9"/>
        <v>0.9609375</v>
      </c>
      <c r="M9" s="4">
        <f t="shared" si="0"/>
        <v>0.9375</v>
      </c>
      <c r="N9" s="4">
        <f t="shared" si="1"/>
        <v>0.984375</v>
      </c>
      <c r="O9" s="4">
        <f t="shared" si="2"/>
        <v>4.6875E-2</v>
      </c>
      <c r="P9" s="4">
        <f t="shared" si="3"/>
        <v>0.96875</v>
      </c>
      <c r="Q9" s="4">
        <f t="shared" si="4"/>
        <v>0.953125</v>
      </c>
      <c r="R9" s="4">
        <f t="shared" si="5"/>
        <v>-1.5625E-2</v>
      </c>
      <c r="S9" s="4">
        <f t="shared" si="6"/>
        <v>1</v>
      </c>
      <c r="T9" s="4">
        <f t="shared" si="7"/>
        <v>0.921875</v>
      </c>
      <c r="U9" s="4">
        <f t="shared" si="8"/>
        <v>-7.8125E-2</v>
      </c>
      <c r="AA9" s="5">
        <v>9</v>
      </c>
      <c r="AB9" s="3">
        <v>1</v>
      </c>
      <c r="AC9" s="3">
        <v>1</v>
      </c>
      <c r="AD9" s="3">
        <v>0</v>
      </c>
      <c r="AE9" s="3">
        <v>5</v>
      </c>
      <c r="AF9" s="3">
        <v>2</v>
      </c>
    </row>
    <row r="10" spans="1:33" x14ac:dyDescent="0.3">
      <c r="A10" s="3" t="s">
        <v>0</v>
      </c>
      <c r="B10" s="3">
        <v>9</v>
      </c>
      <c r="C10" s="3">
        <v>2</v>
      </c>
      <c r="D10" s="4">
        <v>1</v>
      </c>
      <c r="E10" s="4">
        <v>1</v>
      </c>
      <c r="F10" s="4">
        <v>0.875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f t="shared" si="9"/>
        <v>0.984375</v>
      </c>
      <c r="M10" s="4">
        <f t="shared" si="0"/>
        <v>0.96875</v>
      </c>
      <c r="N10" s="4">
        <f t="shared" si="1"/>
        <v>1</v>
      </c>
      <c r="O10" s="4">
        <f t="shared" si="2"/>
        <v>3.125E-2</v>
      </c>
      <c r="P10" s="4">
        <f t="shared" si="3"/>
        <v>1</v>
      </c>
      <c r="Q10" s="4">
        <f t="shared" si="4"/>
        <v>0.96875</v>
      </c>
      <c r="R10" s="4">
        <f t="shared" si="5"/>
        <v>-3.125E-2</v>
      </c>
      <c r="S10" s="4">
        <f t="shared" si="6"/>
        <v>0.96875</v>
      </c>
      <c r="T10" s="4">
        <f t="shared" si="7"/>
        <v>1</v>
      </c>
      <c r="U10" s="4">
        <f t="shared" si="8"/>
        <v>3.125E-2</v>
      </c>
      <c r="AA10" s="5">
        <v>7</v>
      </c>
      <c r="AB10" s="3">
        <v>0</v>
      </c>
      <c r="AC10" s="3">
        <v>1</v>
      </c>
      <c r="AD10" s="3">
        <v>1</v>
      </c>
      <c r="AE10" s="3">
        <v>4</v>
      </c>
      <c r="AF10" s="3">
        <v>1</v>
      </c>
    </row>
    <row r="11" spans="1:33" x14ac:dyDescent="0.3">
      <c r="A11" s="3" t="s">
        <v>31</v>
      </c>
      <c r="B11" s="3">
        <v>10</v>
      </c>
      <c r="C11" s="3">
        <v>1</v>
      </c>
      <c r="D11" s="4">
        <v>0.9375</v>
      </c>
      <c r="E11" s="4">
        <v>0.8125</v>
      </c>
      <c r="F11" s="4">
        <v>1</v>
      </c>
      <c r="G11" s="4">
        <v>0.6875</v>
      </c>
      <c r="H11" s="4">
        <v>1</v>
      </c>
      <c r="I11" s="4">
        <v>0.8125</v>
      </c>
      <c r="J11" s="4">
        <v>1</v>
      </c>
      <c r="K11" s="4">
        <v>0.875</v>
      </c>
      <c r="L11" s="4">
        <f t="shared" si="9"/>
        <v>0.890625</v>
      </c>
      <c r="M11" s="4">
        <f t="shared" si="0"/>
        <v>0.859375</v>
      </c>
      <c r="N11" s="4">
        <f t="shared" si="1"/>
        <v>0.921875</v>
      </c>
      <c r="O11" s="4">
        <f t="shared" si="2"/>
        <v>6.25E-2</v>
      </c>
      <c r="P11" s="4">
        <f t="shared" si="3"/>
        <v>0.90625</v>
      </c>
      <c r="Q11" s="4">
        <f t="shared" si="4"/>
        <v>0.875</v>
      </c>
      <c r="R11" s="4">
        <f t="shared" si="5"/>
        <v>-3.125E-2</v>
      </c>
      <c r="S11" s="4">
        <f t="shared" si="6"/>
        <v>0.984375</v>
      </c>
      <c r="T11" s="4">
        <f t="shared" si="7"/>
        <v>0.796875</v>
      </c>
      <c r="U11" s="4">
        <f t="shared" si="8"/>
        <v>-0.1875</v>
      </c>
      <c r="AA11" s="5">
        <v>10</v>
      </c>
      <c r="AB11" s="3">
        <v>0</v>
      </c>
      <c r="AC11" s="3">
        <v>0</v>
      </c>
      <c r="AD11" s="3">
        <v>0</v>
      </c>
      <c r="AE11" s="3">
        <v>5</v>
      </c>
      <c r="AF11" s="3">
        <v>5</v>
      </c>
    </row>
    <row r="12" spans="1:33" x14ac:dyDescent="0.3">
      <c r="A12" s="3" t="s">
        <v>20</v>
      </c>
      <c r="B12" s="3">
        <v>11</v>
      </c>
      <c r="C12" s="3">
        <v>2</v>
      </c>
      <c r="D12" s="4">
        <v>1</v>
      </c>
      <c r="E12" s="4">
        <v>0.875</v>
      </c>
      <c r="F12" s="4">
        <v>0.9375</v>
      </c>
      <c r="G12" s="4">
        <v>1</v>
      </c>
      <c r="H12" s="4">
        <v>1</v>
      </c>
      <c r="I12" s="4">
        <v>1</v>
      </c>
      <c r="J12" s="4">
        <v>0.9375</v>
      </c>
      <c r="K12" s="4">
        <v>0.9375</v>
      </c>
      <c r="L12" s="4">
        <f t="shared" si="9"/>
        <v>0.9609375</v>
      </c>
      <c r="M12" s="4">
        <f t="shared" si="0"/>
        <v>0.953125</v>
      </c>
      <c r="N12" s="4">
        <f t="shared" si="1"/>
        <v>0.96875</v>
      </c>
      <c r="O12" s="4">
        <f t="shared" si="2"/>
        <v>1.5625E-2</v>
      </c>
      <c r="P12" s="4">
        <f t="shared" si="3"/>
        <v>0.9375</v>
      </c>
      <c r="Q12" s="4">
        <f t="shared" si="4"/>
        <v>0.984375</v>
      </c>
      <c r="R12" s="4">
        <f t="shared" si="5"/>
        <v>4.6875E-2</v>
      </c>
      <c r="S12" s="4">
        <f t="shared" si="6"/>
        <v>0.96875</v>
      </c>
      <c r="T12" s="4">
        <f t="shared" si="7"/>
        <v>0.953125</v>
      </c>
      <c r="U12" s="4">
        <f t="shared" si="8"/>
        <v>-1.5625E-2</v>
      </c>
      <c r="AA12" s="5">
        <v>12</v>
      </c>
      <c r="AB12" s="3">
        <v>3</v>
      </c>
      <c r="AC12" s="3">
        <v>1</v>
      </c>
      <c r="AD12" s="3">
        <v>0</v>
      </c>
      <c r="AE12" s="3">
        <v>3</v>
      </c>
      <c r="AF12" s="3">
        <v>5</v>
      </c>
    </row>
    <row r="13" spans="1:33" x14ac:dyDescent="0.3">
      <c r="A13" s="3" t="s">
        <v>17</v>
      </c>
      <c r="B13" s="3">
        <v>12</v>
      </c>
      <c r="C13" s="3">
        <v>2</v>
      </c>
      <c r="D13" s="4">
        <v>1</v>
      </c>
      <c r="E13" s="4">
        <v>1</v>
      </c>
      <c r="F13" s="4">
        <v>0.94</v>
      </c>
      <c r="G13" s="4">
        <v>1</v>
      </c>
      <c r="H13" s="4">
        <v>0.94</v>
      </c>
      <c r="I13" s="4">
        <v>0.81</v>
      </c>
      <c r="J13" s="4">
        <v>0.88</v>
      </c>
      <c r="K13" s="4">
        <v>1</v>
      </c>
      <c r="L13" s="4">
        <f t="shared" si="9"/>
        <v>0.94624999999999992</v>
      </c>
      <c r="M13" s="4">
        <f t="shared" si="0"/>
        <v>0.98499999999999999</v>
      </c>
      <c r="N13" s="4">
        <f t="shared" si="1"/>
        <v>0.90749999999999997</v>
      </c>
      <c r="O13" s="4">
        <f t="shared" si="2"/>
        <v>-7.7500000000000013E-2</v>
      </c>
      <c r="P13" s="4">
        <f t="shared" si="3"/>
        <v>0.97</v>
      </c>
      <c r="Q13" s="4">
        <f t="shared" si="4"/>
        <v>0.92249999999999999</v>
      </c>
      <c r="R13" s="4">
        <f t="shared" si="5"/>
        <v>-4.7499999999999987E-2</v>
      </c>
      <c r="S13" s="4">
        <f t="shared" si="6"/>
        <v>0.94</v>
      </c>
      <c r="T13" s="4">
        <f t="shared" si="7"/>
        <v>0.95250000000000001</v>
      </c>
      <c r="U13" s="4">
        <f t="shared" si="8"/>
        <v>1.2500000000000067E-2</v>
      </c>
      <c r="AA13" s="5">
        <v>17</v>
      </c>
      <c r="AB13" s="3">
        <v>2</v>
      </c>
      <c r="AC13" s="3">
        <v>2</v>
      </c>
      <c r="AD13" s="3">
        <v>2</v>
      </c>
      <c r="AE13" s="3">
        <v>8</v>
      </c>
      <c r="AF13" s="3">
        <v>3</v>
      </c>
    </row>
    <row r="14" spans="1:33" x14ac:dyDescent="0.3">
      <c r="A14" s="3" t="s">
        <v>2</v>
      </c>
      <c r="B14" s="3">
        <v>13</v>
      </c>
      <c r="C14" s="3">
        <v>1</v>
      </c>
      <c r="D14" s="4">
        <v>1</v>
      </c>
      <c r="E14" s="4">
        <v>0.94</v>
      </c>
      <c r="F14" s="4">
        <v>1</v>
      </c>
      <c r="G14" s="4">
        <v>0.94</v>
      </c>
      <c r="H14" s="4">
        <v>1</v>
      </c>
      <c r="I14" s="4">
        <v>0.81</v>
      </c>
      <c r="J14" s="4">
        <v>0.88</v>
      </c>
      <c r="K14" s="4">
        <v>0.94</v>
      </c>
      <c r="L14" s="4">
        <f t="shared" si="9"/>
        <v>0.93874999999999997</v>
      </c>
      <c r="M14" s="4">
        <f t="shared" si="0"/>
        <v>0.97</v>
      </c>
      <c r="N14" s="4">
        <f t="shared" si="1"/>
        <v>0.90749999999999997</v>
      </c>
      <c r="O14" s="4">
        <f t="shared" si="2"/>
        <v>-6.25E-2</v>
      </c>
      <c r="P14" s="4">
        <f t="shared" si="3"/>
        <v>0.94</v>
      </c>
      <c r="Q14" s="4">
        <f t="shared" si="4"/>
        <v>0.9375</v>
      </c>
      <c r="R14" s="4">
        <f t="shared" si="5"/>
        <v>-2.4999999999999467E-3</v>
      </c>
      <c r="S14" s="4">
        <f t="shared" si="6"/>
        <v>0.97</v>
      </c>
      <c r="T14" s="4">
        <f t="shared" si="7"/>
        <v>0.90749999999999997</v>
      </c>
      <c r="U14" s="4">
        <f t="shared" si="8"/>
        <v>-6.25E-2</v>
      </c>
      <c r="AA14" s="5">
        <v>26</v>
      </c>
      <c r="AB14" s="3">
        <v>4</v>
      </c>
      <c r="AC14" s="3">
        <v>6</v>
      </c>
      <c r="AD14" s="3">
        <v>3</v>
      </c>
      <c r="AE14" s="3">
        <v>6</v>
      </c>
      <c r="AF14" s="3">
        <v>7</v>
      </c>
    </row>
    <row r="15" spans="1:33" x14ac:dyDescent="0.3">
      <c r="A15" s="3" t="s">
        <v>22</v>
      </c>
      <c r="B15" s="3">
        <v>14</v>
      </c>
      <c r="C15" s="3">
        <v>2</v>
      </c>
      <c r="D15" s="4">
        <v>0.875</v>
      </c>
      <c r="E15" s="4">
        <v>0.9375</v>
      </c>
      <c r="F15" s="4">
        <v>1</v>
      </c>
      <c r="G15" s="4">
        <v>0.8125</v>
      </c>
      <c r="H15" s="4">
        <v>0.9375</v>
      </c>
      <c r="I15" s="4">
        <v>0.9375</v>
      </c>
      <c r="J15" s="4">
        <v>1</v>
      </c>
      <c r="K15" s="4">
        <v>0.9375</v>
      </c>
      <c r="L15" s="4">
        <f t="shared" si="9"/>
        <v>0.9296875</v>
      </c>
      <c r="M15" s="4">
        <f t="shared" si="0"/>
        <v>0.90625</v>
      </c>
      <c r="N15" s="4">
        <f t="shared" si="1"/>
        <v>0.953125</v>
      </c>
      <c r="O15" s="4">
        <f t="shared" si="2"/>
        <v>4.6875E-2</v>
      </c>
      <c r="P15" s="4">
        <f t="shared" si="3"/>
        <v>0.9375</v>
      </c>
      <c r="Q15" s="4">
        <f t="shared" si="4"/>
        <v>0.921875</v>
      </c>
      <c r="R15" s="4">
        <f t="shared" si="5"/>
        <v>-1.5625E-2</v>
      </c>
      <c r="S15" s="4">
        <f t="shared" si="6"/>
        <v>0.953125</v>
      </c>
      <c r="T15" s="4">
        <f t="shared" si="7"/>
        <v>0.90625</v>
      </c>
      <c r="U15" s="4">
        <f t="shared" si="8"/>
        <v>-4.6875E-2</v>
      </c>
      <c r="AA15" s="5">
        <v>4</v>
      </c>
      <c r="AB15" s="3">
        <v>0</v>
      </c>
      <c r="AC15" s="3">
        <v>2</v>
      </c>
      <c r="AD15" s="3">
        <v>1</v>
      </c>
      <c r="AE15" s="3">
        <v>1</v>
      </c>
      <c r="AF15" s="3">
        <v>0</v>
      </c>
    </row>
    <row r="16" spans="1:33" x14ac:dyDescent="0.3">
      <c r="A16" s="3" t="s">
        <v>24</v>
      </c>
      <c r="B16" s="3">
        <v>15</v>
      </c>
      <c r="C16" s="3">
        <v>2</v>
      </c>
      <c r="D16" s="4">
        <v>1</v>
      </c>
      <c r="E16" s="4">
        <v>0.9375</v>
      </c>
      <c r="F16" s="4">
        <v>0.9375</v>
      </c>
      <c r="G16" s="4">
        <v>0.875</v>
      </c>
      <c r="H16" s="4">
        <v>1</v>
      </c>
      <c r="I16" s="4">
        <v>0.9375</v>
      </c>
      <c r="J16" s="4">
        <v>0.9375</v>
      </c>
      <c r="K16" s="4">
        <v>0.9375</v>
      </c>
      <c r="L16" s="4">
        <f t="shared" si="9"/>
        <v>0.9453125</v>
      </c>
      <c r="M16" s="4">
        <f t="shared" si="0"/>
        <v>0.9375</v>
      </c>
      <c r="N16" s="4">
        <f t="shared" si="1"/>
        <v>0.953125</v>
      </c>
      <c r="O16" s="4">
        <f t="shared" si="2"/>
        <v>1.5625E-2</v>
      </c>
      <c r="P16" s="4">
        <f t="shared" si="3"/>
        <v>0.953125</v>
      </c>
      <c r="Q16" s="4">
        <f t="shared" si="4"/>
        <v>0.9375</v>
      </c>
      <c r="R16" s="4">
        <f t="shared" si="5"/>
        <v>-1.5625E-2</v>
      </c>
      <c r="S16" s="4">
        <f t="shared" si="6"/>
        <v>0.96875</v>
      </c>
      <c r="T16" s="4">
        <f t="shared" si="7"/>
        <v>0.921875</v>
      </c>
      <c r="U16" s="4">
        <f t="shared" si="8"/>
        <v>-4.6875E-2</v>
      </c>
      <c r="AA16" s="5">
        <v>20</v>
      </c>
      <c r="AB16" s="3">
        <v>4</v>
      </c>
      <c r="AC16" s="3">
        <v>4</v>
      </c>
      <c r="AD16" s="3">
        <v>6</v>
      </c>
      <c r="AE16" s="3">
        <v>3</v>
      </c>
      <c r="AF16" s="3">
        <v>4</v>
      </c>
    </row>
    <row r="17" spans="1:33" x14ac:dyDescent="0.3">
      <c r="A17" s="3" t="s">
        <v>21</v>
      </c>
      <c r="B17" s="3">
        <v>16</v>
      </c>
      <c r="C17" s="3">
        <v>1</v>
      </c>
      <c r="D17" s="4">
        <v>1</v>
      </c>
      <c r="E17" s="4">
        <v>0.9375</v>
      </c>
      <c r="F17" s="4">
        <v>0.9375</v>
      </c>
      <c r="G17" s="4">
        <v>0.875</v>
      </c>
      <c r="H17" s="4">
        <v>1</v>
      </c>
      <c r="I17" s="4">
        <v>0.875</v>
      </c>
      <c r="J17" s="4">
        <v>1</v>
      </c>
      <c r="K17" s="4">
        <v>0.8125</v>
      </c>
      <c r="L17" s="4">
        <f t="shared" si="9"/>
        <v>0.9296875</v>
      </c>
      <c r="M17" s="4">
        <f t="shared" si="0"/>
        <v>0.9375</v>
      </c>
      <c r="N17" s="4">
        <f t="shared" si="1"/>
        <v>0.921875</v>
      </c>
      <c r="O17" s="4">
        <f t="shared" si="2"/>
        <v>-1.5625E-2</v>
      </c>
      <c r="P17" s="4">
        <f t="shared" si="3"/>
        <v>0.9375</v>
      </c>
      <c r="Q17" s="4">
        <f t="shared" si="4"/>
        <v>0.921875</v>
      </c>
      <c r="R17" s="4">
        <f t="shared" si="5"/>
        <v>-1.5625E-2</v>
      </c>
      <c r="S17" s="4">
        <f t="shared" si="6"/>
        <v>0.984375</v>
      </c>
      <c r="T17" s="4">
        <f t="shared" si="7"/>
        <v>0.875</v>
      </c>
      <c r="U17" s="4">
        <f t="shared" si="8"/>
        <v>-0.109375</v>
      </c>
      <c r="AA17" s="5">
        <v>10</v>
      </c>
      <c r="AB17" s="3">
        <v>1</v>
      </c>
      <c r="AC17" s="3">
        <v>1</v>
      </c>
      <c r="AD17" s="3">
        <v>1</v>
      </c>
      <c r="AE17" s="3">
        <v>7</v>
      </c>
      <c r="AF17" s="3">
        <v>0</v>
      </c>
    </row>
    <row r="18" spans="1:33" x14ac:dyDescent="0.3">
      <c r="A18" s="4" t="s">
        <v>18</v>
      </c>
      <c r="B18" s="3">
        <v>17</v>
      </c>
      <c r="C18" s="11">
        <v>1</v>
      </c>
      <c r="D18" s="4">
        <v>0.875</v>
      </c>
      <c r="E18" s="4">
        <v>0.75</v>
      </c>
      <c r="F18" s="4">
        <v>1</v>
      </c>
      <c r="G18" s="4">
        <v>0.81</v>
      </c>
      <c r="H18" s="4">
        <v>0.94</v>
      </c>
      <c r="I18" s="4">
        <v>0.5</v>
      </c>
      <c r="J18" s="4">
        <v>1</v>
      </c>
      <c r="K18" s="4">
        <v>0.88</v>
      </c>
      <c r="L18" s="4">
        <f t="shared" si="9"/>
        <v>0.84437499999999999</v>
      </c>
      <c r="M18" s="4">
        <f t="shared" si="0"/>
        <v>0.85875000000000001</v>
      </c>
      <c r="N18" s="4">
        <f t="shared" si="1"/>
        <v>0.83</v>
      </c>
      <c r="O18" s="4">
        <f t="shared" si="2"/>
        <v>-2.8750000000000053E-2</v>
      </c>
      <c r="P18" s="4">
        <f t="shared" si="3"/>
        <v>0.87624999999999997</v>
      </c>
      <c r="Q18" s="4">
        <f t="shared" si="4"/>
        <v>0.8125</v>
      </c>
      <c r="R18" s="4">
        <f t="shared" si="5"/>
        <v>-6.3749999999999973E-2</v>
      </c>
      <c r="S18" s="4">
        <f t="shared" si="6"/>
        <v>0.95374999999999999</v>
      </c>
      <c r="T18" s="4">
        <f t="shared" si="7"/>
        <v>0.73499999999999999</v>
      </c>
      <c r="U18" s="4">
        <f t="shared" si="8"/>
        <v>-0.21875</v>
      </c>
      <c r="V18" s="4"/>
      <c r="W18" s="4"/>
      <c r="X18" s="4"/>
      <c r="Y18" s="4"/>
      <c r="Z18" s="4"/>
      <c r="AA18" s="5">
        <v>8</v>
      </c>
      <c r="AB18" s="3">
        <v>0</v>
      </c>
      <c r="AC18" s="3">
        <v>1</v>
      </c>
      <c r="AD18" s="3">
        <v>2</v>
      </c>
      <c r="AE18" s="3">
        <v>3</v>
      </c>
      <c r="AF18" s="3">
        <v>2</v>
      </c>
      <c r="AG18" s="2"/>
    </row>
    <row r="19" spans="1:33" x14ac:dyDescent="0.3">
      <c r="A19" s="3" t="s">
        <v>14</v>
      </c>
      <c r="B19" s="3">
        <v>18</v>
      </c>
      <c r="C19" s="3">
        <v>1</v>
      </c>
      <c r="D19" s="4">
        <v>1</v>
      </c>
      <c r="E19" s="4">
        <v>1</v>
      </c>
      <c r="F19" s="4">
        <v>1</v>
      </c>
      <c r="G19" s="4">
        <v>0.94</v>
      </c>
      <c r="H19" s="4">
        <v>1</v>
      </c>
      <c r="I19" s="4">
        <v>0.9375</v>
      </c>
      <c r="J19" s="4">
        <v>1</v>
      </c>
      <c r="K19" s="4">
        <v>0.9375</v>
      </c>
      <c r="L19" s="4">
        <f t="shared" si="9"/>
        <v>0.97687499999999994</v>
      </c>
      <c r="M19" s="4">
        <f t="shared" si="0"/>
        <v>0.98499999999999999</v>
      </c>
      <c r="N19" s="4">
        <f t="shared" si="1"/>
        <v>0.96875</v>
      </c>
      <c r="O19" s="4">
        <f t="shared" si="2"/>
        <v>-1.6249999999999987E-2</v>
      </c>
      <c r="P19" s="4">
        <f t="shared" si="3"/>
        <v>0.984375</v>
      </c>
      <c r="Q19" s="4">
        <f t="shared" si="4"/>
        <v>0.96937499999999999</v>
      </c>
      <c r="R19" s="4">
        <f t="shared" si="5"/>
        <v>-1.5000000000000013E-2</v>
      </c>
      <c r="S19" s="4">
        <f t="shared" si="6"/>
        <v>1</v>
      </c>
      <c r="T19" s="4">
        <f t="shared" si="7"/>
        <v>0.95374999999999999</v>
      </c>
      <c r="U19" s="4">
        <f t="shared" si="8"/>
        <v>-4.6250000000000013E-2</v>
      </c>
      <c r="AA19" s="5">
        <v>27</v>
      </c>
      <c r="AB19" s="3">
        <v>7</v>
      </c>
      <c r="AC19" s="3">
        <v>3</v>
      </c>
      <c r="AD19" s="3">
        <v>5</v>
      </c>
      <c r="AE19" s="3">
        <v>7</v>
      </c>
      <c r="AF19" s="3">
        <v>5</v>
      </c>
    </row>
    <row r="20" spans="1:33" x14ac:dyDescent="0.3">
      <c r="A20" s="3" t="s">
        <v>42</v>
      </c>
      <c r="B20" s="3">
        <v>19</v>
      </c>
      <c r="C20" s="3">
        <v>2</v>
      </c>
      <c r="D20" s="4">
        <v>1</v>
      </c>
      <c r="E20" s="4">
        <v>0.75</v>
      </c>
      <c r="F20" s="4">
        <v>1</v>
      </c>
      <c r="G20" s="4">
        <v>0.8125</v>
      </c>
      <c r="H20" s="4">
        <v>0.9375</v>
      </c>
      <c r="I20" s="4">
        <v>0.8125</v>
      </c>
      <c r="J20" s="4">
        <v>1</v>
      </c>
      <c r="K20" s="4">
        <v>1</v>
      </c>
      <c r="L20" s="4">
        <f t="shared" si="9"/>
        <v>0.9140625</v>
      </c>
      <c r="M20" s="4">
        <f t="shared" si="0"/>
        <v>0.890625</v>
      </c>
      <c r="N20" s="4">
        <f t="shared" si="1"/>
        <v>0.9375</v>
      </c>
      <c r="O20" s="4">
        <f t="shared" si="2"/>
        <v>4.6875E-2</v>
      </c>
      <c r="P20" s="4">
        <f t="shared" si="3"/>
        <v>0.9375</v>
      </c>
      <c r="Q20" s="4">
        <f t="shared" si="4"/>
        <v>0.890625</v>
      </c>
      <c r="R20" s="4">
        <f t="shared" si="5"/>
        <v>-4.6875E-2</v>
      </c>
      <c r="S20" s="4">
        <f t="shared" si="6"/>
        <v>0.984375</v>
      </c>
      <c r="T20" s="4">
        <f t="shared" si="7"/>
        <v>0.84375</v>
      </c>
      <c r="U20" s="4">
        <f t="shared" si="8"/>
        <v>-0.140625</v>
      </c>
      <c r="V20" s="3">
        <v>30</v>
      </c>
      <c r="W20" s="3">
        <v>9</v>
      </c>
      <c r="X20" s="3">
        <v>3</v>
      </c>
      <c r="Y20" s="3">
        <v>11</v>
      </c>
      <c r="Z20" s="3">
        <v>7</v>
      </c>
      <c r="AA20" s="3">
        <v>13</v>
      </c>
      <c r="AB20" s="3">
        <v>0</v>
      </c>
      <c r="AC20" s="3">
        <v>0</v>
      </c>
      <c r="AD20" s="3">
        <v>0</v>
      </c>
      <c r="AE20" s="3">
        <v>7</v>
      </c>
      <c r="AF20" s="3">
        <v>6</v>
      </c>
      <c r="AG20" s="3">
        <v>22</v>
      </c>
    </row>
    <row r="21" spans="1:33" x14ac:dyDescent="0.3">
      <c r="A21" s="3" t="s">
        <v>43</v>
      </c>
      <c r="B21" s="3">
        <v>20</v>
      </c>
      <c r="C21" s="3">
        <v>2</v>
      </c>
      <c r="D21" s="4">
        <v>1</v>
      </c>
      <c r="E21" s="3">
        <v>0.94</v>
      </c>
      <c r="F21" s="4">
        <v>1</v>
      </c>
      <c r="G21" s="3">
        <v>0.94</v>
      </c>
      <c r="H21" s="4">
        <v>1</v>
      </c>
      <c r="I21" s="4">
        <v>1</v>
      </c>
      <c r="J21" s="4">
        <v>1</v>
      </c>
      <c r="K21" s="4">
        <v>1</v>
      </c>
      <c r="L21" s="4">
        <f t="shared" si="9"/>
        <v>0.98499999999999999</v>
      </c>
      <c r="M21" s="4">
        <f t="shared" si="0"/>
        <v>0.97</v>
      </c>
      <c r="N21" s="4">
        <f t="shared" si="1"/>
        <v>1</v>
      </c>
      <c r="O21" s="4">
        <f t="shared" si="2"/>
        <v>3.0000000000000027E-2</v>
      </c>
      <c r="P21" s="4">
        <f t="shared" si="3"/>
        <v>0.98499999999999999</v>
      </c>
      <c r="Q21" s="4">
        <f t="shared" si="4"/>
        <v>0.98499999999999999</v>
      </c>
      <c r="R21" s="4">
        <f t="shared" si="5"/>
        <v>0</v>
      </c>
      <c r="S21" s="4">
        <f t="shared" si="6"/>
        <v>1</v>
      </c>
      <c r="T21" s="4">
        <f t="shared" si="7"/>
        <v>0.97</v>
      </c>
      <c r="U21" s="4">
        <f t="shared" si="8"/>
        <v>-3.0000000000000027E-2</v>
      </c>
      <c r="V21" s="3">
        <v>22</v>
      </c>
      <c r="W21" s="3">
        <v>6</v>
      </c>
      <c r="X21" s="3">
        <v>3</v>
      </c>
      <c r="Y21" s="3">
        <v>8</v>
      </c>
      <c r="Z21" s="3">
        <v>5</v>
      </c>
      <c r="AA21" s="3">
        <v>7</v>
      </c>
      <c r="AB21" s="3">
        <v>0</v>
      </c>
      <c r="AC21" s="3">
        <v>2</v>
      </c>
      <c r="AD21" s="3">
        <v>3</v>
      </c>
      <c r="AE21" s="3">
        <v>2</v>
      </c>
      <c r="AF21" s="3">
        <v>0</v>
      </c>
      <c r="AG21" s="3">
        <v>0</v>
      </c>
    </row>
    <row r="22" spans="1:33" x14ac:dyDescent="0.3">
      <c r="A22" s="3" t="s">
        <v>44</v>
      </c>
      <c r="B22" s="3">
        <v>21</v>
      </c>
      <c r="C22" s="3">
        <v>2</v>
      </c>
      <c r="D22" s="4">
        <v>0.94</v>
      </c>
      <c r="E22" s="4">
        <v>0.94</v>
      </c>
      <c r="F22" s="4">
        <v>1</v>
      </c>
      <c r="G22" s="4">
        <v>0.88</v>
      </c>
      <c r="H22" s="4">
        <v>1</v>
      </c>
      <c r="I22" s="4">
        <v>0.88</v>
      </c>
      <c r="J22" s="4">
        <v>1</v>
      </c>
      <c r="K22" s="4">
        <v>0.94</v>
      </c>
      <c r="L22" s="4">
        <f t="shared" si="9"/>
        <v>0.94750000000000001</v>
      </c>
      <c r="M22" s="4">
        <f t="shared" si="0"/>
        <v>0.94</v>
      </c>
      <c r="N22" s="4">
        <f t="shared" si="1"/>
        <v>0.95499999999999996</v>
      </c>
      <c r="O22" s="4">
        <f t="shared" si="2"/>
        <v>1.5000000000000013E-2</v>
      </c>
      <c r="P22" s="4">
        <f t="shared" si="3"/>
        <v>0.95499999999999996</v>
      </c>
      <c r="Q22" s="4">
        <f t="shared" si="4"/>
        <v>0.94</v>
      </c>
      <c r="R22" s="4">
        <f t="shared" si="5"/>
        <v>-1.5000000000000013E-2</v>
      </c>
      <c r="S22" s="4">
        <f t="shared" si="6"/>
        <v>0.98499999999999999</v>
      </c>
      <c r="T22" s="4">
        <f t="shared" si="7"/>
        <v>0.90999999999999992</v>
      </c>
      <c r="U22" s="4">
        <f t="shared" si="8"/>
        <v>-7.5000000000000067E-2</v>
      </c>
      <c r="V22" s="3">
        <v>28</v>
      </c>
      <c r="W22" s="3">
        <v>8</v>
      </c>
      <c r="X22" s="3">
        <v>3</v>
      </c>
      <c r="Y22" s="3">
        <v>10</v>
      </c>
      <c r="Z22" s="3">
        <v>7</v>
      </c>
      <c r="AA22" s="3">
        <v>13</v>
      </c>
      <c r="AB22" s="3">
        <v>0</v>
      </c>
      <c r="AC22" s="3">
        <v>2</v>
      </c>
      <c r="AD22" s="3">
        <v>1</v>
      </c>
      <c r="AE22" s="3">
        <v>6</v>
      </c>
      <c r="AF22" s="3">
        <v>4</v>
      </c>
      <c r="AG22" s="3">
        <v>13</v>
      </c>
    </row>
    <row r="23" spans="1:33" x14ac:dyDescent="0.3">
      <c r="A23" s="3" t="s">
        <v>47</v>
      </c>
      <c r="B23" s="3">
        <v>22</v>
      </c>
      <c r="C23" s="3">
        <v>2</v>
      </c>
      <c r="D23" s="4">
        <v>1</v>
      </c>
      <c r="E23" s="4">
        <v>1</v>
      </c>
      <c r="F23" s="4">
        <v>1</v>
      </c>
      <c r="G23" s="4">
        <v>0.81</v>
      </c>
      <c r="H23" s="4">
        <v>1</v>
      </c>
      <c r="I23" s="4">
        <v>1</v>
      </c>
      <c r="J23" s="4">
        <v>0.94</v>
      </c>
      <c r="K23" s="4">
        <v>0.94</v>
      </c>
      <c r="L23" s="4">
        <f t="shared" si="9"/>
        <v>0.96124999999999994</v>
      </c>
      <c r="M23" s="4">
        <f t="shared" si="0"/>
        <v>0.95250000000000001</v>
      </c>
      <c r="N23" s="4">
        <f t="shared" si="1"/>
        <v>0.97</v>
      </c>
      <c r="O23" s="4">
        <f t="shared" si="2"/>
        <v>1.749999999999996E-2</v>
      </c>
      <c r="P23" s="4">
        <f t="shared" si="3"/>
        <v>0.97</v>
      </c>
      <c r="Q23" s="4">
        <f t="shared" si="4"/>
        <v>0.95250000000000001</v>
      </c>
      <c r="R23" s="4">
        <f t="shared" si="5"/>
        <v>-1.749999999999996E-2</v>
      </c>
      <c r="S23" s="4">
        <f t="shared" si="6"/>
        <v>0.98499999999999999</v>
      </c>
      <c r="T23" s="4">
        <f t="shared" si="7"/>
        <v>0.9375</v>
      </c>
      <c r="U23" s="4">
        <f t="shared" si="8"/>
        <v>-4.7499999999999987E-2</v>
      </c>
      <c r="V23" s="3">
        <v>28</v>
      </c>
      <c r="W23" s="3">
        <v>9</v>
      </c>
      <c r="X23" s="3">
        <v>3</v>
      </c>
      <c r="Y23" s="3">
        <v>11</v>
      </c>
      <c r="Z23" s="3">
        <v>5</v>
      </c>
      <c r="AA23" s="3">
        <v>33</v>
      </c>
      <c r="AB23" s="3">
        <v>5</v>
      </c>
      <c r="AC23" s="3">
        <v>6</v>
      </c>
      <c r="AD23" s="3">
        <v>6</v>
      </c>
      <c r="AE23" s="3">
        <v>7</v>
      </c>
      <c r="AF23" s="3">
        <v>9</v>
      </c>
      <c r="AG23" s="3">
        <v>10</v>
      </c>
    </row>
    <row r="24" spans="1:33" x14ac:dyDescent="0.3">
      <c r="A24" s="3" t="s">
        <v>48</v>
      </c>
      <c r="B24" s="3">
        <v>23</v>
      </c>
      <c r="C24" s="3">
        <v>2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0.94</v>
      </c>
      <c r="K24" s="4">
        <v>1</v>
      </c>
      <c r="L24" s="4">
        <f t="shared" si="9"/>
        <v>0.99249999999999994</v>
      </c>
      <c r="M24" s="4">
        <f t="shared" si="0"/>
        <v>1</v>
      </c>
      <c r="N24" s="4">
        <f t="shared" si="1"/>
        <v>0.98499999999999999</v>
      </c>
      <c r="O24" s="4">
        <f t="shared" si="2"/>
        <v>-1.5000000000000013E-2</v>
      </c>
      <c r="P24" s="4">
        <f t="shared" si="3"/>
        <v>0.98499999999999999</v>
      </c>
      <c r="Q24" s="4">
        <f t="shared" si="4"/>
        <v>1</v>
      </c>
      <c r="R24" s="4">
        <f t="shared" si="5"/>
        <v>1.5000000000000013E-2</v>
      </c>
      <c r="S24" s="4">
        <f t="shared" si="6"/>
        <v>0.98499999999999999</v>
      </c>
      <c r="T24" s="4">
        <f t="shared" si="7"/>
        <v>1</v>
      </c>
      <c r="U24" s="4">
        <f t="shared" si="8"/>
        <v>1.5000000000000013E-2</v>
      </c>
      <c r="V24" s="3">
        <v>26</v>
      </c>
      <c r="W24" s="3">
        <v>7</v>
      </c>
      <c r="X24" s="3">
        <v>3</v>
      </c>
      <c r="Y24" s="3">
        <v>11</v>
      </c>
      <c r="Z24" s="3">
        <v>5</v>
      </c>
      <c r="AA24" s="3">
        <v>19</v>
      </c>
      <c r="AB24" s="3">
        <v>1</v>
      </c>
      <c r="AC24" s="3">
        <v>6</v>
      </c>
      <c r="AD24" s="3">
        <v>0</v>
      </c>
      <c r="AE24" s="3">
        <v>5</v>
      </c>
      <c r="AF24" s="3">
        <v>7</v>
      </c>
      <c r="AG24" s="3">
        <v>17</v>
      </c>
    </row>
    <row r="25" spans="1:33" x14ac:dyDescent="0.3">
      <c r="A25" s="3" t="s">
        <v>49</v>
      </c>
      <c r="B25" s="3">
        <v>24</v>
      </c>
      <c r="C25" s="3">
        <v>2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f t="shared" si="9"/>
        <v>1</v>
      </c>
      <c r="M25" s="4">
        <f t="shared" si="0"/>
        <v>1</v>
      </c>
      <c r="N25" s="4">
        <f t="shared" si="1"/>
        <v>1</v>
      </c>
      <c r="O25" s="4">
        <f t="shared" si="2"/>
        <v>0</v>
      </c>
      <c r="P25" s="4">
        <f t="shared" si="3"/>
        <v>1</v>
      </c>
      <c r="Q25" s="4">
        <f t="shared" si="4"/>
        <v>1</v>
      </c>
      <c r="R25" s="4">
        <f t="shared" si="5"/>
        <v>0</v>
      </c>
      <c r="S25" s="4">
        <f t="shared" si="6"/>
        <v>1</v>
      </c>
      <c r="T25" s="4">
        <f t="shared" si="7"/>
        <v>1</v>
      </c>
      <c r="U25" s="4">
        <f t="shared" si="8"/>
        <v>0</v>
      </c>
      <c r="V25" s="3">
        <v>24</v>
      </c>
      <c r="W25" s="3">
        <v>6</v>
      </c>
      <c r="X25" s="3">
        <v>3</v>
      </c>
      <c r="Y25" s="3">
        <v>9</v>
      </c>
      <c r="Z25" s="3">
        <v>6</v>
      </c>
      <c r="AA25" s="3">
        <v>6</v>
      </c>
      <c r="AB25" s="3">
        <v>0</v>
      </c>
      <c r="AC25" s="3">
        <v>0</v>
      </c>
      <c r="AD25" s="3">
        <v>2</v>
      </c>
      <c r="AE25" s="3">
        <v>3</v>
      </c>
      <c r="AF25" s="3">
        <v>1</v>
      </c>
      <c r="AG25" s="3">
        <v>4</v>
      </c>
    </row>
    <row r="26" spans="1:33" x14ac:dyDescent="0.3">
      <c r="A26" s="3" t="s">
        <v>50</v>
      </c>
      <c r="B26" s="3">
        <v>25</v>
      </c>
      <c r="C26" s="3">
        <v>1</v>
      </c>
      <c r="D26" s="4">
        <v>1</v>
      </c>
      <c r="E26" s="4">
        <v>1</v>
      </c>
      <c r="F26" s="4">
        <v>1</v>
      </c>
      <c r="G26" s="4">
        <v>0.94</v>
      </c>
      <c r="H26" s="4">
        <v>1</v>
      </c>
      <c r="I26" s="4">
        <v>1</v>
      </c>
      <c r="J26" s="4">
        <v>0.94</v>
      </c>
      <c r="K26" s="4">
        <v>1</v>
      </c>
      <c r="L26" s="4">
        <f t="shared" si="9"/>
        <v>0.98499999999999988</v>
      </c>
      <c r="M26" s="4">
        <f t="shared" si="0"/>
        <v>0.98499999999999999</v>
      </c>
      <c r="N26" s="4">
        <f t="shared" si="1"/>
        <v>0.98499999999999999</v>
      </c>
      <c r="O26" s="4">
        <f t="shared" si="2"/>
        <v>0</v>
      </c>
      <c r="P26" s="4">
        <f t="shared" si="3"/>
        <v>0.98499999999999999</v>
      </c>
      <c r="Q26" s="4">
        <f t="shared" si="4"/>
        <v>0.98499999999999999</v>
      </c>
      <c r="R26" s="4">
        <f t="shared" si="5"/>
        <v>0</v>
      </c>
      <c r="S26" s="4">
        <f t="shared" si="6"/>
        <v>0.98499999999999999</v>
      </c>
      <c r="T26" s="4">
        <f t="shared" si="7"/>
        <v>0.98499999999999999</v>
      </c>
      <c r="U26" s="4">
        <f t="shared" si="8"/>
        <v>0</v>
      </c>
      <c r="V26" s="3">
        <v>37</v>
      </c>
      <c r="W26" s="3">
        <v>11</v>
      </c>
      <c r="X26" s="3">
        <v>3</v>
      </c>
      <c r="Y26" s="3">
        <v>14</v>
      </c>
      <c r="Z26" s="3">
        <v>9</v>
      </c>
      <c r="AA26" s="3">
        <v>20</v>
      </c>
      <c r="AB26" s="3">
        <v>3</v>
      </c>
      <c r="AC26" s="3">
        <v>4</v>
      </c>
      <c r="AD26" s="3">
        <v>2</v>
      </c>
      <c r="AE26" s="3">
        <v>7</v>
      </c>
      <c r="AF26" s="3">
        <v>4</v>
      </c>
      <c r="AG26" s="3">
        <v>5</v>
      </c>
    </row>
    <row r="27" spans="1:33" x14ac:dyDescent="0.3">
      <c r="A27" s="3" t="s">
        <v>51</v>
      </c>
      <c r="B27" s="3">
        <v>26</v>
      </c>
      <c r="C27" s="3">
        <v>2</v>
      </c>
      <c r="D27" s="4">
        <v>0.9375</v>
      </c>
      <c r="E27" s="4">
        <v>1</v>
      </c>
      <c r="F27" s="4">
        <v>1</v>
      </c>
      <c r="G27" s="4">
        <v>0.9375</v>
      </c>
      <c r="H27" s="4">
        <v>0.875</v>
      </c>
      <c r="I27" s="4">
        <v>0.9375</v>
      </c>
      <c r="J27" s="4">
        <v>1</v>
      </c>
      <c r="K27" s="4">
        <v>0.9375</v>
      </c>
      <c r="L27" s="4">
        <f t="shared" si="9"/>
        <v>0.953125</v>
      </c>
      <c r="M27" s="4">
        <f t="shared" si="0"/>
        <v>0.96875</v>
      </c>
      <c r="N27" s="4">
        <f t="shared" si="1"/>
        <v>0.9375</v>
      </c>
      <c r="O27" s="4">
        <f t="shared" si="2"/>
        <v>-3.125E-2</v>
      </c>
      <c r="P27" s="4">
        <f t="shared" si="3"/>
        <v>0.96875</v>
      </c>
      <c r="Q27" s="4">
        <f t="shared" si="4"/>
        <v>0.9375</v>
      </c>
      <c r="R27" s="4">
        <f t="shared" si="5"/>
        <v>-3.125E-2</v>
      </c>
      <c r="S27" s="4">
        <f t="shared" si="6"/>
        <v>0.953125</v>
      </c>
      <c r="T27" s="4">
        <f t="shared" si="7"/>
        <v>0.953125</v>
      </c>
      <c r="U27" s="4">
        <f t="shared" si="8"/>
        <v>0</v>
      </c>
      <c r="V27" s="3">
        <v>24</v>
      </c>
      <c r="W27" s="3">
        <v>7</v>
      </c>
      <c r="X27" s="3">
        <v>3</v>
      </c>
      <c r="Y27" s="3">
        <v>10</v>
      </c>
      <c r="Z27" s="3">
        <v>4</v>
      </c>
      <c r="AA27" s="3">
        <v>14</v>
      </c>
      <c r="AB27" s="3">
        <v>1</v>
      </c>
      <c r="AC27" s="3">
        <v>2</v>
      </c>
      <c r="AD27" s="3">
        <v>1</v>
      </c>
      <c r="AE27" s="3">
        <v>3</v>
      </c>
      <c r="AF27" s="3">
        <v>7</v>
      </c>
      <c r="AG27" s="3">
        <v>18</v>
      </c>
    </row>
    <row r="28" spans="1:33" x14ac:dyDescent="0.3">
      <c r="A28" s="3" t="s">
        <v>52</v>
      </c>
      <c r="B28" s="3">
        <v>27</v>
      </c>
      <c r="C28" s="3">
        <v>2</v>
      </c>
      <c r="D28" s="4">
        <v>1</v>
      </c>
      <c r="E28" s="4">
        <v>1</v>
      </c>
      <c r="F28" s="4">
        <v>1</v>
      </c>
      <c r="G28" s="3">
        <v>0.94</v>
      </c>
      <c r="H28" s="4">
        <v>1</v>
      </c>
      <c r="I28" s="4">
        <v>1</v>
      </c>
      <c r="J28" s="4">
        <v>1</v>
      </c>
      <c r="K28" s="4">
        <v>1</v>
      </c>
      <c r="L28" s="4">
        <f t="shared" si="9"/>
        <v>0.99249999999999994</v>
      </c>
      <c r="M28" s="4">
        <f t="shared" si="0"/>
        <v>0.98499999999999999</v>
      </c>
      <c r="N28" s="4">
        <f t="shared" si="1"/>
        <v>1</v>
      </c>
      <c r="O28" s="4">
        <f t="shared" si="2"/>
        <v>1.5000000000000013E-2</v>
      </c>
      <c r="P28" s="4">
        <f t="shared" si="3"/>
        <v>1</v>
      </c>
      <c r="Q28" s="4">
        <f t="shared" si="4"/>
        <v>0.98499999999999999</v>
      </c>
      <c r="R28" s="4">
        <f t="shared" si="5"/>
        <v>-1.5000000000000013E-2</v>
      </c>
      <c r="S28" s="4">
        <f t="shared" si="6"/>
        <v>1</v>
      </c>
      <c r="T28" s="4">
        <f t="shared" si="7"/>
        <v>0.98499999999999999</v>
      </c>
      <c r="U28" s="4">
        <f t="shared" si="8"/>
        <v>-1.5000000000000013E-2</v>
      </c>
      <c r="V28" s="3">
        <v>26</v>
      </c>
      <c r="W28" s="3">
        <v>6</v>
      </c>
      <c r="X28" s="3">
        <v>3</v>
      </c>
      <c r="Y28" s="3">
        <v>11</v>
      </c>
      <c r="Z28" s="3">
        <v>6</v>
      </c>
      <c r="AA28" s="3">
        <v>22</v>
      </c>
      <c r="AB28" s="3">
        <v>4</v>
      </c>
      <c r="AC28" s="3">
        <v>6</v>
      </c>
      <c r="AD28" s="3">
        <v>0</v>
      </c>
      <c r="AE28" s="3">
        <v>8</v>
      </c>
      <c r="AF28" s="3">
        <v>4</v>
      </c>
      <c r="AG28" s="3">
        <v>26</v>
      </c>
    </row>
    <row r="29" spans="1:33" x14ac:dyDescent="0.3">
      <c r="A29" s="3" t="s">
        <v>53</v>
      </c>
      <c r="B29" s="3">
        <v>28</v>
      </c>
      <c r="C29" s="3">
        <v>2</v>
      </c>
      <c r="D29" s="4">
        <v>1</v>
      </c>
      <c r="E29" s="4">
        <v>0.9375</v>
      </c>
      <c r="F29" s="4">
        <v>0.8125</v>
      </c>
      <c r="G29" s="4">
        <v>0.9375</v>
      </c>
      <c r="H29" s="4">
        <v>0.9375</v>
      </c>
      <c r="I29" s="4">
        <v>0.9375</v>
      </c>
      <c r="J29" s="4">
        <v>0.9375</v>
      </c>
      <c r="K29" s="4">
        <v>0.9375</v>
      </c>
      <c r="L29" s="4">
        <f t="shared" si="9"/>
        <v>0.9296875</v>
      </c>
      <c r="M29" s="4">
        <f t="shared" si="0"/>
        <v>0.921875</v>
      </c>
      <c r="N29" s="4">
        <f t="shared" si="1"/>
        <v>0.9375</v>
      </c>
      <c r="O29" s="4">
        <f t="shared" si="2"/>
        <v>1.5625E-2</v>
      </c>
      <c r="P29" s="4">
        <f t="shared" si="3"/>
        <v>0.953125</v>
      </c>
      <c r="Q29" s="4">
        <f t="shared" si="4"/>
        <v>0.90625</v>
      </c>
      <c r="R29" s="4">
        <f t="shared" si="5"/>
        <v>-4.6875E-2</v>
      </c>
      <c r="S29" s="4">
        <f t="shared" si="6"/>
        <v>0.921875</v>
      </c>
      <c r="T29" s="4">
        <f t="shared" si="7"/>
        <v>0.9375</v>
      </c>
      <c r="U29" s="4">
        <f t="shared" si="8"/>
        <v>1.5625E-2</v>
      </c>
      <c r="V29" s="3">
        <v>22</v>
      </c>
      <c r="W29" s="3">
        <v>6</v>
      </c>
      <c r="X29" s="3">
        <v>3</v>
      </c>
      <c r="Y29" s="3">
        <v>9</v>
      </c>
      <c r="Z29" s="3">
        <v>4</v>
      </c>
      <c r="AA29" s="3">
        <v>10</v>
      </c>
      <c r="AB29" s="3">
        <v>0</v>
      </c>
      <c r="AC29" s="3">
        <v>0</v>
      </c>
      <c r="AD29" s="3">
        <v>1</v>
      </c>
      <c r="AE29" s="3">
        <v>5</v>
      </c>
      <c r="AF29" s="3">
        <v>4</v>
      </c>
      <c r="AG29" s="3">
        <v>20</v>
      </c>
    </row>
    <row r="30" spans="1:33" x14ac:dyDescent="0.3">
      <c r="A30" s="3" t="s">
        <v>54</v>
      </c>
      <c r="B30" s="3">
        <v>29</v>
      </c>
      <c r="C30" s="3">
        <v>2</v>
      </c>
      <c r="D30" s="4">
        <v>1</v>
      </c>
      <c r="E30" s="4">
        <v>0.9375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f t="shared" si="9"/>
        <v>0.9921875</v>
      </c>
      <c r="M30" s="4">
        <f t="shared" si="0"/>
        <v>0.984375</v>
      </c>
      <c r="N30" s="4">
        <f t="shared" si="1"/>
        <v>1</v>
      </c>
      <c r="O30" s="4">
        <f t="shared" si="2"/>
        <v>1.5625E-2</v>
      </c>
      <c r="P30" s="4">
        <f t="shared" si="3"/>
        <v>0.984375</v>
      </c>
      <c r="Q30" s="4">
        <f t="shared" si="4"/>
        <v>1</v>
      </c>
      <c r="R30" s="4">
        <f t="shared" si="5"/>
        <v>1.5625E-2</v>
      </c>
      <c r="S30" s="4">
        <f t="shared" si="6"/>
        <v>1</v>
      </c>
      <c r="T30" s="4">
        <f t="shared" si="7"/>
        <v>0.984375</v>
      </c>
      <c r="U30" s="4">
        <f t="shared" si="8"/>
        <v>-1.5625E-2</v>
      </c>
      <c r="V30" s="3">
        <v>24</v>
      </c>
      <c r="W30" s="3">
        <v>6</v>
      </c>
      <c r="X30" s="3">
        <v>3</v>
      </c>
      <c r="Y30" s="3">
        <v>10</v>
      </c>
      <c r="Z30" s="3">
        <v>5</v>
      </c>
      <c r="AA30" s="3">
        <v>12</v>
      </c>
      <c r="AB30" s="3">
        <v>3</v>
      </c>
      <c r="AC30" s="3">
        <v>2</v>
      </c>
      <c r="AD30" s="3">
        <v>4</v>
      </c>
      <c r="AE30" s="3">
        <v>2</v>
      </c>
      <c r="AF30" s="3">
        <v>1</v>
      </c>
      <c r="AG30" s="3">
        <v>20</v>
      </c>
    </row>
    <row r="31" spans="1:33" x14ac:dyDescent="0.3">
      <c r="A31" s="3" t="s">
        <v>55</v>
      </c>
      <c r="B31" s="3">
        <v>30</v>
      </c>
      <c r="C31" s="3">
        <v>2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f t="shared" si="9"/>
        <v>1</v>
      </c>
      <c r="M31" s="4">
        <f t="shared" si="0"/>
        <v>1</v>
      </c>
      <c r="N31" s="4">
        <f t="shared" si="1"/>
        <v>1</v>
      </c>
      <c r="O31" s="4">
        <f t="shared" si="2"/>
        <v>0</v>
      </c>
      <c r="P31" s="4">
        <f t="shared" si="3"/>
        <v>1</v>
      </c>
      <c r="Q31" s="4">
        <f t="shared" si="4"/>
        <v>1</v>
      </c>
      <c r="R31" s="4">
        <f t="shared" si="5"/>
        <v>0</v>
      </c>
      <c r="S31" s="4">
        <f t="shared" si="6"/>
        <v>1</v>
      </c>
      <c r="T31" s="4">
        <f t="shared" si="7"/>
        <v>1</v>
      </c>
      <c r="U31" s="4">
        <f t="shared" si="8"/>
        <v>0</v>
      </c>
      <c r="V31" s="3">
        <v>23</v>
      </c>
      <c r="W31" s="3">
        <v>6</v>
      </c>
      <c r="X31" s="3">
        <v>3</v>
      </c>
      <c r="Y31" s="3">
        <v>9</v>
      </c>
      <c r="Z31" s="3">
        <v>5</v>
      </c>
      <c r="AA31" s="3">
        <v>8</v>
      </c>
      <c r="AB31" s="3">
        <v>0</v>
      </c>
      <c r="AC31" s="3">
        <v>1</v>
      </c>
      <c r="AD31" s="3">
        <v>1</v>
      </c>
      <c r="AE31" s="3">
        <v>2</v>
      </c>
      <c r="AF31" s="3">
        <v>4</v>
      </c>
      <c r="AG31" s="3">
        <v>8</v>
      </c>
    </row>
    <row r="32" spans="1:33" x14ac:dyDescent="0.3">
      <c r="A32" s="3" t="s">
        <v>56</v>
      </c>
      <c r="B32" s="3">
        <v>31</v>
      </c>
      <c r="C32" s="3">
        <v>2</v>
      </c>
      <c r="D32" s="4">
        <v>1</v>
      </c>
      <c r="E32" s="4">
        <v>1</v>
      </c>
      <c r="F32" s="4">
        <v>1</v>
      </c>
      <c r="G32" s="4">
        <v>1</v>
      </c>
      <c r="H32" s="4">
        <v>0.94</v>
      </c>
      <c r="I32" s="4">
        <v>0.94</v>
      </c>
      <c r="J32" s="4">
        <v>1</v>
      </c>
      <c r="K32" s="4">
        <v>1</v>
      </c>
      <c r="L32" s="4">
        <f t="shared" si="9"/>
        <v>0.98499999999999988</v>
      </c>
      <c r="M32" s="4">
        <f t="shared" si="0"/>
        <v>1</v>
      </c>
      <c r="N32" s="4">
        <f t="shared" si="1"/>
        <v>0.97</v>
      </c>
      <c r="O32" s="4">
        <f t="shared" si="2"/>
        <v>-3.0000000000000027E-2</v>
      </c>
      <c r="P32" s="4">
        <f t="shared" si="3"/>
        <v>1</v>
      </c>
      <c r="Q32" s="4">
        <f t="shared" si="4"/>
        <v>0.97</v>
      </c>
      <c r="R32" s="4">
        <f t="shared" si="5"/>
        <v>-3.0000000000000027E-2</v>
      </c>
      <c r="S32" s="4">
        <f t="shared" si="6"/>
        <v>0.98499999999999999</v>
      </c>
      <c r="T32" s="4">
        <f t="shared" si="7"/>
        <v>0.98499999999999999</v>
      </c>
      <c r="U32" s="4">
        <f t="shared" si="8"/>
        <v>0</v>
      </c>
      <c r="V32" s="3">
        <v>22</v>
      </c>
      <c r="W32" s="3">
        <v>6</v>
      </c>
      <c r="X32" s="3">
        <v>3</v>
      </c>
      <c r="Y32" s="3">
        <v>9</v>
      </c>
      <c r="Z32" s="3">
        <v>4</v>
      </c>
      <c r="AA32" s="3">
        <v>24</v>
      </c>
      <c r="AB32" s="3">
        <v>7</v>
      </c>
      <c r="AC32" s="3">
        <v>5</v>
      </c>
      <c r="AD32" s="3">
        <v>3</v>
      </c>
      <c r="AE32" s="3">
        <v>6</v>
      </c>
      <c r="AF32" s="3">
        <v>3</v>
      </c>
      <c r="AG32" s="3">
        <v>3</v>
      </c>
    </row>
    <row r="33" spans="1:33" x14ac:dyDescent="0.3">
      <c r="A33" s="3" t="s">
        <v>57</v>
      </c>
      <c r="B33" s="3">
        <v>32</v>
      </c>
      <c r="C33" s="3">
        <v>1</v>
      </c>
      <c r="D33" s="4">
        <v>1</v>
      </c>
      <c r="E33" s="4">
        <v>1</v>
      </c>
      <c r="F33" s="4">
        <v>1</v>
      </c>
      <c r="G33" s="4">
        <v>0.88</v>
      </c>
      <c r="H33" s="4">
        <v>1</v>
      </c>
      <c r="I33" s="4">
        <v>1</v>
      </c>
      <c r="J33" s="4">
        <v>1</v>
      </c>
      <c r="K33" s="4">
        <v>1</v>
      </c>
      <c r="L33" s="4">
        <f t="shared" si="9"/>
        <v>0.98499999999999999</v>
      </c>
      <c r="M33" s="4">
        <f t="shared" si="0"/>
        <v>0.97</v>
      </c>
      <c r="N33" s="4">
        <f t="shared" si="1"/>
        <v>1</v>
      </c>
      <c r="O33" s="4">
        <f t="shared" si="2"/>
        <v>3.0000000000000027E-2</v>
      </c>
      <c r="P33" s="4">
        <f t="shared" si="3"/>
        <v>1</v>
      </c>
      <c r="Q33" s="4">
        <f t="shared" si="4"/>
        <v>0.97</v>
      </c>
      <c r="R33" s="4">
        <f t="shared" si="5"/>
        <v>-3.0000000000000027E-2</v>
      </c>
      <c r="S33" s="4">
        <f t="shared" si="6"/>
        <v>1</v>
      </c>
      <c r="T33" s="4">
        <f t="shared" si="7"/>
        <v>0.97</v>
      </c>
      <c r="U33" s="4">
        <f t="shared" si="8"/>
        <v>-3.0000000000000027E-2</v>
      </c>
      <c r="V33" s="3">
        <v>32</v>
      </c>
      <c r="W33" s="3">
        <v>10</v>
      </c>
      <c r="X33" s="3">
        <v>3</v>
      </c>
      <c r="Y33" s="3">
        <v>10</v>
      </c>
      <c r="Z33" s="3">
        <v>9</v>
      </c>
      <c r="AA33" s="10">
        <v>16</v>
      </c>
      <c r="AB33" s="3">
        <v>4</v>
      </c>
      <c r="AC33" s="3">
        <v>3</v>
      </c>
      <c r="AD33" s="3">
        <v>5</v>
      </c>
      <c r="AE33" s="3">
        <v>0</v>
      </c>
      <c r="AF33" s="3">
        <v>4</v>
      </c>
      <c r="AG33" s="3">
        <v>10</v>
      </c>
    </row>
    <row r="34" spans="1:33" x14ac:dyDescent="0.3">
      <c r="A34" s="3" t="s">
        <v>58</v>
      </c>
      <c r="B34" s="3">
        <v>33</v>
      </c>
      <c r="C34" s="3">
        <v>2</v>
      </c>
      <c r="D34" s="4">
        <v>1</v>
      </c>
      <c r="E34" s="4">
        <v>0.94</v>
      </c>
      <c r="F34" s="4">
        <v>0.81</v>
      </c>
      <c r="G34" s="4">
        <v>0.75</v>
      </c>
      <c r="H34" s="4">
        <v>1</v>
      </c>
      <c r="I34" s="4">
        <v>0.88</v>
      </c>
      <c r="J34" s="4">
        <v>0.88</v>
      </c>
      <c r="K34" s="4">
        <v>1</v>
      </c>
      <c r="L34" s="4">
        <f t="shared" si="9"/>
        <v>0.90749999999999997</v>
      </c>
      <c r="M34" s="4">
        <f t="shared" ref="M34:M65" si="10">AVERAGE(D34:G34)</f>
        <v>0.875</v>
      </c>
      <c r="N34" s="4">
        <f t="shared" ref="N34:N65" si="11">AVERAGE(H34:K34)</f>
        <v>0.94</v>
      </c>
      <c r="O34" s="4">
        <f t="shared" ref="O34:O68" si="12">N34-M34</f>
        <v>6.4999999999999947E-2</v>
      </c>
      <c r="P34" s="4">
        <f t="shared" si="3"/>
        <v>0.95499999999999996</v>
      </c>
      <c r="Q34" s="4">
        <f t="shared" si="4"/>
        <v>0.86</v>
      </c>
      <c r="R34" s="4">
        <f t="shared" ref="R34:R68" si="13">Q34-P34</f>
        <v>-9.4999999999999973E-2</v>
      </c>
      <c r="S34" s="4">
        <f t="shared" ref="S34:S68" si="14">AVERAGE(D34,F34,H34,J34)</f>
        <v>0.92249999999999999</v>
      </c>
      <c r="T34" s="4">
        <f t="shared" ref="T34:T68" si="15">AVERAGE(E34,G34,I34,K34)</f>
        <v>0.89249999999999996</v>
      </c>
      <c r="U34" s="4">
        <f t="shared" ref="U34:U68" si="16">T34-S34</f>
        <v>-3.0000000000000027E-2</v>
      </c>
      <c r="V34" s="3">
        <v>30</v>
      </c>
      <c r="W34" s="3">
        <v>13</v>
      </c>
      <c r="X34" s="3">
        <v>3</v>
      </c>
      <c r="Y34" s="3">
        <v>8</v>
      </c>
      <c r="Z34" s="3">
        <v>6</v>
      </c>
      <c r="AA34" s="10">
        <v>16</v>
      </c>
      <c r="AB34" s="3">
        <v>1</v>
      </c>
      <c r="AC34" s="3">
        <v>0</v>
      </c>
      <c r="AD34" s="3">
        <v>7</v>
      </c>
      <c r="AE34" s="3">
        <v>6</v>
      </c>
      <c r="AF34" s="3">
        <v>2</v>
      </c>
      <c r="AG34" s="3">
        <v>5</v>
      </c>
    </row>
    <row r="35" spans="1:33" x14ac:dyDescent="0.3">
      <c r="A35" s="3" t="s">
        <v>59</v>
      </c>
      <c r="B35" s="3">
        <v>34</v>
      </c>
      <c r="C35" s="3">
        <v>2</v>
      </c>
      <c r="D35" s="4">
        <v>1</v>
      </c>
      <c r="E35" s="4">
        <v>0.9375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0.875</v>
      </c>
      <c r="L35" s="4">
        <f t="shared" si="9"/>
        <v>0.9765625</v>
      </c>
      <c r="M35" s="4">
        <f t="shared" si="10"/>
        <v>0.984375</v>
      </c>
      <c r="N35" s="4">
        <f t="shared" si="11"/>
        <v>0.96875</v>
      </c>
      <c r="O35" s="4">
        <f t="shared" si="12"/>
        <v>-1.5625E-2</v>
      </c>
      <c r="P35" s="4">
        <f t="shared" si="3"/>
        <v>0.953125</v>
      </c>
      <c r="Q35" s="4">
        <f t="shared" si="4"/>
        <v>1</v>
      </c>
      <c r="R35" s="4">
        <f t="shared" si="13"/>
        <v>4.6875E-2</v>
      </c>
      <c r="S35" s="4">
        <f t="shared" si="14"/>
        <v>1</v>
      </c>
      <c r="T35" s="4">
        <f t="shared" si="15"/>
        <v>0.953125</v>
      </c>
      <c r="U35" s="4">
        <f t="shared" si="16"/>
        <v>-4.6875E-2</v>
      </c>
      <c r="V35" s="3">
        <v>20</v>
      </c>
      <c r="W35" s="3">
        <v>6</v>
      </c>
      <c r="X35" s="3">
        <v>3</v>
      </c>
      <c r="Y35" s="3">
        <v>7</v>
      </c>
      <c r="Z35" s="3">
        <v>4</v>
      </c>
      <c r="AA35" s="3">
        <v>14</v>
      </c>
      <c r="AB35" s="3">
        <v>3</v>
      </c>
      <c r="AC35" s="3">
        <v>2</v>
      </c>
      <c r="AD35" s="3">
        <v>0</v>
      </c>
      <c r="AE35" s="3">
        <v>5</v>
      </c>
      <c r="AF35" s="3">
        <v>4</v>
      </c>
      <c r="AG35" s="3">
        <v>14</v>
      </c>
    </row>
    <row r="36" spans="1:33" x14ac:dyDescent="0.3">
      <c r="A36" s="3" t="s">
        <v>60</v>
      </c>
      <c r="B36" s="3">
        <v>35</v>
      </c>
      <c r="C36" s="3">
        <v>2</v>
      </c>
      <c r="D36" s="4">
        <v>1</v>
      </c>
      <c r="E36" s="4">
        <v>1</v>
      </c>
      <c r="F36" s="4">
        <v>1</v>
      </c>
      <c r="G36" s="4">
        <v>0.9375</v>
      </c>
      <c r="H36" s="4">
        <v>1</v>
      </c>
      <c r="I36" s="4">
        <v>1</v>
      </c>
      <c r="J36" s="4">
        <v>0.9375</v>
      </c>
      <c r="K36" s="4">
        <v>1</v>
      </c>
      <c r="L36" s="4">
        <f t="shared" si="9"/>
        <v>0.984375</v>
      </c>
      <c r="M36" s="4">
        <f t="shared" si="10"/>
        <v>0.984375</v>
      </c>
      <c r="N36" s="4">
        <f t="shared" si="11"/>
        <v>0.984375</v>
      </c>
      <c r="O36" s="4">
        <f t="shared" si="12"/>
        <v>0</v>
      </c>
      <c r="P36" s="4">
        <f t="shared" si="3"/>
        <v>0.984375</v>
      </c>
      <c r="Q36" s="4">
        <f t="shared" si="4"/>
        <v>0.984375</v>
      </c>
      <c r="R36" s="4">
        <f t="shared" si="13"/>
        <v>0</v>
      </c>
      <c r="S36" s="4">
        <f t="shared" si="14"/>
        <v>0.984375</v>
      </c>
      <c r="T36" s="4">
        <f t="shared" si="15"/>
        <v>0.984375</v>
      </c>
      <c r="U36" s="4">
        <f t="shared" si="16"/>
        <v>0</v>
      </c>
      <c r="V36" s="3">
        <v>27</v>
      </c>
      <c r="W36" s="3">
        <v>6</v>
      </c>
      <c r="X36" s="3">
        <v>3</v>
      </c>
      <c r="Y36" s="3">
        <v>10</v>
      </c>
      <c r="Z36" s="3">
        <v>8</v>
      </c>
      <c r="AA36" s="3">
        <v>21</v>
      </c>
      <c r="AB36" s="3">
        <v>5</v>
      </c>
      <c r="AC36" s="3">
        <v>5</v>
      </c>
      <c r="AD36" s="3">
        <v>3</v>
      </c>
      <c r="AE36" s="3">
        <v>3</v>
      </c>
      <c r="AF36" s="3">
        <v>5</v>
      </c>
      <c r="AG36" s="3">
        <v>16</v>
      </c>
    </row>
    <row r="37" spans="1:33" x14ac:dyDescent="0.3">
      <c r="A37" s="3" t="s">
        <v>61</v>
      </c>
      <c r="B37" s="3">
        <v>36</v>
      </c>
      <c r="C37" s="3">
        <v>2</v>
      </c>
      <c r="D37" s="3">
        <v>0.94</v>
      </c>
      <c r="E37" s="3">
        <v>0.94</v>
      </c>
      <c r="F37" s="3">
        <v>0.94</v>
      </c>
      <c r="G37" s="3">
        <v>0.88</v>
      </c>
      <c r="H37" s="3">
        <v>0.94</v>
      </c>
      <c r="I37" s="3">
        <v>0.94</v>
      </c>
      <c r="J37" s="3">
        <v>0.94</v>
      </c>
      <c r="K37" s="3">
        <v>0.88</v>
      </c>
      <c r="L37" s="4">
        <f t="shared" si="9"/>
        <v>0.92499999999999993</v>
      </c>
      <c r="M37" s="4">
        <f t="shared" si="10"/>
        <v>0.92499999999999993</v>
      </c>
      <c r="N37" s="4">
        <f t="shared" si="11"/>
        <v>0.92499999999999993</v>
      </c>
      <c r="O37" s="4">
        <f t="shared" si="12"/>
        <v>0</v>
      </c>
      <c r="P37" s="4">
        <f t="shared" si="3"/>
        <v>0.92499999999999993</v>
      </c>
      <c r="Q37" s="4">
        <f t="shared" si="4"/>
        <v>0.92499999999999993</v>
      </c>
      <c r="R37" s="4">
        <f t="shared" si="13"/>
        <v>0</v>
      </c>
      <c r="S37" s="4">
        <f t="shared" si="14"/>
        <v>0.94</v>
      </c>
      <c r="T37" s="4">
        <f t="shared" si="15"/>
        <v>0.90999999999999992</v>
      </c>
      <c r="U37" s="4">
        <f t="shared" si="16"/>
        <v>-3.0000000000000027E-2</v>
      </c>
      <c r="V37" s="3">
        <v>25</v>
      </c>
      <c r="W37" s="3">
        <v>6</v>
      </c>
      <c r="X37" s="3">
        <v>3</v>
      </c>
      <c r="Y37" s="3">
        <v>12</v>
      </c>
      <c r="Z37" s="3">
        <v>4</v>
      </c>
      <c r="AA37" s="3">
        <v>14</v>
      </c>
      <c r="AB37" s="3">
        <v>3</v>
      </c>
      <c r="AC37" s="3">
        <v>4</v>
      </c>
      <c r="AD37" s="3">
        <v>2</v>
      </c>
      <c r="AE37" s="3">
        <v>2</v>
      </c>
      <c r="AF37" s="3">
        <v>3</v>
      </c>
      <c r="AG37" s="3">
        <v>3</v>
      </c>
    </row>
    <row r="38" spans="1:33" x14ac:dyDescent="0.3">
      <c r="A38" s="3" t="s">
        <v>62</v>
      </c>
      <c r="B38" s="3">
        <v>37</v>
      </c>
      <c r="C38" s="3">
        <v>2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f t="shared" si="9"/>
        <v>1</v>
      </c>
      <c r="M38" s="4">
        <f t="shared" si="10"/>
        <v>1</v>
      </c>
      <c r="N38" s="4">
        <f t="shared" si="11"/>
        <v>1</v>
      </c>
      <c r="O38" s="4">
        <f t="shared" si="12"/>
        <v>0</v>
      </c>
      <c r="P38" s="4">
        <f t="shared" si="3"/>
        <v>1</v>
      </c>
      <c r="Q38" s="4">
        <f t="shared" si="4"/>
        <v>1</v>
      </c>
      <c r="R38" s="4">
        <f t="shared" si="13"/>
        <v>0</v>
      </c>
      <c r="S38" s="4">
        <f t="shared" si="14"/>
        <v>1</v>
      </c>
      <c r="T38" s="4">
        <f t="shared" si="15"/>
        <v>1</v>
      </c>
      <c r="U38" s="4">
        <f t="shared" si="16"/>
        <v>0</v>
      </c>
      <c r="V38" s="3">
        <v>31</v>
      </c>
      <c r="W38" s="3">
        <v>8</v>
      </c>
      <c r="X38" s="3">
        <v>3</v>
      </c>
      <c r="Y38" s="3">
        <v>11</v>
      </c>
      <c r="Z38" s="3">
        <v>9</v>
      </c>
      <c r="AA38" s="3">
        <v>12</v>
      </c>
      <c r="AB38" s="3">
        <v>0</v>
      </c>
      <c r="AC38" s="3">
        <v>1</v>
      </c>
      <c r="AD38" s="3">
        <v>1</v>
      </c>
      <c r="AE38" s="3">
        <v>4</v>
      </c>
      <c r="AF38" s="3">
        <v>6</v>
      </c>
      <c r="AG38" s="3">
        <v>15</v>
      </c>
    </row>
    <row r="39" spans="1:33" x14ac:dyDescent="0.3">
      <c r="A39" s="3" t="s">
        <v>63</v>
      </c>
      <c r="B39" s="3">
        <v>39</v>
      </c>
      <c r="C39" s="3">
        <v>1</v>
      </c>
      <c r="D39" s="1">
        <v>1</v>
      </c>
      <c r="E39" s="1">
        <v>6.25E-2</v>
      </c>
      <c r="F39" s="1">
        <v>1</v>
      </c>
      <c r="G39" s="1">
        <v>0</v>
      </c>
      <c r="H39" s="1">
        <v>0.9375</v>
      </c>
      <c r="I39" s="1">
        <v>1</v>
      </c>
      <c r="J39" s="1">
        <v>0.9375</v>
      </c>
      <c r="K39" s="1">
        <v>0.9375</v>
      </c>
      <c r="L39" s="4">
        <f>AVERAGE(D39:K39)</f>
        <v>0.734375</v>
      </c>
      <c r="M39" s="4">
        <f>AVERAGE(D39:G39)</f>
        <v>0.515625</v>
      </c>
      <c r="N39" s="4">
        <f>AVERAGE(H39:K39)</f>
        <v>0.953125</v>
      </c>
      <c r="O39" s="4">
        <f>N39-M39</f>
        <v>0.4375</v>
      </c>
      <c r="P39" s="4">
        <f>AVERAGE(D39:E39)</f>
        <v>0.53125</v>
      </c>
      <c r="Q39" s="4">
        <f>AVERAGE(H39:I39)</f>
        <v>0.96875</v>
      </c>
      <c r="R39" s="4">
        <f>Q39-P39</f>
        <v>0.4375</v>
      </c>
      <c r="S39" s="4">
        <f t="shared" ref="S39:T41" si="17">AVERAGE(D39,F39,H39,J39)</f>
        <v>0.96875</v>
      </c>
      <c r="T39" s="4">
        <f t="shared" si="17"/>
        <v>0.5</v>
      </c>
      <c r="U39" s="4">
        <f>T39-S39</f>
        <v>-0.46875</v>
      </c>
      <c r="V39" s="2">
        <v>31</v>
      </c>
      <c r="W39" s="12">
        <v>10</v>
      </c>
      <c r="X39" s="12">
        <v>3</v>
      </c>
      <c r="Y39" s="12">
        <v>9</v>
      </c>
      <c r="Z39" s="12">
        <v>9</v>
      </c>
      <c r="AA39" s="10">
        <v>22</v>
      </c>
      <c r="AB39" s="3">
        <v>2</v>
      </c>
      <c r="AC39" s="3">
        <v>3</v>
      </c>
      <c r="AD39" s="3">
        <v>4</v>
      </c>
      <c r="AE39" s="3">
        <v>8</v>
      </c>
      <c r="AF39" s="3">
        <v>5</v>
      </c>
      <c r="AG39" s="3">
        <v>17</v>
      </c>
    </row>
    <row r="40" spans="1:33" x14ac:dyDescent="0.3">
      <c r="A40" s="3" t="s">
        <v>64</v>
      </c>
      <c r="B40" s="3">
        <v>38</v>
      </c>
      <c r="C40" s="3">
        <v>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0</v>
      </c>
      <c r="J40" s="1">
        <v>1</v>
      </c>
      <c r="K40" s="1">
        <v>6.25E-2</v>
      </c>
      <c r="L40" s="4">
        <f t="shared" si="9"/>
        <v>0.7578125</v>
      </c>
      <c r="M40" s="4">
        <f t="shared" si="10"/>
        <v>1</v>
      </c>
      <c r="N40" s="4">
        <f t="shared" si="11"/>
        <v>0.515625</v>
      </c>
      <c r="O40" s="4">
        <f>N40-M40</f>
        <v>-0.484375</v>
      </c>
      <c r="P40" s="4">
        <f>AVERAGE(D40:E40)</f>
        <v>1</v>
      </c>
      <c r="Q40" s="4">
        <f>AVERAGE(H40:I40)</f>
        <v>0.5</v>
      </c>
      <c r="R40" s="4">
        <f>Q40-P40</f>
        <v>-0.5</v>
      </c>
      <c r="S40" s="4">
        <f t="shared" si="17"/>
        <v>1</v>
      </c>
      <c r="T40" s="4">
        <f t="shared" si="17"/>
        <v>0.515625</v>
      </c>
      <c r="U40" s="4">
        <f>T40-S40</f>
        <v>-0.484375</v>
      </c>
      <c r="V40" s="2">
        <v>30</v>
      </c>
      <c r="W40" s="2">
        <v>11</v>
      </c>
      <c r="X40" s="2">
        <v>3</v>
      </c>
      <c r="Y40" s="2">
        <v>11</v>
      </c>
      <c r="Z40" s="2">
        <v>5</v>
      </c>
      <c r="AA40" s="3">
        <v>16</v>
      </c>
      <c r="AB40" s="3">
        <v>1</v>
      </c>
      <c r="AC40" s="3">
        <v>3</v>
      </c>
      <c r="AD40" s="3">
        <v>3</v>
      </c>
      <c r="AE40" s="3">
        <v>5</v>
      </c>
      <c r="AF40" s="3">
        <v>4</v>
      </c>
      <c r="AG40" s="3">
        <v>9</v>
      </c>
    </row>
    <row r="41" spans="1:33" x14ac:dyDescent="0.3">
      <c r="A41" s="3" t="s">
        <v>65</v>
      </c>
      <c r="B41" s="3">
        <v>40</v>
      </c>
      <c r="C41" s="3">
        <v>2</v>
      </c>
      <c r="D41" s="1">
        <v>1</v>
      </c>
      <c r="E41" s="1">
        <v>0.25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4">
        <f t="shared" si="9"/>
        <v>0.90625</v>
      </c>
      <c r="M41" s="4">
        <f t="shared" si="10"/>
        <v>0.8125</v>
      </c>
      <c r="N41" s="4">
        <f t="shared" si="11"/>
        <v>1</v>
      </c>
      <c r="O41" s="4">
        <f>N41-M41</f>
        <v>0.1875</v>
      </c>
      <c r="P41" s="4">
        <f>AVERAGE(D41:E41)</f>
        <v>0.625</v>
      </c>
      <c r="Q41" s="4">
        <f>AVERAGE(H41:I41)</f>
        <v>1</v>
      </c>
      <c r="R41" s="4">
        <f>Q41-P41</f>
        <v>0.375</v>
      </c>
      <c r="S41" s="4">
        <f t="shared" si="17"/>
        <v>1</v>
      </c>
      <c r="T41" s="4">
        <f t="shared" si="17"/>
        <v>0.8125</v>
      </c>
      <c r="U41" s="4">
        <f>T41-S41</f>
        <v>-0.1875</v>
      </c>
      <c r="V41" s="2">
        <v>34</v>
      </c>
      <c r="W41" s="2">
        <v>7</v>
      </c>
      <c r="X41" s="2">
        <v>3</v>
      </c>
      <c r="Y41" s="2">
        <v>16</v>
      </c>
      <c r="Z41" s="2">
        <v>8</v>
      </c>
      <c r="AA41" s="3">
        <v>21</v>
      </c>
      <c r="AB41" s="3">
        <v>4</v>
      </c>
      <c r="AC41" s="3">
        <v>3</v>
      </c>
      <c r="AD41" s="3">
        <v>3</v>
      </c>
      <c r="AE41" s="3">
        <v>9</v>
      </c>
      <c r="AF41" s="3">
        <v>2</v>
      </c>
      <c r="AG41" s="3">
        <v>46</v>
      </c>
    </row>
    <row r="42" spans="1:33" x14ac:dyDescent="0.3">
      <c r="A42" s="3" t="s">
        <v>66</v>
      </c>
      <c r="B42" s="3">
        <v>41</v>
      </c>
      <c r="C42" s="3">
        <v>2</v>
      </c>
      <c r="D42" s="4">
        <v>1</v>
      </c>
      <c r="E42" s="4">
        <v>1</v>
      </c>
      <c r="F42" s="4">
        <v>1</v>
      </c>
      <c r="G42" s="4">
        <v>0.9375</v>
      </c>
      <c r="H42" s="4">
        <v>0.9375</v>
      </c>
      <c r="I42" s="4">
        <v>1</v>
      </c>
      <c r="J42" s="4">
        <v>1</v>
      </c>
      <c r="K42" s="4">
        <v>0.9375</v>
      </c>
      <c r="L42" s="4">
        <f t="shared" si="9"/>
        <v>0.9765625</v>
      </c>
      <c r="M42" s="4">
        <f t="shared" si="10"/>
        <v>0.984375</v>
      </c>
      <c r="N42" s="4">
        <f t="shared" si="11"/>
        <v>0.96875</v>
      </c>
      <c r="O42" s="4">
        <f t="shared" si="12"/>
        <v>-1.5625E-2</v>
      </c>
      <c r="P42" s="4">
        <f t="shared" ref="P42:P73" si="18">AVERAGE(D42,E42,J42,K42)</f>
        <v>0.984375</v>
      </c>
      <c r="Q42" s="4">
        <f t="shared" ref="Q42:Q73" si="19">AVERAGE(F42,G42,H42,I42)</f>
        <v>0.96875</v>
      </c>
      <c r="R42" s="4">
        <f t="shared" si="13"/>
        <v>-1.5625E-2</v>
      </c>
      <c r="S42" s="4">
        <f t="shared" si="14"/>
        <v>0.984375</v>
      </c>
      <c r="T42" s="4">
        <f t="shared" si="15"/>
        <v>0.96875</v>
      </c>
      <c r="U42" s="4">
        <f t="shared" si="16"/>
        <v>-1.5625E-2</v>
      </c>
      <c r="V42" s="3">
        <v>26</v>
      </c>
      <c r="W42" s="3">
        <v>7</v>
      </c>
      <c r="X42" s="3">
        <v>3</v>
      </c>
      <c r="Y42" s="3">
        <v>9</v>
      </c>
      <c r="Z42" s="3">
        <v>7</v>
      </c>
      <c r="AA42" s="3">
        <v>12</v>
      </c>
      <c r="AB42" s="3">
        <v>2</v>
      </c>
      <c r="AC42" s="3">
        <v>1</v>
      </c>
      <c r="AD42" s="3">
        <v>1</v>
      </c>
      <c r="AE42" s="3">
        <v>6</v>
      </c>
      <c r="AF42" s="3">
        <v>2</v>
      </c>
      <c r="AG42" s="3">
        <v>4</v>
      </c>
    </row>
    <row r="43" spans="1:33" x14ac:dyDescent="0.3">
      <c r="A43" s="3" t="s">
        <v>67</v>
      </c>
      <c r="B43" s="3">
        <v>42</v>
      </c>
      <c r="C43" s="3">
        <v>2</v>
      </c>
      <c r="D43" s="4">
        <v>1</v>
      </c>
      <c r="E43" s="4">
        <v>1</v>
      </c>
      <c r="F43" s="4">
        <v>1</v>
      </c>
      <c r="G43" s="4">
        <v>1</v>
      </c>
      <c r="H43" s="4">
        <v>0.875</v>
      </c>
      <c r="I43" s="4">
        <v>1</v>
      </c>
      <c r="J43" s="4">
        <v>1</v>
      </c>
      <c r="K43" s="4">
        <v>1</v>
      </c>
      <c r="L43" s="4">
        <f t="shared" si="9"/>
        <v>0.984375</v>
      </c>
      <c r="M43" s="4">
        <f t="shared" si="10"/>
        <v>1</v>
      </c>
      <c r="N43" s="4">
        <f t="shared" si="11"/>
        <v>0.96875</v>
      </c>
      <c r="O43" s="4">
        <f t="shared" si="12"/>
        <v>-3.125E-2</v>
      </c>
      <c r="P43" s="4">
        <f t="shared" si="18"/>
        <v>1</v>
      </c>
      <c r="Q43" s="4">
        <f t="shared" si="19"/>
        <v>0.96875</v>
      </c>
      <c r="R43" s="4">
        <f t="shared" si="13"/>
        <v>-3.125E-2</v>
      </c>
      <c r="S43" s="4">
        <f t="shared" si="14"/>
        <v>0.96875</v>
      </c>
      <c r="T43" s="4">
        <f t="shared" si="15"/>
        <v>1</v>
      </c>
      <c r="U43" s="4">
        <f t="shared" si="16"/>
        <v>3.125E-2</v>
      </c>
      <c r="V43" s="3">
        <v>33</v>
      </c>
      <c r="W43" s="3">
        <v>10</v>
      </c>
      <c r="X43" s="3">
        <v>3</v>
      </c>
      <c r="Y43" s="3">
        <v>12</v>
      </c>
      <c r="Z43" s="3">
        <v>8</v>
      </c>
      <c r="AA43" s="3">
        <v>20</v>
      </c>
      <c r="AB43" s="3">
        <v>2</v>
      </c>
      <c r="AC43" s="3">
        <v>1</v>
      </c>
      <c r="AD43" s="3">
        <v>5</v>
      </c>
      <c r="AE43" s="3">
        <v>6</v>
      </c>
      <c r="AF43" s="3">
        <v>6</v>
      </c>
      <c r="AG43" s="3">
        <v>17</v>
      </c>
    </row>
    <row r="44" spans="1:33" x14ac:dyDescent="0.3">
      <c r="A44" s="3" t="s">
        <v>68</v>
      </c>
      <c r="B44" s="3">
        <v>43</v>
      </c>
      <c r="C44" s="3">
        <v>2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f t="shared" si="9"/>
        <v>1</v>
      </c>
      <c r="M44" s="4">
        <f t="shared" si="10"/>
        <v>1</v>
      </c>
      <c r="N44" s="4">
        <f t="shared" si="11"/>
        <v>1</v>
      </c>
      <c r="O44" s="4">
        <f t="shared" si="12"/>
        <v>0</v>
      </c>
      <c r="P44" s="4">
        <f t="shared" si="18"/>
        <v>1</v>
      </c>
      <c r="Q44" s="4">
        <f t="shared" si="19"/>
        <v>1</v>
      </c>
      <c r="R44" s="4">
        <f t="shared" si="13"/>
        <v>0</v>
      </c>
      <c r="S44" s="4">
        <f t="shared" si="14"/>
        <v>1</v>
      </c>
      <c r="T44" s="4">
        <f t="shared" si="15"/>
        <v>1</v>
      </c>
      <c r="U44" s="4">
        <f t="shared" si="16"/>
        <v>0</v>
      </c>
      <c r="V44" s="3">
        <v>21</v>
      </c>
      <c r="W44" s="3">
        <v>6</v>
      </c>
      <c r="X44" s="3">
        <v>3</v>
      </c>
      <c r="Y44" s="3">
        <v>8</v>
      </c>
      <c r="Z44" s="3">
        <v>4</v>
      </c>
      <c r="AA44" s="3">
        <v>4</v>
      </c>
      <c r="AB44" s="3">
        <v>0</v>
      </c>
      <c r="AC44" s="3">
        <v>1</v>
      </c>
      <c r="AD44" s="3">
        <v>0</v>
      </c>
      <c r="AE44" s="3">
        <v>1</v>
      </c>
      <c r="AF44" s="3">
        <v>2</v>
      </c>
      <c r="AG44" s="3">
        <v>7</v>
      </c>
    </row>
    <row r="45" spans="1:33" x14ac:dyDescent="0.3">
      <c r="A45" s="3" t="s">
        <v>69</v>
      </c>
      <c r="B45" s="3">
        <v>44</v>
      </c>
      <c r="C45" s="3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0.9375</v>
      </c>
      <c r="L45" s="4">
        <f t="shared" si="9"/>
        <v>0.9921875</v>
      </c>
      <c r="M45" s="4">
        <f t="shared" si="10"/>
        <v>1</v>
      </c>
      <c r="N45" s="4">
        <f t="shared" si="11"/>
        <v>0.984375</v>
      </c>
      <c r="O45" s="4">
        <f t="shared" si="12"/>
        <v>-1.5625E-2</v>
      </c>
      <c r="P45" s="4">
        <f t="shared" si="18"/>
        <v>0.984375</v>
      </c>
      <c r="Q45" s="4">
        <f t="shared" si="19"/>
        <v>1</v>
      </c>
      <c r="R45" s="4">
        <f t="shared" si="13"/>
        <v>1.5625E-2</v>
      </c>
      <c r="S45" s="4">
        <f t="shared" si="14"/>
        <v>1</v>
      </c>
      <c r="T45" s="4">
        <f t="shared" si="15"/>
        <v>0.984375</v>
      </c>
      <c r="U45" s="4">
        <f t="shared" si="16"/>
        <v>-1.5625E-2</v>
      </c>
      <c r="V45" s="3">
        <v>33</v>
      </c>
      <c r="W45" s="3">
        <v>10</v>
      </c>
      <c r="X45" s="3">
        <v>3</v>
      </c>
      <c r="Y45" s="3">
        <v>11</v>
      </c>
      <c r="Z45" s="3">
        <v>9</v>
      </c>
      <c r="AA45" s="3">
        <v>8</v>
      </c>
      <c r="AB45" s="3">
        <v>0</v>
      </c>
      <c r="AC45" s="3">
        <v>1</v>
      </c>
      <c r="AD45" s="3">
        <v>0</v>
      </c>
      <c r="AE45" s="3">
        <v>5</v>
      </c>
      <c r="AF45" s="3">
        <v>2</v>
      </c>
      <c r="AG45" s="3">
        <v>5</v>
      </c>
    </row>
    <row r="46" spans="1:33" x14ac:dyDescent="0.3">
      <c r="A46" s="3" t="s">
        <v>70</v>
      </c>
      <c r="B46" s="3">
        <v>45</v>
      </c>
      <c r="C46" s="3">
        <v>2</v>
      </c>
      <c r="D46" s="4">
        <v>1</v>
      </c>
      <c r="E46" s="4">
        <v>0.9375</v>
      </c>
      <c r="F46" s="4">
        <v>1</v>
      </c>
      <c r="G46" s="4">
        <v>0.9375</v>
      </c>
      <c r="H46" s="4">
        <v>1</v>
      </c>
      <c r="I46" s="4">
        <v>1</v>
      </c>
      <c r="J46" s="4">
        <v>1</v>
      </c>
      <c r="K46" s="4">
        <v>1</v>
      </c>
      <c r="L46" s="4">
        <f t="shared" si="9"/>
        <v>0.984375</v>
      </c>
      <c r="M46" s="4">
        <f t="shared" si="10"/>
        <v>0.96875</v>
      </c>
      <c r="N46" s="4">
        <f t="shared" si="11"/>
        <v>1</v>
      </c>
      <c r="O46" s="4">
        <f t="shared" si="12"/>
        <v>3.125E-2</v>
      </c>
      <c r="P46" s="4">
        <f t="shared" si="18"/>
        <v>0.984375</v>
      </c>
      <c r="Q46" s="4">
        <f t="shared" si="19"/>
        <v>0.984375</v>
      </c>
      <c r="R46" s="4">
        <f t="shared" si="13"/>
        <v>0</v>
      </c>
      <c r="S46" s="4">
        <f t="shared" si="14"/>
        <v>1</v>
      </c>
      <c r="T46" s="4">
        <f t="shared" si="15"/>
        <v>0.96875</v>
      </c>
      <c r="U46" s="4">
        <f t="shared" si="16"/>
        <v>-3.125E-2</v>
      </c>
      <c r="V46" s="3">
        <v>25</v>
      </c>
      <c r="W46" s="3">
        <v>6</v>
      </c>
      <c r="X46" s="3">
        <v>3</v>
      </c>
      <c r="Y46" s="3">
        <v>12</v>
      </c>
      <c r="Z46" s="3">
        <v>4</v>
      </c>
      <c r="AA46" s="3">
        <v>8</v>
      </c>
      <c r="AB46" s="3">
        <v>1</v>
      </c>
      <c r="AC46" s="3">
        <v>2</v>
      </c>
      <c r="AD46" s="3">
        <v>0</v>
      </c>
      <c r="AE46" s="3">
        <v>1</v>
      </c>
      <c r="AF46" s="3">
        <v>4</v>
      </c>
      <c r="AG46" s="3">
        <v>2</v>
      </c>
    </row>
    <row r="47" spans="1:33" x14ac:dyDescent="0.3">
      <c r="A47" s="3" t="s">
        <v>71</v>
      </c>
      <c r="B47" s="3">
        <v>46</v>
      </c>
      <c r="C47" s="3">
        <v>2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f t="shared" si="9"/>
        <v>1</v>
      </c>
      <c r="M47" s="4">
        <f t="shared" si="10"/>
        <v>1</v>
      </c>
      <c r="N47" s="4">
        <f t="shared" si="11"/>
        <v>1</v>
      </c>
      <c r="O47" s="4">
        <f t="shared" si="12"/>
        <v>0</v>
      </c>
      <c r="P47" s="4">
        <f t="shared" si="18"/>
        <v>1</v>
      </c>
      <c r="Q47" s="4">
        <f t="shared" si="19"/>
        <v>1</v>
      </c>
      <c r="R47" s="4">
        <f t="shared" si="13"/>
        <v>0</v>
      </c>
      <c r="S47" s="4">
        <f t="shared" si="14"/>
        <v>1</v>
      </c>
      <c r="T47" s="4">
        <f t="shared" si="15"/>
        <v>1</v>
      </c>
      <c r="U47" s="4">
        <f t="shared" si="16"/>
        <v>0</v>
      </c>
      <c r="V47" s="3">
        <v>30</v>
      </c>
      <c r="W47" s="3">
        <v>10</v>
      </c>
      <c r="X47" s="3">
        <v>4</v>
      </c>
      <c r="Y47" s="3">
        <v>11</v>
      </c>
      <c r="Z47" s="3">
        <v>5</v>
      </c>
      <c r="AA47" s="3">
        <v>16</v>
      </c>
      <c r="AB47" s="3">
        <v>0</v>
      </c>
      <c r="AC47" s="3">
        <v>2</v>
      </c>
      <c r="AD47" s="3">
        <v>4</v>
      </c>
      <c r="AE47" s="3">
        <v>6</v>
      </c>
      <c r="AF47" s="3">
        <v>4</v>
      </c>
      <c r="AG47" s="3">
        <v>5</v>
      </c>
    </row>
    <row r="48" spans="1:33" x14ac:dyDescent="0.3">
      <c r="A48" s="3" t="s">
        <v>72</v>
      </c>
      <c r="B48" s="3">
        <v>47</v>
      </c>
      <c r="C48" s="3">
        <v>2</v>
      </c>
      <c r="D48" s="4">
        <v>1</v>
      </c>
      <c r="E48" s="4">
        <v>0.9375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0.9375</v>
      </c>
      <c r="L48" s="4">
        <f t="shared" si="9"/>
        <v>0.984375</v>
      </c>
      <c r="M48" s="4">
        <f t="shared" si="10"/>
        <v>0.984375</v>
      </c>
      <c r="N48" s="4">
        <f t="shared" si="11"/>
        <v>0.984375</v>
      </c>
      <c r="O48" s="4">
        <f t="shared" si="12"/>
        <v>0</v>
      </c>
      <c r="P48" s="4">
        <f t="shared" si="18"/>
        <v>0.96875</v>
      </c>
      <c r="Q48" s="4">
        <f t="shared" si="19"/>
        <v>1</v>
      </c>
      <c r="R48" s="4">
        <f t="shared" si="13"/>
        <v>3.125E-2</v>
      </c>
      <c r="S48" s="4">
        <f t="shared" si="14"/>
        <v>1</v>
      </c>
      <c r="T48" s="4">
        <f t="shared" si="15"/>
        <v>0.96875</v>
      </c>
      <c r="U48" s="4">
        <f t="shared" si="16"/>
        <v>-3.125E-2</v>
      </c>
      <c r="V48" s="3">
        <v>35</v>
      </c>
      <c r="W48" s="3">
        <v>11</v>
      </c>
      <c r="X48" s="3">
        <v>4</v>
      </c>
      <c r="Y48" s="3">
        <v>13</v>
      </c>
      <c r="Z48" s="3">
        <v>7</v>
      </c>
      <c r="AA48" s="3">
        <v>27</v>
      </c>
      <c r="AB48" s="3">
        <v>8</v>
      </c>
      <c r="AC48" s="3">
        <v>7</v>
      </c>
      <c r="AD48" s="3">
        <v>0</v>
      </c>
      <c r="AE48" s="3">
        <v>4</v>
      </c>
      <c r="AF48" s="3">
        <v>8</v>
      </c>
      <c r="AG48" s="3">
        <v>37</v>
      </c>
    </row>
    <row r="49" spans="1:33" x14ac:dyDescent="0.3">
      <c r="A49" s="3" t="s">
        <v>73</v>
      </c>
      <c r="B49" s="3">
        <v>48</v>
      </c>
      <c r="C49" s="3">
        <v>1</v>
      </c>
      <c r="D49" s="4">
        <v>0.875</v>
      </c>
      <c r="E49" s="4">
        <v>0.8125</v>
      </c>
      <c r="F49" s="4">
        <v>1</v>
      </c>
      <c r="G49" s="4">
        <v>0.8125</v>
      </c>
      <c r="H49" s="4">
        <v>0.875</v>
      </c>
      <c r="I49" s="4">
        <v>0.625</v>
      </c>
      <c r="J49" s="4">
        <v>0.9375</v>
      </c>
      <c r="K49" s="4">
        <v>1</v>
      </c>
      <c r="L49" s="4">
        <f t="shared" si="9"/>
        <v>0.8671875</v>
      </c>
      <c r="M49" s="4">
        <f t="shared" si="10"/>
        <v>0.875</v>
      </c>
      <c r="N49" s="4">
        <f t="shared" si="11"/>
        <v>0.859375</v>
      </c>
      <c r="O49" s="4">
        <f t="shared" si="12"/>
        <v>-1.5625E-2</v>
      </c>
      <c r="P49" s="4">
        <f t="shared" si="18"/>
        <v>0.90625</v>
      </c>
      <c r="Q49" s="4">
        <f t="shared" si="19"/>
        <v>0.828125</v>
      </c>
      <c r="R49" s="4">
        <f t="shared" si="13"/>
        <v>-7.8125E-2</v>
      </c>
      <c r="S49" s="4">
        <f t="shared" si="14"/>
        <v>0.921875</v>
      </c>
      <c r="T49" s="4">
        <f t="shared" si="15"/>
        <v>0.8125</v>
      </c>
      <c r="U49" s="4">
        <f t="shared" si="16"/>
        <v>-0.109375</v>
      </c>
      <c r="V49" s="3">
        <v>24</v>
      </c>
      <c r="W49" s="3">
        <v>6</v>
      </c>
      <c r="X49" s="3">
        <v>3</v>
      </c>
      <c r="Y49" s="3">
        <v>8</v>
      </c>
      <c r="Z49" s="3">
        <v>7</v>
      </c>
      <c r="AA49" s="3">
        <v>20</v>
      </c>
      <c r="AB49" s="3">
        <v>5</v>
      </c>
      <c r="AC49" s="3">
        <v>3</v>
      </c>
      <c r="AD49" s="3">
        <v>4</v>
      </c>
      <c r="AE49" s="3">
        <v>4</v>
      </c>
      <c r="AF49" s="3">
        <v>4</v>
      </c>
      <c r="AG49" s="3">
        <v>2</v>
      </c>
    </row>
    <row r="50" spans="1:33" x14ac:dyDescent="0.3">
      <c r="A50" s="3" t="s">
        <v>74</v>
      </c>
      <c r="B50" s="3">
        <v>49</v>
      </c>
      <c r="C50" s="3">
        <v>1</v>
      </c>
      <c r="D50" s="4">
        <v>1</v>
      </c>
      <c r="E50" s="4">
        <v>1</v>
      </c>
      <c r="F50" s="4">
        <v>1</v>
      </c>
      <c r="G50" s="4">
        <v>0.9375</v>
      </c>
      <c r="H50" s="4">
        <v>1</v>
      </c>
      <c r="I50" s="4">
        <v>0.875</v>
      </c>
      <c r="J50" s="4">
        <v>1</v>
      </c>
      <c r="K50" s="4">
        <v>1</v>
      </c>
      <c r="L50" s="4">
        <f t="shared" si="9"/>
        <v>0.9765625</v>
      </c>
      <c r="M50" s="4">
        <f t="shared" si="10"/>
        <v>0.984375</v>
      </c>
      <c r="N50" s="4">
        <f t="shared" si="11"/>
        <v>0.96875</v>
      </c>
      <c r="O50" s="4">
        <f t="shared" si="12"/>
        <v>-1.5625E-2</v>
      </c>
      <c r="P50" s="4">
        <f t="shared" si="18"/>
        <v>1</v>
      </c>
      <c r="Q50" s="4">
        <f t="shared" si="19"/>
        <v>0.953125</v>
      </c>
      <c r="R50" s="4">
        <f t="shared" si="13"/>
        <v>-4.6875E-2</v>
      </c>
      <c r="S50" s="4">
        <f t="shared" si="14"/>
        <v>1</v>
      </c>
      <c r="T50" s="4">
        <f t="shared" si="15"/>
        <v>0.953125</v>
      </c>
      <c r="U50" s="4">
        <f t="shared" si="16"/>
        <v>-4.6875E-2</v>
      </c>
      <c r="V50" s="3">
        <v>23</v>
      </c>
      <c r="W50" s="3">
        <v>6</v>
      </c>
      <c r="X50" s="3">
        <v>3</v>
      </c>
      <c r="Y50" s="3">
        <v>10</v>
      </c>
      <c r="Z50" s="3">
        <v>4</v>
      </c>
      <c r="AA50" s="3">
        <v>13</v>
      </c>
      <c r="AB50" s="3">
        <v>1</v>
      </c>
      <c r="AC50" s="3">
        <v>2</v>
      </c>
      <c r="AD50" s="3">
        <v>3</v>
      </c>
      <c r="AE50" s="3">
        <v>4</v>
      </c>
      <c r="AF50" s="3">
        <v>3</v>
      </c>
      <c r="AG50" s="3">
        <v>11</v>
      </c>
    </row>
    <row r="51" spans="1:33" x14ac:dyDescent="0.3">
      <c r="A51" s="3" t="s">
        <v>100</v>
      </c>
      <c r="B51" s="3">
        <v>50</v>
      </c>
      <c r="C51" s="3">
        <v>2</v>
      </c>
      <c r="D51" s="4">
        <v>0.94</v>
      </c>
      <c r="E51" s="4">
        <v>0.88</v>
      </c>
      <c r="F51" s="4">
        <v>1</v>
      </c>
      <c r="G51" s="4">
        <v>0.88</v>
      </c>
      <c r="H51" s="4">
        <v>0.94</v>
      </c>
      <c r="I51" s="4">
        <v>0.88</v>
      </c>
      <c r="J51" s="4">
        <v>1</v>
      </c>
      <c r="K51" s="4">
        <v>0.94</v>
      </c>
      <c r="L51" s="4">
        <f t="shared" si="9"/>
        <v>0.93249999999999988</v>
      </c>
      <c r="M51" s="4">
        <f t="shared" si="10"/>
        <v>0.92499999999999993</v>
      </c>
      <c r="N51" s="4">
        <f t="shared" si="11"/>
        <v>0.94</v>
      </c>
      <c r="O51" s="4">
        <f t="shared" si="12"/>
        <v>1.5000000000000013E-2</v>
      </c>
      <c r="P51" s="4">
        <f t="shared" si="18"/>
        <v>0.94</v>
      </c>
      <c r="Q51" s="4">
        <f t="shared" si="19"/>
        <v>0.92499999999999993</v>
      </c>
      <c r="R51" s="4">
        <f t="shared" si="13"/>
        <v>-1.5000000000000013E-2</v>
      </c>
      <c r="S51" s="4">
        <f t="shared" si="14"/>
        <v>0.97</v>
      </c>
      <c r="T51" s="4">
        <f t="shared" si="15"/>
        <v>0.89500000000000002</v>
      </c>
      <c r="U51" s="4">
        <f t="shared" si="16"/>
        <v>-7.4999999999999956E-2</v>
      </c>
      <c r="V51" s="3">
        <v>25</v>
      </c>
      <c r="W51" s="3">
        <v>6</v>
      </c>
      <c r="X51" s="3">
        <v>3</v>
      </c>
      <c r="Y51" s="3">
        <v>12</v>
      </c>
      <c r="Z51" s="3">
        <v>4</v>
      </c>
      <c r="AA51" s="3">
        <v>15</v>
      </c>
      <c r="AB51" s="3">
        <v>0</v>
      </c>
      <c r="AC51" s="3">
        <v>2</v>
      </c>
      <c r="AD51" s="3">
        <v>1</v>
      </c>
      <c r="AE51" s="3">
        <v>5</v>
      </c>
      <c r="AF51" s="3">
        <v>7</v>
      </c>
      <c r="AG51" s="3">
        <v>17</v>
      </c>
    </row>
    <row r="52" spans="1:33" x14ac:dyDescent="0.3">
      <c r="A52" s="3" t="s">
        <v>101</v>
      </c>
      <c r="B52" s="3">
        <v>51</v>
      </c>
      <c r="C52" s="3">
        <v>1</v>
      </c>
      <c r="D52" s="4">
        <v>1</v>
      </c>
      <c r="E52" s="4">
        <v>1</v>
      </c>
      <c r="F52" s="4">
        <v>1</v>
      </c>
      <c r="G52" s="4">
        <v>1</v>
      </c>
      <c r="H52" s="4">
        <v>0.94</v>
      </c>
      <c r="I52" s="4">
        <v>0.94</v>
      </c>
      <c r="J52" s="4">
        <v>1</v>
      </c>
      <c r="K52" s="4">
        <v>1</v>
      </c>
      <c r="L52" s="4">
        <f t="shared" si="9"/>
        <v>0.98499999999999988</v>
      </c>
      <c r="M52" s="4">
        <f t="shared" si="10"/>
        <v>1</v>
      </c>
      <c r="N52" s="4">
        <f t="shared" si="11"/>
        <v>0.97</v>
      </c>
      <c r="O52" s="4">
        <f t="shared" si="12"/>
        <v>-3.0000000000000027E-2</v>
      </c>
      <c r="P52" s="4">
        <f t="shared" si="18"/>
        <v>1</v>
      </c>
      <c r="Q52" s="4">
        <f t="shared" si="19"/>
        <v>0.97</v>
      </c>
      <c r="R52" s="4">
        <f t="shared" si="13"/>
        <v>-3.0000000000000027E-2</v>
      </c>
      <c r="S52" s="4">
        <f t="shared" si="14"/>
        <v>0.98499999999999999</v>
      </c>
      <c r="T52" s="4">
        <f t="shared" si="15"/>
        <v>0.98499999999999999</v>
      </c>
      <c r="U52" s="4">
        <f t="shared" si="16"/>
        <v>0</v>
      </c>
      <c r="V52" s="3">
        <v>31</v>
      </c>
      <c r="W52" s="3">
        <v>9</v>
      </c>
      <c r="X52" s="3">
        <v>3</v>
      </c>
      <c r="Y52" s="3">
        <v>12</v>
      </c>
      <c r="Z52" s="3">
        <v>7</v>
      </c>
      <c r="AA52" s="3">
        <v>23</v>
      </c>
      <c r="AB52" s="3">
        <v>3</v>
      </c>
      <c r="AC52" s="3">
        <v>3</v>
      </c>
      <c r="AD52" s="3">
        <v>4</v>
      </c>
      <c r="AE52" s="3">
        <v>7</v>
      </c>
      <c r="AF52" s="3">
        <v>6</v>
      </c>
      <c r="AG52" s="3">
        <v>37</v>
      </c>
    </row>
    <row r="53" spans="1:33" x14ac:dyDescent="0.3">
      <c r="A53" s="3" t="s">
        <v>102</v>
      </c>
      <c r="B53" s="3">
        <v>52</v>
      </c>
      <c r="C53" s="3">
        <v>1</v>
      </c>
      <c r="D53" s="4">
        <v>0.88</v>
      </c>
      <c r="E53" s="4">
        <v>1</v>
      </c>
      <c r="F53" s="4">
        <v>1</v>
      </c>
      <c r="G53" s="4">
        <v>0.81</v>
      </c>
      <c r="H53" s="4">
        <v>1</v>
      </c>
      <c r="I53" s="4">
        <v>1</v>
      </c>
      <c r="J53" s="4">
        <v>1</v>
      </c>
      <c r="K53" s="4">
        <v>1</v>
      </c>
      <c r="L53" s="4">
        <f t="shared" si="9"/>
        <v>0.96124999999999994</v>
      </c>
      <c r="M53" s="4">
        <f t="shared" si="10"/>
        <v>0.92249999999999999</v>
      </c>
      <c r="N53" s="4">
        <f t="shared" si="11"/>
        <v>1</v>
      </c>
      <c r="O53" s="4">
        <f t="shared" si="12"/>
        <v>7.7500000000000013E-2</v>
      </c>
      <c r="P53" s="4">
        <f t="shared" si="18"/>
        <v>0.97</v>
      </c>
      <c r="Q53" s="4">
        <f t="shared" si="19"/>
        <v>0.95250000000000001</v>
      </c>
      <c r="R53" s="4">
        <f t="shared" si="13"/>
        <v>-1.749999999999996E-2</v>
      </c>
      <c r="S53" s="4">
        <f t="shared" si="14"/>
        <v>0.97</v>
      </c>
      <c r="T53" s="4">
        <f t="shared" si="15"/>
        <v>0.95250000000000001</v>
      </c>
      <c r="U53" s="4">
        <f t="shared" si="16"/>
        <v>-1.749999999999996E-2</v>
      </c>
      <c r="V53" s="3">
        <v>32</v>
      </c>
      <c r="W53" s="3">
        <v>7</v>
      </c>
      <c r="X53" s="3">
        <v>3</v>
      </c>
      <c r="Y53" s="3">
        <v>16</v>
      </c>
      <c r="Z53" s="3">
        <v>6</v>
      </c>
      <c r="AA53" s="3">
        <v>16</v>
      </c>
      <c r="AB53" s="3">
        <v>3</v>
      </c>
      <c r="AC53" s="3">
        <v>4</v>
      </c>
      <c r="AD53" s="3">
        <v>1</v>
      </c>
      <c r="AE53" s="3">
        <v>3</v>
      </c>
      <c r="AF53" s="3">
        <v>5</v>
      </c>
      <c r="AG53" s="3">
        <v>0</v>
      </c>
    </row>
    <row r="54" spans="1:33" x14ac:dyDescent="0.3">
      <c r="A54" s="3" t="s">
        <v>103</v>
      </c>
      <c r="B54" s="3">
        <v>53</v>
      </c>
      <c r="C54" s="3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f t="shared" si="9"/>
        <v>1</v>
      </c>
      <c r="M54" s="4">
        <f t="shared" si="10"/>
        <v>1</v>
      </c>
      <c r="N54" s="4">
        <f t="shared" si="11"/>
        <v>1</v>
      </c>
      <c r="O54" s="4">
        <f t="shared" si="12"/>
        <v>0</v>
      </c>
      <c r="P54" s="4">
        <f t="shared" si="18"/>
        <v>1</v>
      </c>
      <c r="Q54" s="4">
        <f t="shared" si="19"/>
        <v>1</v>
      </c>
      <c r="R54" s="4">
        <f t="shared" si="13"/>
        <v>0</v>
      </c>
      <c r="S54" s="4">
        <f t="shared" si="14"/>
        <v>1</v>
      </c>
      <c r="T54" s="4">
        <f t="shared" si="15"/>
        <v>1</v>
      </c>
      <c r="U54" s="4">
        <f t="shared" si="16"/>
        <v>0</v>
      </c>
      <c r="V54" s="3">
        <v>26</v>
      </c>
      <c r="W54" s="3">
        <v>7</v>
      </c>
      <c r="X54" s="3">
        <v>3</v>
      </c>
      <c r="Y54" s="3">
        <v>8</v>
      </c>
      <c r="Z54" s="3">
        <v>8</v>
      </c>
      <c r="AA54" s="3">
        <v>19</v>
      </c>
      <c r="AB54" s="3">
        <v>1</v>
      </c>
      <c r="AC54" s="3">
        <v>3</v>
      </c>
      <c r="AD54" s="3">
        <v>4</v>
      </c>
      <c r="AE54" s="3">
        <v>7</v>
      </c>
      <c r="AF54" s="3">
        <v>4</v>
      </c>
      <c r="AG54" s="3">
        <v>15</v>
      </c>
    </row>
    <row r="55" spans="1:33" x14ac:dyDescent="0.3">
      <c r="A55" s="3" t="s">
        <v>104</v>
      </c>
      <c r="B55" s="3">
        <v>54</v>
      </c>
      <c r="C55" s="3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3">
        <v>0.94</v>
      </c>
      <c r="L55" s="4">
        <f t="shared" si="9"/>
        <v>0.99249999999999994</v>
      </c>
      <c r="M55" s="4">
        <f t="shared" si="10"/>
        <v>1</v>
      </c>
      <c r="N55" s="4">
        <f t="shared" si="11"/>
        <v>0.98499999999999999</v>
      </c>
      <c r="O55" s="4">
        <f t="shared" si="12"/>
        <v>-1.5000000000000013E-2</v>
      </c>
      <c r="P55" s="4">
        <f t="shared" si="18"/>
        <v>0.98499999999999999</v>
      </c>
      <c r="Q55" s="4">
        <f t="shared" si="19"/>
        <v>1</v>
      </c>
      <c r="R55" s="4">
        <f t="shared" si="13"/>
        <v>1.5000000000000013E-2</v>
      </c>
      <c r="S55" s="4">
        <f t="shared" si="14"/>
        <v>1</v>
      </c>
      <c r="T55" s="4">
        <f t="shared" si="15"/>
        <v>0.98499999999999999</v>
      </c>
      <c r="U55" s="4">
        <f t="shared" si="16"/>
        <v>-1.5000000000000013E-2</v>
      </c>
      <c r="V55" s="3">
        <v>24</v>
      </c>
      <c r="W55" s="3">
        <v>6</v>
      </c>
      <c r="X55" s="3">
        <v>3</v>
      </c>
      <c r="Y55" s="3">
        <v>10</v>
      </c>
      <c r="Z55" s="3">
        <v>5</v>
      </c>
      <c r="AA55" s="3">
        <v>7</v>
      </c>
      <c r="AB55" s="3">
        <v>0</v>
      </c>
      <c r="AC55" s="3">
        <v>1</v>
      </c>
      <c r="AD55" s="3">
        <v>0</v>
      </c>
      <c r="AE55" s="3">
        <v>2</v>
      </c>
      <c r="AF55" s="3">
        <v>4</v>
      </c>
      <c r="AG55" s="3">
        <v>4</v>
      </c>
    </row>
    <row r="56" spans="1:33" x14ac:dyDescent="0.3">
      <c r="A56" s="3" t="s">
        <v>105</v>
      </c>
      <c r="B56" s="3">
        <v>55</v>
      </c>
      <c r="C56" s="3">
        <v>1</v>
      </c>
      <c r="D56" s="4">
        <v>1</v>
      </c>
      <c r="E56" s="4">
        <v>0.81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f t="shared" si="9"/>
        <v>0.97625000000000006</v>
      </c>
      <c r="M56" s="4">
        <f t="shared" si="10"/>
        <v>0.95250000000000001</v>
      </c>
      <c r="N56" s="4">
        <f t="shared" si="11"/>
        <v>1</v>
      </c>
      <c r="O56" s="4">
        <f t="shared" si="12"/>
        <v>4.7499999999999987E-2</v>
      </c>
      <c r="P56" s="4">
        <f t="shared" si="18"/>
        <v>0.95250000000000001</v>
      </c>
      <c r="Q56" s="4">
        <f t="shared" si="19"/>
        <v>1</v>
      </c>
      <c r="R56" s="4">
        <f t="shared" si="13"/>
        <v>4.7499999999999987E-2</v>
      </c>
      <c r="S56" s="4">
        <f t="shared" si="14"/>
        <v>1</v>
      </c>
      <c r="T56" s="4">
        <f t="shared" si="15"/>
        <v>0.95250000000000001</v>
      </c>
      <c r="U56" s="4">
        <f t="shared" si="16"/>
        <v>-4.7499999999999987E-2</v>
      </c>
      <c r="V56" s="3">
        <v>24</v>
      </c>
      <c r="W56" s="3">
        <v>6</v>
      </c>
      <c r="X56" s="3">
        <v>3</v>
      </c>
      <c r="Y56" s="3">
        <v>8</v>
      </c>
      <c r="Z56" s="3">
        <v>7</v>
      </c>
      <c r="AA56" s="3">
        <v>7</v>
      </c>
      <c r="AB56" s="3">
        <v>0</v>
      </c>
      <c r="AC56" s="3">
        <v>0</v>
      </c>
      <c r="AD56" s="3">
        <v>2</v>
      </c>
      <c r="AE56" s="3">
        <v>3</v>
      </c>
      <c r="AF56" s="3">
        <v>2</v>
      </c>
      <c r="AG56" s="3">
        <v>4</v>
      </c>
    </row>
    <row r="57" spans="1:33" x14ac:dyDescent="0.3">
      <c r="A57" s="3" t="s">
        <v>106</v>
      </c>
      <c r="B57" s="3">
        <v>56</v>
      </c>
      <c r="C57" s="3">
        <v>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0.88</v>
      </c>
      <c r="K57" s="4">
        <v>0.94</v>
      </c>
      <c r="L57" s="4">
        <f t="shared" si="9"/>
        <v>0.97750000000000004</v>
      </c>
      <c r="M57" s="4">
        <f t="shared" si="10"/>
        <v>1</v>
      </c>
      <c r="N57" s="4">
        <f t="shared" si="11"/>
        <v>0.95499999999999996</v>
      </c>
      <c r="O57" s="4">
        <f t="shared" si="12"/>
        <v>-4.500000000000004E-2</v>
      </c>
      <c r="P57" s="4">
        <f t="shared" si="18"/>
        <v>0.95499999999999996</v>
      </c>
      <c r="Q57" s="4">
        <f t="shared" si="19"/>
        <v>1</v>
      </c>
      <c r="R57" s="4">
        <f t="shared" si="13"/>
        <v>4.500000000000004E-2</v>
      </c>
      <c r="S57" s="4">
        <f t="shared" si="14"/>
        <v>0.97</v>
      </c>
      <c r="T57" s="4">
        <f t="shared" si="15"/>
        <v>0.98499999999999999</v>
      </c>
      <c r="U57" s="4">
        <f t="shared" si="16"/>
        <v>1.5000000000000013E-2</v>
      </c>
      <c r="V57" s="3">
        <v>34</v>
      </c>
      <c r="W57" s="3">
        <v>7</v>
      </c>
      <c r="X57" s="3">
        <v>3</v>
      </c>
      <c r="Y57" s="3">
        <v>15</v>
      </c>
      <c r="Z57" s="3">
        <v>9</v>
      </c>
      <c r="AA57" s="3">
        <v>20</v>
      </c>
      <c r="AB57" s="3">
        <v>2</v>
      </c>
      <c r="AC57" s="3">
        <v>2</v>
      </c>
      <c r="AD57" s="3">
        <v>2</v>
      </c>
      <c r="AE57" s="3">
        <v>10</v>
      </c>
      <c r="AF57" s="3">
        <v>4</v>
      </c>
      <c r="AG57" s="3">
        <v>14</v>
      </c>
    </row>
    <row r="58" spans="1:33" x14ac:dyDescent="0.3">
      <c r="A58" s="3" t="s">
        <v>107</v>
      </c>
      <c r="B58" s="3">
        <v>57</v>
      </c>
      <c r="C58" s="3">
        <v>2</v>
      </c>
      <c r="D58" s="4">
        <v>1</v>
      </c>
      <c r="E58" s="4">
        <v>1</v>
      </c>
      <c r="F58" s="4">
        <v>1</v>
      </c>
      <c r="G58" s="4">
        <v>0.81</v>
      </c>
      <c r="H58" s="4">
        <v>0.88</v>
      </c>
      <c r="I58" s="4">
        <v>0.94</v>
      </c>
      <c r="J58" s="4">
        <v>1</v>
      </c>
      <c r="K58" s="4">
        <v>1</v>
      </c>
      <c r="L58" s="4">
        <f t="shared" si="9"/>
        <v>0.9537500000000001</v>
      </c>
      <c r="M58" s="4">
        <f t="shared" si="10"/>
        <v>0.95250000000000001</v>
      </c>
      <c r="N58" s="4">
        <f t="shared" si="11"/>
        <v>0.95499999999999996</v>
      </c>
      <c r="O58" s="4">
        <f t="shared" si="12"/>
        <v>2.4999999999999467E-3</v>
      </c>
      <c r="P58" s="4">
        <f t="shared" si="18"/>
        <v>1</v>
      </c>
      <c r="Q58" s="4">
        <f t="shared" si="19"/>
        <v>0.90749999999999997</v>
      </c>
      <c r="R58" s="4">
        <f t="shared" si="13"/>
        <v>-9.2500000000000027E-2</v>
      </c>
      <c r="S58" s="4">
        <f t="shared" si="14"/>
        <v>0.97</v>
      </c>
      <c r="T58" s="4">
        <f t="shared" si="15"/>
        <v>0.9375</v>
      </c>
      <c r="U58" s="4">
        <f t="shared" si="16"/>
        <v>-3.2499999999999973E-2</v>
      </c>
      <c r="V58" s="3">
        <v>24</v>
      </c>
      <c r="W58" s="3">
        <v>8</v>
      </c>
      <c r="X58" s="3">
        <v>3</v>
      </c>
      <c r="Y58" s="3">
        <v>8</v>
      </c>
      <c r="Z58" s="3">
        <v>5</v>
      </c>
      <c r="AA58" s="3">
        <v>11</v>
      </c>
      <c r="AB58" s="3">
        <v>0</v>
      </c>
      <c r="AC58" s="3">
        <v>1</v>
      </c>
      <c r="AD58" s="3">
        <v>2</v>
      </c>
      <c r="AE58" s="3">
        <v>4</v>
      </c>
      <c r="AF58" s="3">
        <v>4</v>
      </c>
      <c r="AG58" s="3">
        <v>8</v>
      </c>
    </row>
    <row r="59" spans="1:33" x14ac:dyDescent="0.3">
      <c r="A59" s="3" t="s">
        <v>108</v>
      </c>
      <c r="B59" s="3">
        <v>58</v>
      </c>
      <c r="C59" s="3">
        <v>1</v>
      </c>
      <c r="D59" s="4">
        <v>1</v>
      </c>
      <c r="E59" s="4">
        <v>0.94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0.88</v>
      </c>
      <c r="L59" s="4">
        <f t="shared" si="9"/>
        <v>0.97749999999999992</v>
      </c>
      <c r="M59" s="4">
        <f t="shared" si="10"/>
        <v>0.98499999999999999</v>
      </c>
      <c r="N59" s="4">
        <f t="shared" si="11"/>
        <v>0.97</v>
      </c>
      <c r="O59" s="4">
        <f t="shared" si="12"/>
        <v>-1.5000000000000013E-2</v>
      </c>
      <c r="P59" s="4">
        <f t="shared" si="18"/>
        <v>0.95499999999999996</v>
      </c>
      <c r="Q59" s="4">
        <f t="shared" si="19"/>
        <v>1</v>
      </c>
      <c r="R59" s="4">
        <f t="shared" si="13"/>
        <v>4.500000000000004E-2</v>
      </c>
      <c r="S59" s="4">
        <f t="shared" si="14"/>
        <v>1</v>
      </c>
      <c r="T59" s="4">
        <f t="shared" si="15"/>
        <v>0.95499999999999996</v>
      </c>
      <c r="U59" s="4">
        <f t="shared" si="16"/>
        <v>-4.500000000000004E-2</v>
      </c>
      <c r="V59" s="3">
        <v>25</v>
      </c>
      <c r="W59" s="3">
        <v>9</v>
      </c>
      <c r="X59" s="3">
        <v>3</v>
      </c>
      <c r="Y59" s="3">
        <v>8</v>
      </c>
      <c r="Z59" s="3">
        <v>5</v>
      </c>
      <c r="AA59" s="3">
        <v>27</v>
      </c>
      <c r="AB59" s="3">
        <v>6</v>
      </c>
      <c r="AC59" s="3">
        <v>7</v>
      </c>
      <c r="AD59" s="3">
        <v>4</v>
      </c>
      <c r="AE59" s="3">
        <v>6</v>
      </c>
      <c r="AF59" s="3">
        <v>4</v>
      </c>
      <c r="AG59" s="3">
        <v>21</v>
      </c>
    </row>
    <row r="60" spans="1:33" x14ac:dyDescent="0.3">
      <c r="A60" s="3" t="s">
        <v>109</v>
      </c>
      <c r="B60" s="3">
        <v>59</v>
      </c>
      <c r="C60" s="3">
        <v>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f t="shared" si="9"/>
        <v>1</v>
      </c>
      <c r="M60" s="4">
        <f t="shared" si="10"/>
        <v>1</v>
      </c>
      <c r="N60" s="4">
        <f t="shared" si="11"/>
        <v>1</v>
      </c>
      <c r="O60" s="4">
        <f t="shared" si="12"/>
        <v>0</v>
      </c>
      <c r="P60" s="4">
        <f t="shared" si="18"/>
        <v>1</v>
      </c>
      <c r="Q60" s="4">
        <f t="shared" si="19"/>
        <v>1</v>
      </c>
      <c r="R60" s="4">
        <f t="shared" si="13"/>
        <v>0</v>
      </c>
      <c r="S60" s="4">
        <f t="shared" si="14"/>
        <v>1</v>
      </c>
      <c r="T60" s="4">
        <f t="shared" si="15"/>
        <v>1</v>
      </c>
      <c r="U60" s="4">
        <f t="shared" si="16"/>
        <v>0</v>
      </c>
      <c r="V60" s="3">
        <v>25</v>
      </c>
      <c r="W60" s="3">
        <v>7</v>
      </c>
      <c r="X60" s="3">
        <v>3</v>
      </c>
      <c r="Y60" s="3">
        <v>9</v>
      </c>
      <c r="Z60" s="3">
        <v>6</v>
      </c>
      <c r="AA60" s="3">
        <v>16</v>
      </c>
      <c r="AB60" s="3">
        <v>2</v>
      </c>
      <c r="AC60" s="3">
        <v>2</v>
      </c>
      <c r="AD60" s="3">
        <v>4</v>
      </c>
      <c r="AE60" s="3">
        <v>5</v>
      </c>
      <c r="AF60" s="3">
        <v>3</v>
      </c>
      <c r="AG60" s="3">
        <v>17</v>
      </c>
    </row>
    <row r="61" spans="1:33" x14ac:dyDescent="0.3">
      <c r="A61" s="3" t="s">
        <v>110</v>
      </c>
      <c r="B61" s="3">
        <v>60</v>
      </c>
      <c r="C61" s="3">
        <v>2</v>
      </c>
      <c r="D61" s="4">
        <v>1</v>
      </c>
      <c r="E61" s="4">
        <v>0.9375</v>
      </c>
      <c r="F61" s="4">
        <v>1</v>
      </c>
      <c r="G61" s="4">
        <v>0.81</v>
      </c>
      <c r="H61" s="4">
        <v>1</v>
      </c>
      <c r="I61" s="4">
        <v>1</v>
      </c>
      <c r="J61" s="4">
        <v>1</v>
      </c>
      <c r="K61" s="4">
        <v>1</v>
      </c>
      <c r="L61" s="4">
        <f t="shared" si="9"/>
        <v>0.96843750000000006</v>
      </c>
      <c r="M61" s="4">
        <f t="shared" si="10"/>
        <v>0.93687500000000001</v>
      </c>
      <c r="N61" s="4">
        <f t="shared" si="11"/>
        <v>1</v>
      </c>
      <c r="O61" s="4">
        <f t="shared" si="12"/>
        <v>6.3124999999999987E-2</v>
      </c>
      <c r="P61" s="4">
        <f t="shared" si="18"/>
        <v>0.984375</v>
      </c>
      <c r="Q61" s="4">
        <f t="shared" si="19"/>
        <v>0.95250000000000001</v>
      </c>
      <c r="R61" s="4">
        <f t="shared" si="13"/>
        <v>-3.1874999999999987E-2</v>
      </c>
      <c r="S61" s="4">
        <f t="shared" si="14"/>
        <v>1</v>
      </c>
      <c r="T61" s="4">
        <f t="shared" si="15"/>
        <v>0.93687500000000001</v>
      </c>
      <c r="U61" s="4">
        <f t="shared" si="16"/>
        <v>-6.3124999999999987E-2</v>
      </c>
      <c r="V61" s="3">
        <v>24</v>
      </c>
      <c r="W61" s="3">
        <v>6</v>
      </c>
      <c r="X61" s="3">
        <v>3</v>
      </c>
      <c r="Y61" s="3">
        <v>11</v>
      </c>
      <c r="Z61" s="3">
        <v>4</v>
      </c>
      <c r="AA61" s="3">
        <v>10</v>
      </c>
      <c r="AB61" s="3">
        <v>1</v>
      </c>
      <c r="AC61" s="3">
        <v>2</v>
      </c>
      <c r="AD61" s="3">
        <v>1</v>
      </c>
      <c r="AE61" s="3">
        <v>4</v>
      </c>
      <c r="AF61" s="3">
        <v>2</v>
      </c>
      <c r="AG61" s="3">
        <v>7</v>
      </c>
    </row>
    <row r="62" spans="1:33" x14ac:dyDescent="0.3">
      <c r="A62" s="3" t="s">
        <v>111</v>
      </c>
      <c r="B62" s="3">
        <v>61</v>
      </c>
      <c r="C62" s="3">
        <v>1</v>
      </c>
      <c r="D62" s="4">
        <v>0.94</v>
      </c>
      <c r="E62" s="4">
        <v>0.94</v>
      </c>
      <c r="F62" s="4">
        <v>0.94</v>
      </c>
      <c r="G62" s="4">
        <v>0.94</v>
      </c>
      <c r="H62" s="4">
        <v>1</v>
      </c>
      <c r="I62" s="4">
        <v>1</v>
      </c>
      <c r="J62" s="4">
        <v>0.94</v>
      </c>
      <c r="K62" s="4">
        <v>0.94</v>
      </c>
      <c r="L62" s="4">
        <f t="shared" si="9"/>
        <v>0.95499999999999985</v>
      </c>
      <c r="M62" s="4">
        <f t="shared" si="10"/>
        <v>0.94</v>
      </c>
      <c r="N62" s="4">
        <f t="shared" si="11"/>
        <v>0.97</v>
      </c>
      <c r="O62" s="4">
        <f t="shared" si="12"/>
        <v>3.0000000000000027E-2</v>
      </c>
      <c r="P62" s="4">
        <f t="shared" si="18"/>
        <v>0.94</v>
      </c>
      <c r="Q62" s="4">
        <f t="shared" si="19"/>
        <v>0.97</v>
      </c>
      <c r="R62" s="4">
        <f t="shared" si="13"/>
        <v>3.0000000000000027E-2</v>
      </c>
      <c r="S62" s="4">
        <f t="shared" si="14"/>
        <v>0.95499999999999996</v>
      </c>
      <c r="T62" s="4">
        <f t="shared" si="15"/>
        <v>0.95499999999999996</v>
      </c>
      <c r="U62" s="4">
        <f t="shared" si="16"/>
        <v>0</v>
      </c>
      <c r="V62" s="3">
        <v>23</v>
      </c>
      <c r="W62" s="3">
        <v>6</v>
      </c>
      <c r="X62" s="3">
        <v>3</v>
      </c>
      <c r="Y62" s="3">
        <v>9</v>
      </c>
      <c r="Z62" s="3">
        <v>5</v>
      </c>
      <c r="AA62" s="3">
        <v>9</v>
      </c>
      <c r="AB62" s="3">
        <v>0</v>
      </c>
      <c r="AC62" s="3">
        <v>1</v>
      </c>
      <c r="AD62" s="3">
        <v>2</v>
      </c>
      <c r="AE62" s="3">
        <v>4</v>
      </c>
      <c r="AF62" s="3">
        <v>2</v>
      </c>
      <c r="AG62" s="3">
        <v>5</v>
      </c>
    </row>
    <row r="63" spans="1:33" x14ac:dyDescent="0.3">
      <c r="A63" s="3" t="s">
        <v>112</v>
      </c>
      <c r="B63" s="3">
        <v>62</v>
      </c>
      <c r="C63" s="3">
        <v>2</v>
      </c>
      <c r="D63" s="4">
        <v>1</v>
      </c>
      <c r="E63" s="4">
        <v>0.88</v>
      </c>
      <c r="F63" s="4">
        <v>1</v>
      </c>
      <c r="G63" s="4">
        <v>0.88</v>
      </c>
      <c r="H63" s="4">
        <v>1</v>
      </c>
      <c r="I63" s="4">
        <v>1</v>
      </c>
      <c r="J63" s="4">
        <v>1</v>
      </c>
      <c r="K63" s="4">
        <v>1</v>
      </c>
      <c r="L63" s="4">
        <f t="shared" si="9"/>
        <v>0.97</v>
      </c>
      <c r="M63" s="4">
        <f t="shared" si="10"/>
        <v>0.94</v>
      </c>
      <c r="N63" s="4">
        <f t="shared" si="11"/>
        <v>1</v>
      </c>
      <c r="O63" s="4">
        <f t="shared" si="12"/>
        <v>6.0000000000000053E-2</v>
      </c>
      <c r="P63" s="4">
        <f t="shared" si="18"/>
        <v>0.97</v>
      </c>
      <c r="Q63" s="4">
        <f t="shared" si="19"/>
        <v>0.97</v>
      </c>
      <c r="R63" s="4">
        <f t="shared" si="13"/>
        <v>0</v>
      </c>
      <c r="S63" s="4">
        <f t="shared" si="14"/>
        <v>1</v>
      </c>
      <c r="T63" s="4">
        <f t="shared" si="15"/>
        <v>0.94</v>
      </c>
      <c r="U63" s="4">
        <f t="shared" si="16"/>
        <v>-6.0000000000000053E-2</v>
      </c>
      <c r="V63" s="3">
        <v>29</v>
      </c>
      <c r="W63" s="3">
        <v>8</v>
      </c>
      <c r="X63" s="3">
        <v>3</v>
      </c>
      <c r="Y63" s="3">
        <v>11</v>
      </c>
      <c r="Z63" s="3">
        <v>7</v>
      </c>
      <c r="AA63" s="3">
        <v>10</v>
      </c>
      <c r="AB63" s="3">
        <v>2</v>
      </c>
      <c r="AC63" s="3">
        <v>1</v>
      </c>
      <c r="AD63" s="3">
        <v>0</v>
      </c>
      <c r="AE63" s="3">
        <v>4</v>
      </c>
      <c r="AF63" s="3">
        <v>3</v>
      </c>
      <c r="AG63" s="3">
        <v>5</v>
      </c>
    </row>
    <row r="64" spans="1:33" x14ac:dyDescent="0.3">
      <c r="A64" s="3" t="s">
        <v>113</v>
      </c>
      <c r="B64" s="3">
        <v>63</v>
      </c>
      <c r="C64" s="3">
        <v>2</v>
      </c>
      <c r="D64" s="4">
        <v>1</v>
      </c>
      <c r="E64" s="4">
        <v>1</v>
      </c>
      <c r="F64" s="4">
        <v>0.94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f t="shared" si="9"/>
        <v>0.99249999999999994</v>
      </c>
      <c r="M64" s="4">
        <f t="shared" si="10"/>
        <v>0.98499999999999999</v>
      </c>
      <c r="N64" s="4">
        <f t="shared" si="11"/>
        <v>1</v>
      </c>
      <c r="O64" s="4">
        <f t="shared" si="12"/>
        <v>1.5000000000000013E-2</v>
      </c>
      <c r="P64" s="4">
        <f t="shared" si="18"/>
        <v>1</v>
      </c>
      <c r="Q64" s="4">
        <f t="shared" si="19"/>
        <v>0.98499999999999999</v>
      </c>
      <c r="R64" s="4">
        <f t="shared" si="13"/>
        <v>-1.5000000000000013E-2</v>
      </c>
      <c r="S64" s="4">
        <f t="shared" si="14"/>
        <v>0.98499999999999999</v>
      </c>
      <c r="T64" s="4">
        <f t="shared" si="15"/>
        <v>1</v>
      </c>
      <c r="U64" s="4">
        <f t="shared" si="16"/>
        <v>1.5000000000000013E-2</v>
      </c>
      <c r="V64" s="3">
        <v>26</v>
      </c>
      <c r="W64" s="3">
        <v>8</v>
      </c>
      <c r="X64" s="3">
        <v>3</v>
      </c>
      <c r="Y64" s="3">
        <v>9</v>
      </c>
      <c r="Z64" s="3">
        <v>6</v>
      </c>
      <c r="AA64" s="3">
        <v>28</v>
      </c>
      <c r="AB64" s="3">
        <v>4</v>
      </c>
      <c r="AC64" s="3">
        <v>7</v>
      </c>
      <c r="AD64" s="3">
        <v>3</v>
      </c>
      <c r="AE64" s="3">
        <v>7</v>
      </c>
      <c r="AF64" s="3">
        <v>7</v>
      </c>
      <c r="AG64" s="3">
        <v>6</v>
      </c>
    </row>
    <row r="65" spans="1:33" x14ac:dyDescent="0.3">
      <c r="A65" s="3" t="s">
        <v>114</v>
      </c>
      <c r="B65" s="3">
        <v>64</v>
      </c>
      <c r="C65" s="3">
        <v>1</v>
      </c>
      <c r="D65" s="4">
        <v>0.94</v>
      </c>
      <c r="E65" s="4">
        <v>0.88</v>
      </c>
      <c r="F65" s="4">
        <v>1</v>
      </c>
      <c r="G65" s="4">
        <v>1</v>
      </c>
      <c r="H65" s="4">
        <v>0.94</v>
      </c>
      <c r="I65" s="4">
        <v>0.94</v>
      </c>
      <c r="J65" s="4">
        <v>0.94</v>
      </c>
      <c r="K65" s="4">
        <v>1</v>
      </c>
      <c r="L65" s="4">
        <f t="shared" si="9"/>
        <v>0.95499999999999985</v>
      </c>
      <c r="M65" s="4">
        <f t="shared" si="10"/>
        <v>0.95499999999999996</v>
      </c>
      <c r="N65" s="4">
        <f t="shared" si="11"/>
        <v>0.95499999999999996</v>
      </c>
      <c r="O65" s="4">
        <f t="shared" si="12"/>
        <v>0</v>
      </c>
      <c r="P65" s="4">
        <f t="shared" si="18"/>
        <v>0.94</v>
      </c>
      <c r="Q65" s="4">
        <f t="shared" si="19"/>
        <v>0.97</v>
      </c>
      <c r="R65" s="4">
        <f t="shared" si="13"/>
        <v>3.0000000000000027E-2</v>
      </c>
      <c r="S65" s="4">
        <f t="shared" si="14"/>
        <v>0.95499999999999996</v>
      </c>
      <c r="T65" s="4">
        <f t="shared" si="15"/>
        <v>0.95499999999999996</v>
      </c>
      <c r="U65" s="4">
        <f t="shared" si="16"/>
        <v>0</v>
      </c>
      <c r="V65" s="3">
        <v>40</v>
      </c>
      <c r="W65" s="3">
        <v>14</v>
      </c>
      <c r="X65" s="3">
        <v>3</v>
      </c>
      <c r="Y65" s="3">
        <v>11</v>
      </c>
      <c r="Z65" s="3">
        <v>12</v>
      </c>
      <c r="AA65" s="3">
        <v>14</v>
      </c>
      <c r="AB65" s="3">
        <v>1</v>
      </c>
      <c r="AC65" s="3">
        <v>0</v>
      </c>
      <c r="AD65" s="3">
        <v>3</v>
      </c>
      <c r="AE65" s="3">
        <v>8</v>
      </c>
      <c r="AF65" s="3">
        <v>2</v>
      </c>
      <c r="AG65" s="3">
        <v>4</v>
      </c>
    </row>
    <row r="66" spans="1:33" x14ac:dyDescent="0.3">
      <c r="A66" s="3" t="s">
        <v>115</v>
      </c>
      <c r="B66" s="3">
        <v>65</v>
      </c>
      <c r="C66" s="3">
        <v>1</v>
      </c>
      <c r="D66" s="4">
        <v>1</v>
      </c>
      <c r="E66" s="4">
        <v>1</v>
      </c>
      <c r="F66" s="4">
        <v>1</v>
      </c>
      <c r="G66" s="4">
        <v>0.94</v>
      </c>
      <c r="H66" s="4">
        <v>0.94</v>
      </c>
      <c r="I66" s="4">
        <v>0.94</v>
      </c>
      <c r="J66" s="4">
        <v>1</v>
      </c>
      <c r="K66" s="4">
        <v>1</v>
      </c>
      <c r="L66" s="4">
        <f t="shared" si="9"/>
        <v>0.97750000000000004</v>
      </c>
      <c r="M66" s="4">
        <f t="shared" ref="M66:M97" si="20">AVERAGE(D66:G66)</f>
        <v>0.98499999999999999</v>
      </c>
      <c r="N66" s="4">
        <f t="shared" ref="N66:N97" si="21">AVERAGE(H66:K66)</f>
        <v>0.97</v>
      </c>
      <c r="O66" s="4">
        <f t="shared" si="12"/>
        <v>-1.5000000000000013E-2</v>
      </c>
      <c r="P66" s="4">
        <f t="shared" si="18"/>
        <v>1</v>
      </c>
      <c r="Q66" s="4">
        <f t="shared" si="19"/>
        <v>0.95499999999999996</v>
      </c>
      <c r="R66" s="4">
        <f t="shared" si="13"/>
        <v>-4.500000000000004E-2</v>
      </c>
      <c r="S66" s="4">
        <f t="shared" si="14"/>
        <v>0.98499999999999999</v>
      </c>
      <c r="T66" s="4">
        <f t="shared" si="15"/>
        <v>0.97</v>
      </c>
      <c r="U66" s="4">
        <f t="shared" si="16"/>
        <v>-1.5000000000000013E-2</v>
      </c>
      <c r="V66" s="3">
        <v>40</v>
      </c>
      <c r="W66" s="3">
        <v>11</v>
      </c>
      <c r="X66" s="3">
        <v>4</v>
      </c>
      <c r="Y66" s="3">
        <v>16</v>
      </c>
      <c r="Z66" s="3">
        <v>9</v>
      </c>
      <c r="AA66" s="3">
        <v>22</v>
      </c>
      <c r="AB66" s="3">
        <v>2</v>
      </c>
      <c r="AC66" s="3">
        <v>3</v>
      </c>
      <c r="AD66" s="3">
        <v>4</v>
      </c>
      <c r="AE66" s="3">
        <v>7</v>
      </c>
      <c r="AF66" s="3">
        <v>6</v>
      </c>
      <c r="AG66" s="3">
        <v>12</v>
      </c>
    </row>
    <row r="67" spans="1:33" x14ac:dyDescent="0.3">
      <c r="A67" s="3" t="s">
        <v>116</v>
      </c>
      <c r="B67" s="3">
        <v>66</v>
      </c>
      <c r="C67" s="3">
        <v>1</v>
      </c>
      <c r="D67" s="4">
        <v>0.94</v>
      </c>
      <c r="E67" s="4">
        <v>1</v>
      </c>
      <c r="F67" s="4">
        <v>1</v>
      </c>
      <c r="G67" s="4">
        <v>0.81</v>
      </c>
      <c r="H67" s="4">
        <v>1</v>
      </c>
      <c r="I67" s="4">
        <v>0.94</v>
      </c>
      <c r="J67" s="4">
        <v>1</v>
      </c>
      <c r="K67" s="4">
        <v>0.94</v>
      </c>
      <c r="L67" s="4">
        <f t="shared" ref="L67:L129" si="22">AVERAGE(D67:K67)</f>
        <v>0.95374999999999988</v>
      </c>
      <c r="M67" s="4">
        <f t="shared" si="20"/>
        <v>0.9375</v>
      </c>
      <c r="N67" s="4">
        <f t="shared" si="21"/>
        <v>0.97</v>
      </c>
      <c r="O67" s="4">
        <f t="shared" si="12"/>
        <v>3.2499999999999973E-2</v>
      </c>
      <c r="P67" s="4">
        <f t="shared" si="18"/>
        <v>0.97</v>
      </c>
      <c r="Q67" s="4">
        <f t="shared" si="19"/>
        <v>0.9375</v>
      </c>
      <c r="R67" s="4">
        <f t="shared" si="13"/>
        <v>-3.2499999999999973E-2</v>
      </c>
      <c r="S67" s="4">
        <f t="shared" si="14"/>
        <v>0.98499999999999999</v>
      </c>
      <c r="T67" s="4">
        <f t="shared" si="15"/>
        <v>0.92249999999999999</v>
      </c>
      <c r="U67" s="4">
        <f t="shared" si="16"/>
        <v>-6.25E-2</v>
      </c>
      <c r="V67" s="3">
        <v>22</v>
      </c>
      <c r="W67" s="3">
        <v>6</v>
      </c>
      <c r="X67" s="3">
        <v>3</v>
      </c>
      <c r="Y67" s="3">
        <v>8</v>
      </c>
      <c r="Z67" s="3">
        <v>5</v>
      </c>
      <c r="AA67" s="3">
        <v>15</v>
      </c>
      <c r="AB67" s="3">
        <v>2</v>
      </c>
      <c r="AC67" s="3">
        <v>0</v>
      </c>
      <c r="AD67" s="3">
        <v>4</v>
      </c>
      <c r="AE67" s="3">
        <v>5</v>
      </c>
      <c r="AF67" s="3">
        <v>4</v>
      </c>
      <c r="AG67" s="3">
        <v>1</v>
      </c>
    </row>
    <row r="68" spans="1:33" x14ac:dyDescent="0.3">
      <c r="A68" s="3" t="s">
        <v>117</v>
      </c>
      <c r="B68" s="3">
        <v>67</v>
      </c>
      <c r="C68" s="3">
        <v>1</v>
      </c>
      <c r="D68" s="4">
        <v>1</v>
      </c>
      <c r="E68" s="4">
        <v>1</v>
      </c>
      <c r="F68" s="4">
        <v>1</v>
      </c>
      <c r="G68" s="4">
        <v>0.94</v>
      </c>
      <c r="H68" s="4">
        <v>1</v>
      </c>
      <c r="I68" s="4">
        <v>0.94</v>
      </c>
      <c r="J68" s="4">
        <v>1</v>
      </c>
      <c r="K68" s="4">
        <v>1</v>
      </c>
      <c r="L68" s="4">
        <f t="shared" si="22"/>
        <v>0.98499999999999988</v>
      </c>
      <c r="M68" s="4">
        <f t="shared" si="20"/>
        <v>0.98499999999999999</v>
      </c>
      <c r="N68" s="4">
        <f t="shared" si="21"/>
        <v>0.98499999999999999</v>
      </c>
      <c r="O68" s="4">
        <f t="shared" si="12"/>
        <v>0</v>
      </c>
      <c r="P68" s="4">
        <f t="shared" si="18"/>
        <v>1</v>
      </c>
      <c r="Q68" s="4">
        <f t="shared" si="19"/>
        <v>0.97</v>
      </c>
      <c r="R68" s="4">
        <f t="shared" si="13"/>
        <v>-3.0000000000000027E-2</v>
      </c>
      <c r="S68" s="4">
        <f t="shared" si="14"/>
        <v>1</v>
      </c>
      <c r="T68" s="4">
        <f t="shared" si="15"/>
        <v>0.97</v>
      </c>
      <c r="U68" s="4">
        <f t="shared" si="16"/>
        <v>-3.0000000000000027E-2</v>
      </c>
      <c r="V68" s="3">
        <v>25</v>
      </c>
      <c r="W68" s="3">
        <v>7</v>
      </c>
      <c r="X68" s="3">
        <v>3</v>
      </c>
      <c r="Y68" s="3">
        <v>11</v>
      </c>
      <c r="Z68" s="3">
        <v>4</v>
      </c>
      <c r="AA68" s="3">
        <v>16</v>
      </c>
      <c r="AB68" s="3">
        <v>0</v>
      </c>
      <c r="AC68" s="3">
        <v>4</v>
      </c>
      <c r="AD68" s="3">
        <v>2</v>
      </c>
      <c r="AE68" s="3">
        <v>7</v>
      </c>
      <c r="AF68" s="3">
        <v>3</v>
      </c>
      <c r="AG68" s="3">
        <v>2</v>
      </c>
    </row>
    <row r="69" spans="1:33" x14ac:dyDescent="0.3">
      <c r="A69" s="3" t="s">
        <v>118</v>
      </c>
      <c r="B69" s="3">
        <v>68</v>
      </c>
      <c r="C69" s="3">
        <v>2</v>
      </c>
      <c r="D69" s="4">
        <v>1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f t="shared" si="22"/>
        <v>1</v>
      </c>
      <c r="M69" s="4">
        <f t="shared" si="20"/>
        <v>1</v>
      </c>
      <c r="N69" s="4">
        <f t="shared" si="21"/>
        <v>1</v>
      </c>
      <c r="O69" s="4">
        <f t="shared" ref="O69:O99" si="23">N69-M69</f>
        <v>0</v>
      </c>
      <c r="P69" s="4">
        <f t="shared" si="18"/>
        <v>1</v>
      </c>
      <c r="Q69" s="4">
        <f t="shared" si="19"/>
        <v>1</v>
      </c>
      <c r="R69" s="4">
        <f t="shared" ref="R69:R99" si="24">Q69-P69</f>
        <v>0</v>
      </c>
      <c r="S69" s="4">
        <f t="shared" ref="S69:S99" si="25">AVERAGE(D69,F69,H69,J69)</f>
        <v>1</v>
      </c>
      <c r="T69" s="4">
        <f t="shared" ref="T69:T99" si="26">AVERAGE(E69,G69,I69,K69)</f>
        <v>1</v>
      </c>
      <c r="U69" s="4">
        <f t="shared" ref="U69:U99" si="27">T69-S69</f>
        <v>0</v>
      </c>
      <c r="V69" s="3">
        <v>25</v>
      </c>
      <c r="W69" s="3">
        <v>6</v>
      </c>
      <c r="X69" s="3">
        <v>3</v>
      </c>
      <c r="Y69" s="3">
        <v>10</v>
      </c>
      <c r="Z69" s="3">
        <v>6</v>
      </c>
      <c r="AA69" s="3">
        <v>8</v>
      </c>
      <c r="AB69" s="3">
        <v>0</v>
      </c>
      <c r="AC69" s="3">
        <v>1</v>
      </c>
      <c r="AD69" s="3">
        <v>0</v>
      </c>
      <c r="AE69" s="3">
        <v>3</v>
      </c>
      <c r="AF69" s="3">
        <v>4</v>
      </c>
      <c r="AG69" s="3">
        <v>4</v>
      </c>
    </row>
    <row r="70" spans="1:33" x14ac:dyDescent="0.3">
      <c r="A70" s="3" t="s">
        <v>119</v>
      </c>
      <c r="B70" s="3">
        <v>69</v>
      </c>
      <c r="C70" s="3">
        <v>1</v>
      </c>
      <c r="D70" s="4">
        <v>1</v>
      </c>
      <c r="E70" s="4">
        <v>1</v>
      </c>
      <c r="F70" s="4">
        <v>1</v>
      </c>
      <c r="G70" s="4">
        <v>0.88</v>
      </c>
      <c r="H70" s="4">
        <v>1</v>
      </c>
      <c r="I70" s="4">
        <v>1</v>
      </c>
      <c r="J70" s="4">
        <v>0.94</v>
      </c>
      <c r="K70" s="4">
        <v>1</v>
      </c>
      <c r="L70" s="4">
        <f t="shared" si="22"/>
        <v>0.97750000000000004</v>
      </c>
      <c r="M70" s="4">
        <f t="shared" si="20"/>
        <v>0.97</v>
      </c>
      <c r="N70" s="4">
        <f t="shared" si="21"/>
        <v>0.98499999999999999</v>
      </c>
      <c r="O70" s="4">
        <f t="shared" si="23"/>
        <v>1.5000000000000013E-2</v>
      </c>
      <c r="P70" s="4">
        <f t="shared" si="18"/>
        <v>0.98499999999999999</v>
      </c>
      <c r="Q70" s="4">
        <f t="shared" si="19"/>
        <v>0.97</v>
      </c>
      <c r="R70" s="4">
        <f t="shared" si="24"/>
        <v>-1.5000000000000013E-2</v>
      </c>
      <c r="S70" s="4">
        <f t="shared" si="25"/>
        <v>0.98499999999999999</v>
      </c>
      <c r="T70" s="4">
        <f t="shared" si="26"/>
        <v>0.97</v>
      </c>
      <c r="U70" s="4">
        <f t="shared" si="27"/>
        <v>-1.5000000000000013E-2</v>
      </c>
      <c r="V70" s="3">
        <v>31</v>
      </c>
      <c r="W70" s="3">
        <v>8</v>
      </c>
      <c r="X70" s="3">
        <v>5</v>
      </c>
      <c r="Y70" s="3">
        <v>11</v>
      </c>
      <c r="Z70" s="3">
        <v>7</v>
      </c>
      <c r="AA70" s="3">
        <v>24</v>
      </c>
      <c r="AB70" s="3">
        <v>7</v>
      </c>
      <c r="AC70" s="3">
        <v>5</v>
      </c>
      <c r="AD70" s="3">
        <v>3</v>
      </c>
      <c r="AE70" s="3">
        <v>7</v>
      </c>
      <c r="AF70" s="3">
        <v>2</v>
      </c>
      <c r="AG70" s="3">
        <v>16</v>
      </c>
    </row>
    <row r="71" spans="1:33" x14ac:dyDescent="0.3">
      <c r="A71" s="3" t="s">
        <v>120</v>
      </c>
      <c r="B71" s="3">
        <v>70</v>
      </c>
      <c r="C71" s="3">
        <v>2</v>
      </c>
      <c r="D71" s="4">
        <v>1</v>
      </c>
      <c r="E71" s="4">
        <v>0.94</v>
      </c>
      <c r="F71" s="4">
        <v>1</v>
      </c>
      <c r="G71" s="4">
        <v>0.81</v>
      </c>
      <c r="H71" s="4">
        <v>0.94</v>
      </c>
      <c r="I71" s="4">
        <v>0.94</v>
      </c>
      <c r="J71" s="4">
        <v>1</v>
      </c>
      <c r="K71" s="4">
        <v>0.94</v>
      </c>
      <c r="L71" s="4">
        <f t="shared" si="22"/>
        <v>0.94624999999999981</v>
      </c>
      <c r="M71" s="4">
        <f t="shared" si="20"/>
        <v>0.9375</v>
      </c>
      <c r="N71" s="4">
        <f t="shared" si="21"/>
        <v>0.95499999999999996</v>
      </c>
      <c r="O71" s="4">
        <f t="shared" si="23"/>
        <v>1.749999999999996E-2</v>
      </c>
      <c r="P71" s="4">
        <f t="shared" si="18"/>
        <v>0.97</v>
      </c>
      <c r="Q71" s="4">
        <f t="shared" si="19"/>
        <v>0.92249999999999999</v>
      </c>
      <c r="R71" s="4">
        <f t="shared" si="24"/>
        <v>-4.7499999999999987E-2</v>
      </c>
      <c r="S71" s="4">
        <f t="shared" si="25"/>
        <v>0.98499999999999999</v>
      </c>
      <c r="T71" s="4">
        <f t="shared" si="26"/>
        <v>0.90749999999999997</v>
      </c>
      <c r="U71" s="4">
        <f t="shared" si="27"/>
        <v>-7.7500000000000013E-2</v>
      </c>
      <c r="V71" s="3">
        <v>22</v>
      </c>
      <c r="W71" s="3">
        <v>6</v>
      </c>
      <c r="X71" s="3">
        <v>3</v>
      </c>
      <c r="Y71" s="3">
        <v>9</v>
      </c>
      <c r="Z71" s="3">
        <v>4</v>
      </c>
      <c r="AA71" s="3">
        <v>11</v>
      </c>
      <c r="AB71" s="3">
        <v>0</v>
      </c>
      <c r="AC71" s="3">
        <v>1</v>
      </c>
      <c r="AD71" s="3">
        <v>2</v>
      </c>
      <c r="AE71" s="3">
        <v>6</v>
      </c>
      <c r="AF71" s="3">
        <v>2</v>
      </c>
      <c r="AG71" s="3">
        <v>30</v>
      </c>
    </row>
    <row r="72" spans="1:33" x14ac:dyDescent="0.3">
      <c r="A72" s="3" t="s">
        <v>121</v>
      </c>
      <c r="B72" s="3">
        <v>71</v>
      </c>
      <c r="C72" s="3">
        <v>1</v>
      </c>
      <c r="D72" s="4">
        <v>0.9375</v>
      </c>
      <c r="E72" s="4">
        <v>1</v>
      </c>
      <c r="F72" s="4">
        <v>0.9375</v>
      </c>
      <c r="G72" s="4">
        <v>0.9375</v>
      </c>
      <c r="H72" s="4">
        <v>0.9375</v>
      </c>
      <c r="I72" s="4">
        <v>0.9375</v>
      </c>
      <c r="J72" s="4">
        <v>1</v>
      </c>
      <c r="K72" s="4">
        <v>1</v>
      </c>
      <c r="L72" s="4">
        <f t="shared" si="22"/>
        <v>0.9609375</v>
      </c>
      <c r="M72" s="4">
        <f t="shared" si="20"/>
        <v>0.953125</v>
      </c>
      <c r="N72" s="4">
        <f t="shared" si="21"/>
        <v>0.96875</v>
      </c>
      <c r="O72" s="4">
        <f t="shared" si="23"/>
        <v>1.5625E-2</v>
      </c>
      <c r="P72" s="4">
        <f t="shared" si="18"/>
        <v>0.984375</v>
      </c>
      <c r="Q72" s="4">
        <f t="shared" si="19"/>
        <v>0.9375</v>
      </c>
      <c r="R72" s="4">
        <f t="shared" si="24"/>
        <v>-4.6875E-2</v>
      </c>
      <c r="S72" s="4">
        <f t="shared" si="25"/>
        <v>0.953125</v>
      </c>
      <c r="T72" s="4">
        <f t="shared" si="26"/>
        <v>0.96875</v>
      </c>
      <c r="U72" s="4">
        <f t="shared" si="27"/>
        <v>1.5625E-2</v>
      </c>
      <c r="V72" s="3">
        <v>21</v>
      </c>
      <c r="W72" s="3">
        <v>6</v>
      </c>
      <c r="X72" s="3">
        <v>3</v>
      </c>
      <c r="Y72" s="3">
        <v>7</v>
      </c>
      <c r="Z72" s="3">
        <v>5</v>
      </c>
      <c r="AA72" s="3">
        <v>16</v>
      </c>
      <c r="AB72" s="3">
        <v>2</v>
      </c>
      <c r="AC72" s="3">
        <v>0</v>
      </c>
      <c r="AD72" s="3">
        <v>3</v>
      </c>
      <c r="AE72" s="3">
        <v>3</v>
      </c>
      <c r="AF72" s="3">
        <v>8</v>
      </c>
      <c r="AG72" s="3">
        <v>14</v>
      </c>
    </row>
    <row r="73" spans="1:33" x14ac:dyDescent="0.3">
      <c r="A73" s="3" t="s">
        <v>122</v>
      </c>
      <c r="B73" s="3">
        <v>72</v>
      </c>
      <c r="C73" s="3">
        <v>2</v>
      </c>
      <c r="D73" s="4">
        <v>1</v>
      </c>
      <c r="E73" s="4">
        <v>0.94</v>
      </c>
      <c r="F73" s="4">
        <v>1</v>
      </c>
      <c r="G73" s="4">
        <v>0.88</v>
      </c>
      <c r="H73" s="4">
        <v>1</v>
      </c>
      <c r="I73" s="4">
        <v>0.88</v>
      </c>
      <c r="J73" s="4">
        <v>1</v>
      </c>
      <c r="K73" s="4">
        <v>1</v>
      </c>
      <c r="L73" s="4">
        <f t="shared" si="22"/>
        <v>0.96250000000000002</v>
      </c>
      <c r="M73" s="4">
        <f t="shared" si="20"/>
        <v>0.95499999999999996</v>
      </c>
      <c r="N73" s="4">
        <f t="shared" si="21"/>
        <v>0.97</v>
      </c>
      <c r="O73" s="4">
        <f t="shared" si="23"/>
        <v>1.5000000000000013E-2</v>
      </c>
      <c r="P73" s="4">
        <f t="shared" si="18"/>
        <v>0.98499999999999999</v>
      </c>
      <c r="Q73" s="4">
        <f t="shared" si="19"/>
        <v>0.94</v>
      </c>
      <c r="R73" s="4">
        <f t="shared" si="24"/>
        <v>-4.500000000000004E-2</v>
      </c>
      <c r="S73" s="4">
        <f t="shared" si="25"/>
        <v>1</v>
      </c>
      <c r="T73" s="4">
        <f t="shared" si="26"/>
        <v>0.92499999999999993</v>
      </c>
      <c r="U73" s="4">
        <f t="shared" si="27"/>
        <v>-7.5000000000000067E-2</v>
      </c>
      <c r="V73" s="3">
        <v>29</v>
      </c>
      <c r="W73" s="3">
        <v>10</v>
      </c>
      <c r="X73" s="3">
        <v>3</v>
      </c>
      <c r="Y73" s="3">
        <v>12</v>
      </c>
      <c r="Z73" s="3">
        <v>4</v>
      </c>
      <c r="AA73" s="3">
        <v>9</v>
      </c>
      <c r="AB73" s="3">
        <v>0</v>
      </c>
      <c r="AC73" s="3">
        <v>3</v>
      </c>
      <c r="AD73" s="3">
        <v>2</v>
      </c>
      <c r="AE73" s="3">
        <v>0</v>
      </c>
      <c r="AF73" s="3">
        <v>4</v>
      </c>
      <c r="AG73" s="3">
        <v>9</v>
      </c>
    </row>
    <row r="74" spans="1:33" x14ac:dyDescent="0.3">
      <c r="A74" s="3" t="s">
        <v>123</v>
      </c>
      <c r="B74" s="3">
        <v>73</v>
      </c>
      <c r="C74" s="3">
        <v>2</v>
      </c>
      <c r="D74" s="4">
        <v>0.88</v>
      </c>
      <c r="E74" s="4">
        <v>1</v>
      </c>
      <c r="F74" s="4">
        <v>1</v>
      </c>
      <c r="G74" s="4">
        <v>1</v>
      </c>
      <c r="H74" s="4">
        <v>1</v>
      </c>
      <c r="I74" s="4">
        <v>0.88</v>
      </c>
      <c r="J74" s="4">
        <v>0.88</v>
      </c>
      <c r="K74" s="4">
        <v>1</v>
      </c>
      <c r="L74" s="4">
        <f t="shared" si="22"/>
        <v>0.95499999999999996</v>
      </c>
      <c r="M74" s="4">
        <f t="shared" si="20"/>
        <v>0.97</v>
      </c>
      <c r="N74" s="4">
        <f t="shared" si="21"/>
        <v>0.94</v>
      </c>
      <c r="O74" s="4">
        <f t="shared" si="23"/>
        <v>-3.0000000000000027E-2</v>
      </c>
      <c r="P74" s="4">
        <f t="shared" ref="P74:P105" si="28">AVERAGE(D74,E74,J74,K74)</f>
        <v>0.94</v>
      </c>
      <c r="Q74" s="4">
        <f t="shared" ref="Q74:Q105" si="29">AVERAGE(F74,G74,H74,I74)</f>
        <v>0.97</v>
      </c>
      <c r="R74" s="4">
        <f t="shared" si="24"/>
        <v>3.0000000000000027E-2</v>
      </c>
      <c r="S74" s="4">
        <f t="shared" si="25"/>
        <v>0.94</v>
      </c>
      <c r="T74" s="4">
        <f t="shared" si="26"/>
        <v>0.97</v>
      </c>
      <c r="U74" s="4">
        <f t="shared" si="27"/>
        <v>3.0000000000000027E-2</v>
      </c>
      <c r="V74" s="3">
        <v>24</v>
      </c>
      <c r="W74" s="3">
        <v>7</v>
      </c>
      <c r="X74" s="3">
        <v>3</v>
      </c>
      <c r="Y74" s="3">
        <v>10</v>
      </c>
      <c r="Z74" s="3">
        <v>4</v>
      </c>
      <c r="AA74" s="3">
        <v>9</v>
      </c>
      <c r="AB74" s="3">
        <v>1</v>
      </c>
      <c r="AC74" s="3">
        <v>0</v>
      </c>
      <c r="AD74" s="3">
        <v>1</v>
      </c>
      <c r="AE74" s="3">
        <v>4</v>
      </c>
      <c r="AF74" s="3">
        <v>3</v>
      </c>
      <c r="AG74" s="3">
        <v>6</v>
      </c>
    </row>
    <row r="75" spans="1:33" x14ac:dyDescent="0.3">
      <c r="A75" s="3" t="s">
        <v>124</v>
      </c>
      <c r="B75" s="3">
        <v>74</v>
      </c>
      <c r="C75" s="3">
        <v>2</v>
      </c>
      <c r="D75" s="4">
        <v>1</v>
      </c>
      <c r="E75" s="4">
        <v>0.9375</v>
      </c>
      <c r="F75" s="4">
        <v>1</v>
      </c>
      <c r="G75" s="4">
        <v>1</v>
      </c>
      <c r="H75" s="4">
        <v>1</v>
      </c>
      <c r="I75" s="4">
        <v>0.9375</v>
      </c>
      <c r="J75" s="4">
        <v>0.9375</v>
      </c>
      <c r="K75" s="4">
        <v>1</v>
      </c>
      <c r="L75" s="4">
        <f t="shared" si="22"/>
        <v>0.9765625</v>
      </c>
      <c r="M75" s="4">
        <f t="shared" si="20"/>
        <v>0.984375</v>
      </c>
      <c r="N75" s="4">
        <f t="shared" si="21"/>
        <v>0.96875</v>
      </c>
      <c r="O75" s="4">
        <f t="shared" si="23"/>
        <v>-1.5625E-2</v>
      </c>
      <c r="P75" s="4">
        <f t="shared" si="28"/>
        <v>0.96875</v>
      </c>
      <c r="Q75" s="4">
        <f t="shared" si="29"/>
        <v>0.984375</v>
      </c>
      <c r="R75" s="4">
        <f t="shared" si="24"/>
        <v>1.5625E-2</v>
      </c>
      <c r="S75" s="4">
        <f t="shared" si="25"/>
        <v>0.984375</v>
      </c>
      <c r="T75" s="4">
        <f t="shared" si="26"/>
        <v>0.96875</v>
      </c>
      <c r="U75" s="4">
        <f t="shared" si="27"/>
        <v>-1.5625E-2</v>
      </c>
      <c r="V75" s="3">
        <v>30</v>
      </c>
      <c r="W75" s="3">
        <v>10</v>
      </c>
      <c r="X75" s="3">
        <v>3</v>
      </c>
      <c r="Y75" s="3">
        <v>12</v>
      </c>
      <c r="Z75" s="3">
        <v>5</v>
      </c>
      <c r="AA75" s="3">
        <v>19</v>
      </c>
      <c r="AB75" s="3">
        <v>2</v>
      </c>
      <c r="AC75" s="3">
        <v>5</v>
      </c>
      <c r="AD75" s="3">
        <v>2</v>
      </c>
      <c r="AE75" s="3">
        <v>5</v>
      </c>
      <c r="AF75" s="3">
        <v>5</v>
      </c>
      <c r="AG75" s="3">
        <v>7</v>
      </c>
    </row>
    <row r="76" spans="1:33" x14ac:dyDescent="0.3">
      <c r="A76" s="3" t="s">
        <v>126</v>
      </c>
      <c r="B76" s="3">
        <v>75</v>
      </c>
      <c r="C76" s="3">
        <v>2</v>
      </c>
      <c r="D76" s="4">
        <v>1</v>
      </c>
      <c r="E76" s="4">
        <v>1</v>
      </c>
      <c r="F76" s="4">
        <v>1</v>
      </c>
      <c r="G76" s="4">
        <v>0.9375</v>
      </c>
      <c r="H76" s="4">
        <v>1</v>
      </c>
      <c r="I76" s="4">
        <v>1</v>
      </c>
      <c r="J76" s="4">
        <v>0.9375</v>
      </c>
      <c r="K76" s="4">
        <v>1</v>
      </c>
      <c r="L76" s="4">
        <f t="shared" si="22"/>
        <v>0.984375</v>
      </c>
      <c r="M76" s="4">
        <f t="shared" si="20"/>
        <v>0.984375</v>
      </c>
      <c r="N76" s="4">
        <f t="shared" si="21"/>
        <v>0.984375</v>
      </c>
      <c r="O76" s="4">
        <f t="shared" si="23"/>
        <v>0</v>
      </c>
      <c r="P76" s="4">
        <f t="shared" si="28"/>
        <v>0.984375</v>
      </c>
      <c r="Q76" s="4">
        <f t="shared" si="29"/>
        <v>0.984375</v>
      </c>
      <c r="R76" s="4">
        <f t="shared" si="24"/>
        <v>0</v>
      </c>
      <c r="S76" s="4">
        <f t="shared" si="25"/>
        <v>0.984375</v>
      </c>
      <c r="T76" s="4">
        <f t="shared" si="26"/>
        <v>0.984375</v>
      </c>
      <c r="U76" s="4">
        <f t="shared" si="27"/>
        <v>0</v>
      </c>
      <c r="V76" s="3">
        <v>24</v>
      </c>
      <c r="W76" s="3">
        <v>6</v>
      </c>
      <c r="X76" s="3">
        <v>3</v>
      </c>
      <c r="Y76" s="3">
        <v>10</v>
      </c>
      <c r="Z76" s="3">
        <v>5</v>
      </c>
      <c r="AA76" s="3">
        <v>16</v>
      </c>
      <c r="AB76" s="3">
        <v>1</v>
      </c>
      <c r="AC76" s="3">
        <v>3</v>
      </c>
      <c r="AD76" s="3">
        <v>3</v>
      </c>
      <c r="AE76" s="3">
        <v>3</v>
      </c>
      <c r="AF76" s="3">
        <v>6</v>
      </c>
      <c r="AG76" s="3">
        <v>10</v>
      </c>
    </row>
    <row r="77" spans="1:33" x14ac:dyDescent="0.3">
      <c r="A77" s="3" t="s">
        <v>127</v>
      </c>
      <c r="B77" s="3">
        <v>76</v>
      </c>
      <c r="C77" s="3">
        <v>2</v>
      </c>
      <c r="D77" s="4">
        <v>0.88</v>
      </c>
      <c r="E77" s="4">
        <v>0.88</v>
      </c>
      <c r="F77" s="4">
        <v>1</v>
      </c>
      <c r="G77" s="4">
        <v>0.88</v>
      </c>
      <c r="H77" s="4">
        <v>1</v>
      </c>
      <c r="I77" s="4">
        <v>0.94</v>
      </c>
      <c r="J77" s="4">
        <v>1</v>
      </c>
      <c r="K77" s="4">
        <v>0.94</v>
      </c>
      <c r="L77" s="4">
        <f t="shared" si="22"/>
        <v>0.94</v>
      </c>
      <c r="M77" s="4">
        <f t="shared" si="20"/>
        <v>0.90999999999999992</v>
      </c>
      <c r="N77" s="4">
        <f t="shared" si="21"/>
        <v>0.97</v>
      </c>
      <c r="O77" s="4">
        <f t="shared" si="23"/>
        <v>6.0000000000000053E-2</v>
      </c>
      <c r="P77" s="4">
        <f t="shared" si="28"/>
        <v>0.92499999999999993</v>
      </c>
      <c r="Q77" s="4">
        <f t="shared" si="29"/>
        <v>0.95499999999999996</v>
      </c>
      <c r="R77" s="4">
        <f t="shared" si="24"/>
        <v>3.0000000000000027E-2</v>
      </c>
      <c r="S77" s="4">
        <f t="shared" si="25"/>
        <v>0.97</v>
      </c>
      <c r="T77" s="4">
        <f t="shared" si="26"/>
        <v>0.91</v>
      </c>
      <c r="U77" s="4">
        <f t="shared" si="27"/>
        <v>-5.9999999999999942E-2</v>
      </c>
      <c r="V77" s="3">
        <v>35</v>
      </c>
      <c r="W77" s="3">
        <v>9</v>
      </c>
      <c r="X77" s="3">
        <v>5</v>
      </c>
      <c r="Y77" s="3">
        <v>17</v>
      </c>
      <c r="Z77" s="3">
        <v>4</v>
      </c>
      <c r="AA77" s="3">
        <v>31</v>
      </c>
      <c r="AB77" s="3">
        <v>5</v>
      </c>
      <c r="AC77" s="3">
        <v>5</v>
      </c>
      <c r="AD77" s="3">
        <v>7</v>
      </c>
      <c r="AE77" s="3">
        <v>6</v>
      </c>
      <c r="AF77" s="3">
        <v>8</v>
      </c>
      <c r="AG77" s="3">
        <v>32</v>
      </c>
    </row>
    <row r="78" spans="1:33" x14ac:dyDescent="0.3">
      <c r="A78" s="3" t="s">
        <v>128</v>
      </c>
      <c r="B78" s="3">
        <v>77</v>
      </c>
      <c r="C78" s="3">
        <v>2</v>
      </c>
      <c r="D78" s="4">
        <v>1</v>
      </c>
      <c r="E78" s="4">
        <v>1</v>
      </c>
      <c r="F78" s="4">
        <v>1</v>
      </c>
      <c r="G78" s="4">
        <v>0.88</v>
      </c>
      <c r="H78" s="4">
        <v>1</v>
      </c>
      <c r="I78" s="4">
        <v>1</v>
      </c>
      <c r="J78" s="4">
        <v>1</v>
      </c>
      <c r="K78" s="4">
        <v>1</v>
      </c>
      <c r="L78" s="4">
        <f t="shared" si="22"/>
        <v>0.98499999999999999</v>
      </c>
      <c r="M78" s="4">
        <f t="shared" si="20"/>
        <v>0.97</v>
      </c>
      <c r="N78" s="4">
        <f t="shared" si="21"/>
        <v>1</v>
      </c>
      <c r="O78" s="4">
        <f t="shared" si="23"/>
        <v>3.0000000000000027E-2</v>
      </c>
      <c r="P78" s="4">
        <f t="shared" si="28"/>
        <v>1</v>
      </c>
      <c r="Q78" s="4">
        <f t="shared" si="29"/>
        <v>0.97</v>
      </c>
      <c r="R78" s="4">
        <f t="shared" si="24"/>
        <v>-3.0000000000000027E-2</v>
      </c>
      <c r="S78" s="4">
        <f t="shared" si="25"/>
        <v>1</v>
      </c>
      <c r="T78" s="4">
        <f t="shared" si="26"/>
        <v>0.97</v>
      </c>
      <c r="U78" s="4">
        <f t="shared" si="27"/>
        <v>-3.0000000000000027E-2</v>
      </c>
      <c r="V78" s="3">
        <v>24</v>
      </c>
      <c r="W78" s="3">
        <v>6</v>
      </c>
      <c r="X78" s="3">
        <v>3</v>
      </c>
      <c r="Y78" s="3">
        <v>9</v>
      </c>
      <c r="Z78" s="3">
        <v>6</v>
      </c>
      <c r="AA78" s="3">
        <v>16</v>
      </c>
      <c r="AB78" s="3">
        <v>1</v>
      </c>
      <c r="AC78" s="3">
        <v>3</v>
      </c>
      <c r="AD78" s="3">
        <v>3</v>
      </c>
      <c r="AE78" s="3">
        <v>5</v>
      </c>
      <c r="AF78" s="3">
        <v>4</v>
      </c>
      <c r="AG78" s="3">
        <v>6</v>
      </c>
    </row>
    <row r="79" spans="1:33" x14ac:dyDescent="0.3">
      <c r="A79" s="3" t="s">
        <v>129</v>
      </c>
      <c r="B79" s="3">
        <v>78</v>
      </c>
      <c r="C79" s="3">
        <v>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0.94</v>
      </c>
      <c r="J79" s="4">
        <v>1</v>
      </c>
      <c r="K79" s="4">
        <v>1</v>
      </c>
      <c r="L79" s="4">
        <f t="shared" si="22"/>
        <v>0.99249999999999994</v>
      </c>
      <c r="M79" s="4">
        <f t="shared" si="20"/>
        <v>1</v>
      </c>
      <c r="N79" s="4">
        <f t="shared" si="21"/>
        <v>0.98499999999999999</v>
      </c>
      <c r="O79" s="4">
        <f t="shared" si="23"/>
        <v>-1.5000000000000013E-2</v>
      </c>
      <c r="P79" s="4">
        <f t="shared" si="28"/>
        <v>1</v>
      </c>
      <c r="Q79" s="4">
        <f t="shared" si="29"/>
        <v>0.98499999999999999</v>
      </c>
      <c r="R79" s="4">
        <f t="shared" si="24"/>
        <v>-1.5000000000000013E-2</v>
      </c>
      <c r="S79" s="4">
        <f t="shared" si="25"/>
        <v>1</v>
      </c>
      <c r="T79" s="4">
        <f t="shared" si="26"/>
        <v>0.98499999999999999</v>
      </c>
      <c r="U79" s="4">
        <f t="shared" si="27"/>
        <v>-1.5000000000000013E-2</v>
      </c>
      <c r="V79" s="3">
        <v>22</v>
      </c>
      <c r="W79" s="3">
        <v>6</v>
      </c>
      <c r="X79" s="3">
        <v>3</v>
      </c>
      <c r="Y79" s="3">
        <v>9</v>
      </c>
      <c r="Z79" s="3">
        <v>4</v>
      </c>
      <c r="AA79" s="3">
        <v>9</v>
      </c>
      <c r="AB79" s="3">
        <v>0</v>
      </c>
      <c r="AC79" s="3">
        <v>1</v>
      </c>
      <c r="AD79" s="3">
        <v>3</v>
      </c>
      <c r="AE79" s="3">
        <v>3</v>
      </c>
      <c r="AF79" s="3">
        <v>2</v>
      </c>
      <c r="AG79" s="3">
        <v>0</v>
      </c>
    </row>
    <row r="80" spans="1:33" x14ac:dyDescent="0.3">
      <c r="A80" s="3" t="s">
        <v>130</v>
      </c>
      <c r="B80" s="3">
        <v>79</v>
      </c>
      <c r="C80" s="3">
        <v>2</v>
      </c>
      <c r="D80" s="4">
        <v>1</v>
      </c>
      <c r="E80" s="4">
        <v>0.9375</v>
      </c>
      <c r="F80" s="4">
        <v>0.9375</v>
      </c>
      <c r="G80" s="4">
        <v>0.9375</v>
      </c>
      <c r="H80" s="4">
        <v>1</v>
      </c>
      <c r="I80" s="4">
        <v>0.875</v>
      </c>
      <c r="J80" s="4">
        <v>1</v>
      </c>
      <c r="K80" s="4">
        <v>1</v>
      </c>
      <c r="L80" s="4">
        <f t="shared" si="22"/>
        <v>0.9609375</v>
      </c>
      <c r="M80" s="4">
        <f t="shared" si="20"/>
        <v>0.953125</v>
      </c>
      <c r="N80" s="4">
        <f t="shared" si="21"/>
        <v>0.96875</v>
      </c>
      <c r="O80" s="4">
        <f t="shared" si="23"/>
        <v>1.5625E-2</v>
      </c>
      <c r="P80" s="4">
        <f t="shared" si="28"/>
        <v>0.984375</v>
      </c>
      <c r="Q80" s="4">
        <f t="shared" si="29"/>
        <v>0.9375</v>
      </c>
      <c r="R80" s="4">
        <f t="shared" si="24"/>
        <v>-4.6875E-2</v>
      </c>
      <c r="S80" s="4">
        <f t="shared" si="25"/>
        <v>0.984375</v>
      </c>
      <c r="T80" s="4">
        <f t="shared" si="26"/>
        <v>0.9375</v>
      </c>
      <c r="U80" s="4">
        <f t="shared" si="27"/>
        <v>-4.6875E-2</v>
      </c>
      <c r="V80" s="3">
        <v>23</v>
      </c>
      <c r="W80" s="3">
        <v>6</v>
      </c>
      <c r="X80" s="3">
        <v>3</v>
      </c>
      <c r="Y80" s="3">
        <v>10</v>
      </c>
      <c r="Z80" s="3">
        <v>4</v>
      </c>
      <c r="AA80" s="3">
        <v>23</v>
      </c>
      <c r="AB80" s="3">
        <v>5</v>
      </c>
      <c r="AC80" s="3">
        <v>6</v>
      </c>
      <c r="AD80" s="3">
        <v>3</v>
      </c>
      <c r="AE80" s="3">
        <v>5</v>
      </c>
      <c r="AF80" s="3">
        <v>4</v>
      </c>
      <c r="AG80" s="3">
        <v>7</v>
      </c>
    </row>
    <row r="81" spans="1:33" x14ac:dyDescent="0.3">
      <c r="A81" s="3" t="s">
        <v>131</v>
      </c>
      <c r="B81" s="3">
        <v>80</v>
      </c>
      <c r="C81" s="3">
        <v>2</v>
      </c>
      <c r="D81" s="4">
        <v>1</v>
      </c>
      <c r="E81" s="4">
        <v>0.94</v>
      </c>
      <c r="F81" s="4">
        <v>0.94</v>
      </c>
      <c r="G81" s="4">
        <v>0.94</v>
      </c>
      <c r="H81" s="4">
        <v>1</v>
      </c>
      <c r="I81" s="4">
        <v>0.88</v>
      </c>
      <c r="J81" s="4">
        <v>1</v>
      </c>
      <c r="K81" s="4">
        <v>1</v>
      </c>
      <c r="L81" s="4">
        <f t="shared" si="22"/>
        <v>0.96250000000000002</v>
      </c>
      <c r="M81" s="4">
        <f t="shared" si="20"/>
        <v>0.95499999999999996</v>
      </c>
      <c r="N81" s="4">
        <f t="shared" si="21"/>
        <v>0.97</v>
      </c>
      <c r="O81" s="4">
        <f t="shared" si="23"/>
        <v>1.5000000000000013E-2</v>
      </c>
      <c r="P81" s="4">
        <f t="shared" si="28"/>
        <v>0.98499999999999999</v>
      </c>
      <c r="Q81" s="4">
        <f t="shared" si="29"/>
        <v>0.94</v>
      </c>
      <c r="R81" s="4">
        <f t="shared" si="24"/>
        <v>-4.500000000000004E-2</v>
      </c>
      <c r="S81" s="4">
        <f t="shared" si="25"/>
        <v>0.98499999999999999</v>
      </c>
      <c r="T81" s="4">
        <f t="shared" si="26"/>
        <v>0.94</v>
      </c>
      <c r="U81" s="4">
        <f t="shared" si="27"/>
        <v>-4.500000000000004E-2</v>
      </c>
      <c r="V81" s="3">
        <v>24</v>
      </c>
      <c r="W81" s="3">
        <v>6</v>
      </c>
      <c r="X81" s="3">
        <v>3</v>
      </c>
      <c r="Y81" s="3">
        <v>10</v>
      </c>
      <c r="Z81" s="3">
        <v>5</v>
      </c>
      <c r="AA81" s="3">
        <v>13</v>
      </c>
      <c r="AB81" s="3">
        <v>1</v>
      </c>
      <c r="AC81" s="3">
        <v>1</v>
      </c>
      <c r="AD81" s="3">
        <v>1</v>
      </c>
      <c r="AE81" s="3">
        <v>4</v>
      </c>
      <c r="AF81" s="3">
        <v>6</v>
      </c>
      <c r="AG81" s="3">
        <v>4</v>
      </c>
    </row>
    <row r="82" spans="1:33" x14ac:dyDescent="0.3">
      <c r="A82" s="3" t="s">
        <v>132</v>
      </c>
      <c r="B82" s="3">
        <v>81</v>
      </c>
      <c r="C82" s="3">
        <v>2</v>
      </c>
      <c r="D82" s="4">
        <v>0.94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0.94</v>
      </c>
      <c r="L82" s="4">
        <f t="shared" si="22"/>
        <v>0.98499999999999988</v>
      </c>
      <c r="M82" s="4">
        <f t="shared" si="20"/>
        <v>0.98499999999999999</v>
      </c>
      <c r="N82" s="4">
        <f t="shared" si="21"/>
        <v>0.98499999999999999</v>
      </c>
      <c r="O82" s="4">
        <f t="shared" si="23"/>
        <v>0</v>
      </c>
      <c r="P82" s="4">
        <f t="shared" si="28"/>
        <v>0.97</v>
      </c>
      <c r="Q82" s="4">
        <f t="shared" si="29"/>
        <v>1</v>
      </c>
      <c r="R82" s="4">
        <f t="shared" si="24"/>
        <v>3.0000000000000027E-2</v>
      </c>
      <c r="S82" s="4">
        <f t="shared" si="25"/>
        <v>0.98499999999999999</v>
      </c>
      <c r="T82" s="4">
        <f t="shared" si="26"/>
        <v>0.98499999999999999</v>
      </c>
      <c r="U82" s="4">
        <f t="shared" si="27"/>
        <v>0</v>
      </c>
      <c r="V82" s="3">
        <v>40</v>
      </c>
      <c r="W82" s="3">
        <v>11</v>
      </c>
      <c r="X82" s="3">
        <v>3</v>
      </c>
      <c r="Y82" s="3">
        <v>15</v>
      </c>
      <c r="Z82" s="3">
        <v>11</v>
      </c>
      <c r="AA82" s="11">
        <v>21</v>
      </c>
      <c r="AB82" s="3">
        <v>1</v>
      </c>
      <c r="AC82" s="3">
        <v>3</v>
      </c>
      <c r="AD82" s="3">
        <v>3</v>
      </c>
      <c r="AE82" s="3">
        <v>6</v>
      </c>
      <c r="AF82" s="3">
        <v>8</v>
      </c>
      <c r="AG82" s="3">
        <v>36</v>
      </c>
    </row>
    <row r="83" spans="1:33" x14ac:dyDescent="0.3">
      <c r="A83" s="3" t="s">
        <v>133</v>
      </c>
      <c r="B83" s="3">
        <v>82</v>
      </c>
      <c r="C83" s="3">
        <v>2</v>
      </c>
      <c r="D83" s="4">
        <v>1</v>
      </c>
      <c r="E83" s="4">
        <v>1</v>
      </c>
      <c r="F83" s="4">
        <v>1</v>
      </c>
      <c r="G83" s="4">
        <v>0.94</v>
      </c>
      <c r="H83" s="4">
        <v>1</v>
      </c>
      <c r="I83" s="4">
        <v>1</v>
      </c>
      <c r="J83" s="4">
        <v>1</v>
      </c>
      <c r="K83" s="4">
        <v>1</v>
      </c>
      <c r="L83" s="4">
        <f t="shared" si="22"/>
        <v>0.99249999999999994</v>
      </c>
      <c r="M83" s="4">
        <f t="shared" si="20"/>
        <v>0.98499999999999999</v>
      </c>
      <c r="N83" s="4">
        <f t="shared" si="21"/>
        <v>1</v>
      </c>
      <c r="O83" s="4">
        <f t="shared" si="23"/>
        <v>1.5000000000000013E-2</v>
      </c>
      <c r="P83" s="4">
        <f t="shared" si="28"/>
        <v>1</v>
      </c>
      <c r="Q83" s="4">
        <f t="shared" si="29"/>
        <v>0.98499999999999999</v>
      </c>
      <c r="R83" s="4">
        <f t="shared" si="24"/>
        <v>-1.5000000000000013E-2</v>
      </c>
      <c r="S83" s="4">
        <f t="shared" si="25"/>
        <v>1</v>
      </c>
      <c r="T83" s="4">
        <f t="shared" si="26"/>
        <v>0.98499999999999999</v>
      </c>
      <c r="U83" s="4">
        <f t="shared" si="27"/>
        <v>-1.5000000000000013E-2</v>
      </c>
      <c r="V83" s="3">
        <v>22</v>
      </c>
      <c r="W83" s="3">
        <v>6</v>
      </c>
      <c r="X83" s="3">
        <v>3</v>
      </c>
      <c r="Y83" s="3">
        <v>9</v>
      </c>
      <c r="Z83" s="3">
        <v>4</v>
      </c>
      <c r="AA83" s="5">
        <v>26</v>
      </c>
      <c r="AB83" s="3">
        <v>7</v>
      </c>
      <c r="AC83" s="3">
        <v>5</v>
      </c>
      <c r="AD83" s="3">
        <v>5</v>
      </c>
      <c r="AE83" s="3">
        <v>0</v>
      </c>
      <c r="AF83" s="3">
        <v>9</v>
      </c>
      <c r="AG83" s="3">
        <v>1</v>
      </c>
    </row>
    <row r="84" spans="1:33" x14ac:dyDescent="0.3">
      <c r="A84" s="3" t="s">
        <v>134</v>
      </c>
      <c r="B84" s="3">
        <v>83</v>
      </c>
      <c r="C84" s="3">
        <v>2</v>
      </c>
      <c r="D84" s="4">
        <v>1</v>
      </c>
      <c r="E84" s="4">
        <v>1</v>
      </c>
      <c r="F84" s="4">
        <v>1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f t="shared" si="22"/>
        <v>1</v>
      </c>
      <c r="M84" s="4">
        <f t="shared" si="20"/>
        <v>1</v>
      </c>
      <c r="N84" s="4">
        <f t="shared" si="21"/>
        <v>1</v>
      </c>
      <c r="O84" s="4">
        <f t="shared" si="23"/>
        <v>0</v>
      </c>
      <c r="P84" s="4">
        <f t="shared" si="28"/>
        <v>1</v>
      </c>
      <c r="Q84" s="4">
        <f t="shared" si="29"/>
        <v>1</v>
      </c>
      <c r="R84" s="4">
        <f t="shared" si="24"/>
        <v>0</v>
      </c>
      <c r="S84" s="4">
        <f t="shared" si="25"/>
        <v>1</v>
      </c>
      <c r="T84" s="4">
        <f t="shared" si="26"/>
        <v>1</v>
      </c>
      <c r="U84" s="4">
        <f t="shared" si="27"/>
        <v>0</v>
      </c>
      <c r="V84" s="3">
        <v>28</v>
      </c>
      <c r="W84" s="3">
        <v>9</v>
      </c>
      <c r="X84" s="3">
        <v>3</v>
      </c>
      <c r="Y84" s="3">
        <v>11</v>
      </c>
      <c r="Z84" s="3">
        <v>5</v>
      </c>
      <c r="AA84" s="11">
        <v>27</v>
      </c>
      <c r="AB84" s="3">
        <v>6</v>
      </c>
      <c r="AC84" s="3">
        <v>6</v>
      </c>
      <c r="AD84" s="3">
        <v>2</v>
      </c>
      <c r="AE84" s="3">
        <v>8</v>
      </c>
      <c r="AF84" s="3">
        <v>5</v>
      </c>
      <c r="AG84" s="3">
        <v>6</v>
      </c>
    </row>
    <row r="85" spans="1:33" x14ac:dyDescent="0.3">
      <c r="A85" s="3" t="s">
        <v>135</v>
      </c>
      <c r="B85" s="3">
        <v>84</v>
      </c>
      <c r="C85" s="3">
        <v>1</v>
      </c>
      <c r="D85" s="4">
        <v>1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f t="shared" si="22"/>
        <v>1</v>
      </c>
      <c r="M85" s="4">
        <f t="shared" si="20"/>
        <v>1</v>
      </c>
      <c r="N85" s="4">
        <f t="shared" si="21"/>
        <v>1</v>
      </c>
      <c r="O85" s="4">
        <f t="shared" si="23"/>
        <v>0</v>
      </c>
      <c r="P85" s="4">
        <f t="shared" si="28"/>
        <v>1</v>
      </c>
      <c r="Q85" s="4">
        <f t="shared" si="29"/>
        <v>1</v>
      </c>
      <c r="R85" s="4">
        <f t="shared" si="24"/>
        <v>0</v>
      </c>
      <c r="S85" s="4">
        <f t="shared" si="25"/>
        <v>1</v>
      </c>
      <c r="T85" s="4">
        <f t="shared" si="26"/>
        <v>1</v>
      </c>
      <c r="U85" s="4">
        <f t="shared" si="27"/>
        <v>0</v>
      </c>
      <c r="V85" s="3">
        <v>37</v>
      </c>
      <c r="W85" s="3">
        <v>11</v>
      </c>
      <c r="X85" s="3">
        <v>3</v>
      </c>
      <c r="Y85" s="3">
        <v>12</v>
      </c>
      <c r="Z85" s="3">
        <v>11</v>
      </c>
      <c r="AA85" s="11">
        <v>24</v>
      </c>
      <c r="AB85" s="3">
        <v>2</v>
      </c>
      <c r="AC85" s="3">
        <v>5</v>
      </c>
      <c r="AD85" s="3">
        <v>5</v>
      </c>
      <c r="AE85" s="3">
        <v>8</v>
      </c>
      <c r="AF85" s="3">
        <v>4</v>
      </c>
      <c r="AG85" s="3">
        <v>3</v>
      </c>
    </row>
    <row r="86" spans="1:33" x14ac:dyDescent="0.3">
      <c r="A86" s="3" t="s">
        <v>136</v>
      </c>
      <c r="B86" s="3">
        <v>85</v>
      </c>
      <c r="C86" s="3">
        <v>2</v>
      </c>
      <c r="D86" s="4">
        <v>1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  <c r="L86" s="4">
        <f t="shared" si="22"/>
        <v>1</v>
      </c>
      <c r="M86" s="4">
        <f t="shared" si="20"/>
        <v>1</v>
      </c>
      <c r="N86" s="4">
        <f t="shared" si="21"/>
        <v>1</v>
      </c>
      <c r="O86" s="4">
        <f t="shared" si="23"/>
        <v>0</v>
      </c>
      <c r="P86" s="4">
        <f t="shared" si="28"/>
        <v>1</v>
      </c>
      <c r="Q86" s="4">
        <f t="shared" si="29"/>
        <v>1</v>
      </c>
      <c r="R86" s="4">
        <f t="shared" si="24"/>
        <v>0</v>
      </c>
      <c r="S86" s="4">
        <f t="shared" si="25"/>
        <v>1</v>
      </c>
      <c r="T86" s="4">
        <f t="shared" si="26"/>
        <v>1</v>
      </c>
      <c r="U86" s="4">
        <f t="shared" si="27"/>
        <v>0</v>
      </c>
      <c r="V86" s="3">
        <v>38</v>
      </c>
      <c r="W86" s="3">
        <v>11</v>
      </c>
      <c r="X86" s="3">
        <v>3</v>
      </c>
      <c r="Y86" s="3">
        <v>14</v>
      </c>
      <c r="Z86" s="3">
        <v>10</v>
      </c>
      <c r="AA86" s="11">
        <v>19</v>
      </c>
      <c r="AB86" s="3">
        <v>4</v>
      </c>
      <c r="AC86" s="3">
        <v>2</v>
      </c>
      <c r="AD86" s="3">
        <v>4</v>
      </c>
      <c r="AE86" s="3">
        <v>4</v>
      </c>
      <c r="AF86" s="3">
        <v>5</v>
      </c>
      <c r="AG86" s="3">
        <v>26</v>
      </c>
    </row>
    <row r="87" spans="1:33" x14ac:dyDescent="0.3">
      <c r="A87" s="3" t="s">
        <v>137</v>
      </c>
      <c r="B87" s="3">
        <v>86</v>
      </c>
      <c r="C87" s="3">
        <v>2</v>
      </c>
      <c r="D87" s="4">
        <v>1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  <c r="L87" s="4">
        <f t="shared" si="22"/>
        <v>1</v>
      </c>
      <c r="M87" s="4">
        <f t="shared" si="20"/>
        <v>1</v>
      </c>
      <c r="N87" s="4">
        <f t="shared" si="21"/>
        <v>1</v>
      </c>
      <c r="O87" s="4">
        <f t="shared" si="23"/>
        <v>0</v>
      </c>
      <c r="P87" s="4">
        <f t="shared" si="28"/>
        <v>1</v>
      </c>
      <c r="Q87" s="4">
        <f t="shared" si="29"/>
        <v>1</v>
      </c>
      <c r="R87" s="4">
        <f t="shared" si="24"/>
        <v>0</v>
      </c>
      <c r="S87" s="4">
        <f t="shared" si="25"/>
        <v>1</v>
      </c>
      <c r="T87" s="4">
        <f t="shared" si="26"/>
        <v>1</v>
      </c>
      <c r="U87" s="4">
        <f t="shared" si="27"/>
        <v>0</v>
      </c>
      <c r="V87" s="3">
        <v>24</v>
      </c>
      <c r="W87" s="3">
        <v>6</v>
      </c>
      <c r="X87" s="3">
        <v>3</v>
      </c>
      <c r="Y87" s="3">
        <v>9</v>
      </c>
      <c r="Z87" s="3">
        <v>6</v>
      </c>
      <c r="AA87" s="11">
        <v>8</v>
      </c>
      <c r="AB87" s="3">
        <v>1</v>
      </c>
      <c r="AC87" s="3">
        <v>0</v>
      </c>
      <c r="AD87" s="3">
        <v>2</v>
      </c>
      <c r="AE87" s="3">
        <v>2</v>
      </c>
      <c r="AF87" s="3">
        <v>3</v>
      </c>
      <c r="AG87" s="3">
        <v>4</v>
      </c>
    </row>
    <row r="88" spans="1:33" x14ac:dyDescent="0.3">
      <c r="A88" s="3" t="s">
        <v>138</v>
      </c>
      <c r="B88" s="3">
        <v>87</v>
      </c>
      <c r="C88" s="3">
        <v>2</v>
      </c>
      <c r="D88" s="4">
        <v>0.9375</v>
      </c>
      <c r="E88" s="4">
        <v>0.6875</v>
      </c>
      <c r="F88" s="4">
        <v>1</v>
      </c>
      <c r="G88" s="4">
        <v>0.8125</v>
      </c>
      <c r="H88" s="4">
        <v>1</v>
      </c>
      <c r="I88" s="4">
        <v>1</v>
      </c>
      <c r="J88" s="4">
        <v>1</v>
      </c>
      <c r="K88" s="4">
        <v>0.8125</v>
      </c>
      <c r="L88" s="4">
        <f t="shared" si="22"/>
        <v>0.90625</v>
      </c>
      <c r="M88" s="4">
        <f t="shared" si="20"/>
        <v>0.859375</v>
      </c>
      <c r="N88" s="4">
        <f t="shared" si="21"/>
        <v>0.953125</v>
      </c>
      <c r="O88" s="4">
        <f t="shared" si="23"/>
        <v>9.375E-2</v>
      </c>
      <c r="P88" s="4">
        <f t="shared" si="28"/>
        <v>0.859375</v>
      </c>
      <c r="Q88" s="4">
        <f t="shared" si="29"/>
        <v>0.953125</v>
      </c>
      <c r="R88" s="4">
        <f t="shared" si="24"/>
        <v>9.375E-2</v>
      </c>
      <c r="S88" s="4">
        <f t="shared" si="25"/>
        <v>0.984375</v>
      </c>
      <c r="T88" s="4">
        <f t="shared" si="26"/>
        <v>0.828125</v>
      </c>
      <c r="U88" s="4">
        <f t="shared" si="27"/>
        <v>-0.15625</v>
      </c>
      <c r="V88" s="3">
        <v>22</v>
      </c>
      <c r="W88" s="3">
        <v>6</v>
      </c>
      <c r="X88" s="3">
        <v>3</v>
      </c>
      <c r="Y88" s="3">
        <v>8</v>
      </c>
      <c r="Z88" s="3">
        <v>5</v>
      </c>
      <c r="AA88" s="11">
        <v>11</v>
      </c>
      <c r="AB88" s="3">
        <v>0</v>
      </c>
      <c r="AC88" s="3">
        <v>1</v>
      </c>
      <c r="AD88" s="3">
        <v>5</v>
      </c>
      <c r="AE88" s="3">
        <v>2</v>
      </c>
      <c r="AF88" s="3">
        <v>3</v>
      </c>
      <c r="AG88" s="3">
        <v>8</v>
      </c>
    </row>
    <row r="89" spans="1:33" x14ac:dyDescent="0.3">
      <c r="A89" s="3" t="s">
        <v>139</v>
      </c>
      <c r="B89" s="3">
        <v>88</v>
      </c>
      <c r="C89" s="3">
        <v>2</v>
      </c>
      <c r="D89" s="4">
        <v>1</v>
      </c>
      <c r="E89" s="4">
        <v>1</v>
      </c>
      <c r="F89" s="4">
        <v>1</v>
      </c>
      <c r="G89" s="4">
        <v>0.94</v>
      </c>
      <c r="H89" s="4">
        <v>1</v>
      </c>
      <c r="I89" s="4">
        <v>1</v>
      </c>
      <c r="J89" s="4">
        <v>1</v>
      </c>
      <c r="K89" s="4">
        <v>1</v>
      </c>
      <c r="L89" s="4">
        <f t="shared" si="22"/>
        <v>0.99249999999999994</v>
      </c>
      <c r="M89" s="4">
        <f t="shared" si="20"/>
        <v>0.98499999999999999</v>
      </c>
      <c r="N89" s="4">
        <f t="shared" si="21"/>
        <v>1</v>
      </c>
      <c r="O89" s="4">
        <f t="shared" si="23"/>
        <v>1.5000000000000013E-2</v>
      </c>
      <c r="P89" s="4">
        <f t="shared" si="28"/>
        <v>1</v>
      </c>
      <c r="Q89" s="4">
        <f t="shared" si="29"/>
        <v>0.98499999999999999</v>
      </c>
      <c r="R89" s="4">
        <f t="shared" si="24"/>
        <v>-1.5000000000000013E-2</v>
      </c>
      <c r="S89" s="4">
        <f t="shared" si="25"/>
        <v>1</v>
      </c>
      <c r="T89" s="4">
        <f t="shared" si="26"/>
        <v>0.98499999999999999</v>
      </c>
      <c r="U89" s="4">
        <f t="shared" si="27"/>
        <v>-1.5000000000000013E-2</v>
      </c>
      <c r="V89" s="3">
        <v>22</v>
      </c>
      <c r="W89" s="3">
        <v>6</v>
      </c>
      <c r="X89" s="3">
        <v>3</v>
      </c>
      <c r="Y89" s="3">
        <v>9</v>
      </c>
      <c r="Z89" s="3">
        <v>4</v>
      </c>
      <c r="AA89" s="3">
        <v>4</v>
      </c>
      <c r="AB89" s="3">
        <v>0</v>
      </c>
      <c r="AC89" s="3">
        <v>0</v>
      </c>
      <c r="AD89" s="3">
        <v>0</v>
      </c>
      <c r="AE89" s="3">
        <v>4</v>
      </c>
      <c r="AF89" s="3">
        <v>0</v>
      </c>
      <c r="AG89" s="3">
        <v>3</v>
      </c>
    </row>
    <row r="90" spans="1:33" x14ac:dyDescent="0.3">
      <c r="A90" s="3" t="s">
        <v>144</v>
      </c>
      <c r="B90" s="3">
        <v>89</v>
      </c>
      <c r="C90" s="3">
        <v>2</v>
      </c>
      <c r="D90" s="4">
        <v>1</v>
      </c>
      <c r="E90" s="4">
        <v>1</v>
      </c>
      <c r="F90" s="4">
        <v>1</v>
      </c>
      <c r="G90" s="4">
        <v>0.9375</v>
      </c>
      <c r="H90" s="4">
        <v>1</v>
      </c>
      <c r="I90" s="4">
        <v>1</v>
      </c>
      <c r="J90" s="4">
        <v>1</v>
      </c>
      <c r="K90" s="4">
        <v>1</v>
      </c>
      <c r="L90" s="4">
        <f t="shared" si="22"/>
        <v>0.9921875</v>
      </c>
      <c r="M90" s="4">
        <f t="shared" si="20"/>
        <v>0.984375</v>
      </c>
      <c r="N90" s="4">
        <f t="shared" si="21"/>
        <v>1</v>
      </c>
      <c r="O90" s="4">
        <f t="shared" si="23"/>
        <v>1.5625E-2</v>
      </c>
      <c r="P90" s="4">
        <f t="shared" si="28"/>
        <v>1</v>
      </c>
      <c r="Q90" s="4">
        <f t="shared" si="29"/>
        <v>0.984375</v>
      </c>
      <c r="R90" s="4">
        <f t="shared" si="24"/>
        <v>-1.5625E-2</v>
      </c>
      <c r="S90" s="4">
        <f t="shared" si="25"/>
        <v>1</v>
      </c>
      <c r="T90" s="4">
        <f t="shared" si="26"/>
        <v>0.984375</v>
      </c>
      <c r="U90" s="4">
        <f t="shared" si="27"/>
        <v>-1.5625E-2</v>
      </c>
      <c r="V90" s="3">
        <v>25</v>
      </c>
      <c r="W90" s="3">
        <v>7</v>
      </c>
      <c r="X90" s="3">
        <v>3</v>
      </c>
      <c r="Y90" s="3">
        <v>10</v>
      </c>
      <c r="Z90" s="3">
        <v>5</v>
      </c>
      <c r="AA90" s="3">
        <v>27</v>
      </c>
      <c r="AB90" s="3">
        <v>5</v>
      </c>
      <c r="AC90" s="3">
        <v>2</v>
      </c>
      <c r="AD90" s="3">
        <v>7</v>
      </c>
      <c r="AE90" s="3">
        <v>5</v>
      </c>
      <c r="AF90" s="3">
        <v>8</v>
      </c>
      <c r="AG90" s="3">
        <v>10</v>
      </c>
    </row>
    <row r="91" spans="1:33" x14ac:dyDescent="0.3">
      <c r="A91" s="3" t="s">
        <v>145</v>
      </c>
      <c r="B91" s="3">
        <v>90</v>
      </c>
      <c r="C91" s="3">
        <v>2</v>
      </c>
      <c r="D91" s="4">
        <v>1</v>
      </c>
      <c r="E91" s="4">
        <v>1</v>
      </c>
      <c r="F91" s="4">
        <v>1</v>
      </c>
      <c r="G91" s="4">
        <v>0.94</v>
      </c>
      <c r="H91" s="4">
        <v>1</v>
      </c>
      <c r="I91" s="4">
        <v>1</v>
      </c>
      <c r="J91" s="4">
        <v>1</v>
      </c>
      <c r="K91" s="4">
        <v>1</v>
      </c>
      <c r="L91" s="4">
        <f t="shared" si="22"/>
        <v>0.99249999999999994</v>
      </c>
      <c r="M91" s="4">
        <f t="shared" si="20"/>
        <v>0.98499999999999999</v>
      </c>
      <c r="N91" s="4">
        <f t="shared" si="21"/>
        <v>1</v>
      </c>
      <c r="O91" s="4">
        <f t="shared" si="23"/>
        <v>1.5000000000000013E-2</v>
      </c>
      <c r="P91" s="4">
        <f t="shared" si="28"/>
        <v>1</v>
      </c>
      <c r="Q91" s="4">
        <f t="shared" si="29"/>
        <v>0.98499999999999999</v>
      </c>
      <c r="R91" s="4">
        <f t="shared" si="24"/>
        <v>-1.5000000000000013E-2</v>
      </c>
      <c r="S91" s="4">
        <f t="shared" si="25"/>
        <v>1</v>
      </c>
      <c r="T91" s="4">
        <f t="shared" si="26"/>
        <v>0.98499999999999999</v>
      </c>
      <c r="U91" s="4">
        <f t="shared" si="27"/>
        <v>-1.5000000000000013E-2</v>
      </c>
      <c r="V91" s="3">
        <v>32</v>
      </c>
      <c r="W91" s="3">
        <v>8</v>
      </c>
      <c r="X91" s="3">
        <v>3</v>
      </c>
      <c r="Y91" s="3">
        <v>11</v>
      </c>
      <c r="Z91" s="3">
        <v>10</v>
      </c>
      <c r="AA91" s="3">
        <v>17</v>
      </c>
      <c r="AB91" s="3">
        <v>2</v>
      </c>
      <c r="AC91" s="3">
        <v>0</v>
      </c>
      <c r="AD91" s="3">
        <v>1</v>
      </c>
      <c r="AE91" s="3">
        <v>5</v>
      </c>
      <c r="AF91" s="3">
        <v>9</v>
      </c>
      <c r="AG91" s="3">
        <v>6</v>
      </c>
    </row>
    <row r="92" spans="1:33" x14ac:dyDescent="0.3">
      <c r="A92" s="3" t="s">
        <v>146</v>
      </c>
      <c r="B92" s="3">
        <v>91</v>
      </c>
      <c r="C92" s="3">
        <v>1</v>
      </c>
      <c r="D92" s="4">
        <v>1</v>
      </c>
      <c r="E92" s="4">
        <v>0.94</v>
      </c>
      <c r="F92" s="4">
        <v>1</v>
      </c>
      <c r="G92" s="4">
        <v>0.94</v>
      </c>
      <c r="H92" s="4">
        <v>1</v>
      </c>
      <c r="I92" s="4">
        <v>1</v>
      </c>
      <c r="J92" s="4">
        <v>1</v>
      </c>
      <c r="K92" s="4">
        <v>0.88</v>
      </c>
      <c r="L92" s="4">
        <f t="shared" si="22"/>
        <v>0.97</v>
      </c>
      <c r="M92" s="4">
        <f t="shared" si="20"/>
        <v>0.97</v>
      </c>
      <c r="N92" s="4">
        <f t="shared" si="21"/>
        <v>0.97</v>
      </c>
      <c r="O92" s="4">
        <f t="shared" si="23"/>
        <v>0</v>
      </c>
      <c r="P92" s="4">
        <f t="shared" si="28"/>
        <v>0.95499999999999996</v>
      </c>
      <c r="Q92" s="4">
        <f t="shared" si="29"/>
        <v>0.98499999999999999</v>
      </c>
      <c r="R92" s="4">
        <f t="shared" si="24"/>
        <v>3.0000000000000027E-2</v>
      </c>
      <c r="S92" s="4">
        <f t="shared" si="25"/>
        <v>1</v>
      </c>
      <c r="T92" s="4">
        <f t="shared" si="26"/>
        <v>0.94</v>
      </c>
      <c r="U92" s="4">
        <f t="shared" si="27"/>
        <v>-6.0000000000000053E-2</v>
      </c>
      <c r="V92" s="3">
        <v>43</v>
      </c>
      <c r="W92" s="3">
        <v>11</v>
      </c>
      <c r="X92" s="3">
        <v>3</v>
      </c>
      <c r="Y92" s="3">
        <v>15</v>
      </c>
      <c r="Z92" s="3">
        <v>14</v>
      </c>
      <c r="AA92" s="3">
        <v>17</v>
      </c>
      <c r="AB92" s="3">
        <v>1</v>
      </c>
      <c r="AC92" s="3">
        <v>4</v>
      </c>
      <c r="AD92" s="3">
        <v>1</v>
      </c>
      <c r="AE92" s="3">
        <v>7</v>
      </c>
      <c r="AF92" s="3">
        <v>4</v>
      </c>
      <c r="AG92" s="3">
        <v>12</v>
      </c>
    </row>
    <row r="93" spans="1:33" x14ac:dyDescent="0.3">
      <c r="A93" s="3" t="s">
        <v>147</v>
      </c>
      <c r="B93" s="3">
        <v>92</v>
      </c>
      <c r="C93" s="3">
        <v>2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4">
        <v>0.94</v>
      </c>
      <c r="L93" s="4">
        <f t="shared" si="22"/>
        <v>0.99249999999999994</v>
      </c>
      <c r="M93" s="4">
        <f t="shared" si="20"/>
        <v>1</v>
      </c>
      <c r="N93" s="4">
        <f t="shared" si="21"/>
        <v>0.98499999999999999</v>
      </c>
      <c r="O93" s="4">
        <f t="shared" si="23"/>
        <v>-1.5000000000000013E-2</v>
      </c>
      <c r="P93" s="4">
        <f t="shared" si="28"/>
        <v>0.98499999999999999</v>
      </c>
      <c r="Q93" s="4">
        <f t="shared" si="29"/>
        <v>1</v>
      </c>
      <c r="R93" s="4">
        <f t="shared" si="24"/>
        <v>1.5000000000000013E-2</v>
      </c>
      <c r="S93" s="4">
        <f t="shared" si="25"/>
        <v>1</v>
      </c>
      <c r="T93" s="4">
        <f t="shared" si="26"/>
        <v>0.98499999999999999</v>
      </c>
      <c r="U93" s="4">
        <f t="shared" si="27"/>
        <v>-1.5000000000000013E-2</v>
      </c>
      <c r="V93" s="3">
        <v>22</v>
      </c>
      <c r="W93" s="3">
        <v>6</v>
      </c>
      <c r="X93" s="3">
        <v>3</v>
      </c>
      <c r="Y93" s="3">
        <v>9</v>
      </c>
      <c r="Z93" s="3">
        <v>4</v>
      </c>
      <c r="AA93" s="3">
        <v>27</v>
      </c>
      <c r="AB93" s="3">
        <v>6</v>
      </c>
      <c r="AC93" s="3">
        <v>6</v>
      </c>
      <c r="AD93" s="3">
        <v>1</v>
      </c>
      <c r="AE93" s="3">
        <v>6</v>
      </c>
      <c r="AF93" s="3">
        <v>8</v>
      </c>
      <c r="AG93" s="3">
        <v>14</v>
      </c>
    </row>
    <row r="94" spans="1:33" x14ac:dyDescent="0.3">
      <c r="A94" s="3" t="s">
        <v>148</v>
      </c>
      <c r="B94" s="3">
        <v>93</v>
      </c>
      <c r="C94" s="3">
        <v>2</v>
      </c>
      <c r="D94" s="4">
        <v>1</v>
      </c>
      <c r="E94" s="4">
        <v>1</v>
      </c>
      <c r="F94" s="4">
        <v>1</v>
      </c>
      <c r="G94" s="4">
        <v>0.88</v>
      </c>
      <c r="H94" s="4">
        <v>1</v>
      </c>
      <c r="I94" s="4">
        <v>1</v>
      </c>
      <c r="J94" s="4">
        <v>1</v>
      </c>
      <c r="K94" s="4">
        <v>1</v>
      </c>
      <c r="L94" s="4">
        <f t="shared" si="22"/>
        <v>0.98499999999999999</v>
      </c>
      <c r="M94" s="4">
        <f t="shared" si="20"/>
        <v>0.97</v>
      </c>
      <c r="N94" s="4">
        <f t="shared" si="21"/>
        <v>1</v>
      </c>
      <c r="O94" s="4">
        <f t="shared" si="23"/>
        <v>3.0000000000000027E-2</v>
      </c>
      <c r="P94" s="4">
        <f t="shared" si="28"/>
        <v>1</v>
      </c>
      <c r="Q94" s="4">
        <f t="shared" si="29"/>
        <v>0.97</v>
      </c>
      <c r="R94" s="4">
        <f t="shared" si="24"/>
        <v>-3.0000000000000027E-2</v>
      </c>
      <c r="S94" s="4">
        <f t="shared" si="25"/>
        <v>1</v>
      </c>
      <c r="T94" s="4">
        <f t="shared" si="26"/>
        <v>0.97</v>
      </c>
      <c r="U94" s="4">
        <f t="shared" si="27"/>
        <v>-3.0000000000000027E-2</v>
      </c>
      <c r="V94" s="3">
        <v>23</v>
      </c>
      <c r="W94" s="3">
        <v>7</v>
      </c>
      <c r="X94" s="3">
        <v>3</v>
      </c>
      <c r="Y94" s="3">
        <v>9</v>
      </c>
      <c r="Z94" s="3">
        <v>4</v>
      </c>
      <c r="AA94" s="3">
        <v>24</v>
      </c>
      <c r="AB94" s="3">
        <v>5</v>
      </c>
      <c r="AC94" s="3">
        <v>4</v>
      </c>
      <c r="AD94" s="3">
        <v>3</v>
      </c>
      <c r="AE94" s="3">
        <v>4</v>
      </c>
      <c r="AF94" s="3">
        <v>8</v>
      </c>
      <c r="AG94" s="3">
        <v>18</v>
      </c>
    </row>
    <row r="95" spans="1:33" x14ac:dyDescent="0.3">
      <c r="A95" s="3" t="s">
        <v>149</v>
      </c>
      <c r="B95" s="3">
        <v>94</v>
      </c>
      <c r="C95" s="3">
        <v>2</v>
      </c>
      <c r="D95" s="4">
        <v>1</v>
      </c>
      <c r="E95" s="4">
        <v>0.94</v>
      </c>
      <c r="F95" s="4">
        <v>1</v>
      </c>
      <c r="G95" s="4">
        <v>0.88</v>
      </c>
      <c r="H95" s="4">
        <v>1</v>
      </c>
      <c r="I95" s="4">
        <v>0.94</v>
      </c>
      <c r="J95" s="4">
        <v>1</v>
      </c>
      <c r="K95" s="4">
        <v>1</v>
      </c>
      <c r="L95" s="4">
        <f t="shared" si="22"/>
        <v>0.97</v>
      </c>
      <c r="M95" s="4">
        <f t="shared" si="20"/>
        <v>0.95499999999999996</v>
      </c>
      <c r="N95" s="4">
        <f t="shared" si="21"/>
        <v>0.98499999999999999</v>
      </c>
      <c r="O95" s="4">
        <f t="shared" si="23"/>
        <v>3.0000000000000027E-2</v>
      </c>
      <c r="P95" s="4">
        <f t="shared" si="28"/>
        <v>0.98499999999999999</v>
      </c>
      <c r="Q95" s="4">
        <f t="shared" si="29"/>
        <v>0.95499999999999996</v>
      </c>
      <c r="R95" s="4">
        <f t="shared" si="24"/>
        <v>-3.0000000000000027E-2</v>
      </c>
      <c r="S95" s="4">
        <f t="shared" si="25"/>
        <v>1</v>
      </c>
      <c r="T95" s="4">
        <f t="shared" si="26"/>
        <v>0.94</v>
      </c>
      <c r="U95" s="4">
        <f t="shared" si="27"/>
        <v>-6.0000000000000053E-2</v>
      </c>
      <c r="V95" s="3">
        <v>22</v>
      </c>
      <c r="W95" s="3">
        <v>7</v>
      </c>
      <c r="X95" s="3">
        <v>3</v>
      </c>
      <c r="Y95" s="3">
        <v>8</v>
      </c>
      <c r="Z95" s="3">
        <v>4</v>
      </c>
      <c r="AA95" s="5">
        <v>11</v>
      </c>
      <c r="AB95" s="3">
        <v>3</v>
      </c>
      <c r="AC95" s="3">
        <v>0</v>
      </c>
      <c r="AD95" s="3">
        <v>2</v>
      </c>
      <c r="AE95" s="3">
        <v>1</v>
      </c>
      <c r="AF95" s="3">
        <v>5</v>
      </c>
      <c r="AG95" s="3">
        <v>6</v>
      </c>
    </row>
    <row r="96" spans="1:33" x14ac:dyDescent="0.3">
      <c r="A96" s="3" t="s">
        <v>150</v>
      </c>
      <c r="B96" s="3">
        <v>95</v>
      </c>
      <c r="C96" s="3">
        <v>2</v>
      </c>
      <c r="D96" s="4">
        <v>1</v>
      </c>
      <c r="E96" s="4">
        <v>1</v>
      </c>
      <c r="F96" s="4">
        <v>1</v>
      </c>
      <c r="G96" s="4">
        <v>0.94</v>
      </c>
      <c r="H96" s="4">
        <v>1</v>
      </c>
      <c r="I96" s="4">
        <v>1</v>
      </c>
      <c r="J96" s="4">
        <v>1</v>
      </c>
      <c r="K96" s="4">
        <v>1</v>
      </c>
      <c r="L96" s="4">
        <f t="shared" si="22"/>
        <v>0.99249999999999994</v>
      </c>
      <c r="M96" s="4">
        <f t="shared" si="20"/>
        <v>0.98499999999999999</v>
      </c>
      <c r="N96" s="4">
        <f t="shared" si="21"/>
        <v>1</v>
      </c>
      <c r="O96" s="4">
        <f t="shared" si="23"/>
        <v>1.5000000000000013E-2</v>
      </c>
      <c r="P96" s="4">
        <f t="shared" si="28"/>
        <v>1</v>
      </c>
      <c r="Q96" s="4">
        <f t="shared" si="29"/>
        <v>0.98499999999999999</v>
      </c>
      <c r="R96" s="4">
        <f t="shared" si="24"/>
        <v>-1.5000000000000013E-2</v>
      </c>
      <c r="S96" s="4">
        <f t="shared" si="25"/>
        <v>1</v>
      </c>
      <c r="T96" s="4">
        <f t="shared" si="26"/>
        <v>0.98499999999999999</v>
      </c>
      <c r="U96" s="4">
        <f t="shared" si="27"/>
        <v>-1.5000000000000013E-2</v>
      </c>
      <c r="V96" s="3">
        <v>25</v>
      </c>
      <c r="W96" s="3">
        <v>6</v>
      </c>
      <c r="X96" s="3">
        <v>3</v>
      </c>
      <c r="Y96" s="3">
        <v>11</v>
      </c>
      <c r="Z96" s="3">
        <v>5</v>
      </c>
      <c r="AA96" s="3">
        <v>28</v>
      </c>
      <c r="AB96" s="3">
        <v>9</v>
      </c>
      <c r="AC96" s="3">
        <v>4</v>
      </c>
      <c r="AD96" s="3">
        <v>7</v>
      </c>
      <c r="AE96" s="3">
        <v>2</v>
      </c>
      <c r="AF96" s="3">
        <v>6</v>
      </c>
      <c r="AG96" s="3">
        <v>11</v>
      </c>
    </row>
    <row r="97" spans="1:33" x14ac:dyDescent="0.3">
      <c r="A97" s="3" t="s">
        <v>151</v>
      </c>
      <c r="B97" s="3">
        <v>96</v>
      </c>
      <c r="C97" s="3">
        <v>2</v>
      </c>
      <c r="D97" s="4">
        <v>1</v>
      </c>
      <c r="E97" s="4">
        <v>0.88</v>
      </c>
      <c r="F97" s="4">
        <v>1</v>
      </c>
      <c r="G97" s="4">
        <v>1</v>
      </c>
      <c r="H97" s="4">
        <v>1</v>
      </c>
      <c r="I97" s="4">
        <v>1</v>
      </c>
      <c r="J97" s="4">
        <v>0.94</v>
      </c>
      <c r="K97" s="4">
        <v>1</v>
      </c>
      <c r="L97" s="4">
        <f t="shared" si="22"/>
        <v>0.97750000000000004</v>
      </c>
      <c r="M97" s="4">
        <f t="shared" si="20"/>
        <v>0.97</v>
      </c>
      <c r="N97" s="4">
        <f t="shared" si="21"/>
        <v>0.98499999999999999</v>
      </c>
      <c r="O97" s="4">
        <f t="shared" si="23"/>
        <v>1.5000000000000013E-2</v>
      </c>
      <c r="P97" s="4">
        <f t="shared" si="28"/>
        <v>0.95499999999999996</v>
      </c>
      <c r="Q97" s="4">
        <f t="shared" si="29"/>
        <v>1</v>
      </c>
      <c r="R97" s="4">
        <f t="shared" si="24"/>
        <v>4.500000000000004E-2</v>
      </c>
      <c r="S97" s="4">
        <f t="shared" si="25"/>
        <v>0.98499999999999999</v>
      </c>
      <c r="T97" s="4">
        <f t="shared" si="26"/>
        <v>0.97</v>
      </c>
      <c r="U97" s="4">
        <f t="shared" si="27"/>
        <v>-1.5000000000000013E-2</v>
      </c>
      <c r="V97" s="3">
        <v>52</v>
      </c>
      <c r="W97" s="3">
        <v>12</v>
      </c>
      <c r="X97" s="3">
        <v>12</v>
      </c>
      <c r="Y97" s="3">
        <v>19</v>
      </c>
      <c r="Z97" s="3">
        <v>9</v>
      </c>
      <c r="AA97" s="3">
        <v>25</v>
      </c>
      <c r="AB97" s="3">
        <v>4</v>
      </c>
      <c r="AC97" s="3">
        <v>5</v>
      </c>
      <c r="AD97" s="3">
        <v>1</v>
      </c>
      <c r="AE97" s="3">
        <v>6</v>
      </c>
      <c r="AF97" s="3">
        <v>9</v>
      </c>
      <c r="AG97" s="3">
        <v>56</v>
      </c>
    </row>
    <row r="98" spans="1:33" x14ac:dyDescent="0.3">
      <c r="A98" s="3" t="s">
        <v>152</v>
      </c>
      <c r="B98" s="3">
        <v>97</v>
      </c>
      <c r="C98" s="3">
        <v>1</v>
      </c>
      <c r="D98" s="4">
        <v>1</v>
      </c>
      <c r="E98" s="4">
        <v>1</v>
      </c>
      <c r="F98" s="4">
        <v>1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f t="shared" si="22"/>
        <v>1</v>
      </c>
      <c r="M98" s="4">
        <f t="shared" ref="M98:M112" si="30">AVERAGE(D98:G98)</f>
        <v>1</v>
      </c>
      <c r="N98" s="4">
        <f t="shared" ref="N98:N112" si="31">AVERAGE(H98:K98)</f>
        <v>1</v>
      </c>
      <c r="O98" s="4">
        <f t="shared" si="23"/>
        <v>0</v>
      </c>
      <c r="P98" s="4">
        <f t="shared" si="28"/>
        <v>1</v>
      </c>
      <c r="Q98" s="4">
        <f t="shared" si="29"/>
        <v>1</v>
      </c>
      <c r="R98" s="4">
        <f t="shared" si="24"/>
        <v>0</v>
      </c>
      <c r="S98" s="4">
        <f t="shared" si="25"/>
        <v>1</v>
      </c>
      <c r="T98" s="4">
        <f t="shared" si="26"/>
        <v>1</v>
      </c>
      <c r="U98" s="4">
        <f t="shared" si="27"/>
        <v>0</v>
      </c>
      <c r="V98" s="3">
        <v>33</v>
      </c>
      <c r="W98" s="3">
        <v>10</v>
      </c>
      <c r="X98" s="3">
        <v>3</v>
      </c>
      <c r="Y98" s="3">
        <v>13</v>
      </c>
      <c r="Z98" s="3">
        <v>7</v>
      </c>
      <c r="AA98" s="3">
        <v>35</v>
      </c>
      <c r="AB98" s="3">
        <v>7</v>
      </c>
      <c r="AC98" s="3">
        <v>8</v>
      </c>
      <c r="AD98" s="3">
        <v>4</v>
      </c>
      <c r="AE98" s="3">
        <v>7</v>
      </c>
      <c r="AF98" s="3">
        <v>9</v>
      </c>
      <c r="AG98" s="3">
        <v>21</v>
      </c>
    </row>
    <row r="99" spans="1:33" x14ac:dyDescent="0.3">
      <c r="A99" s="3" t="s">
        <v>157</v>
      </c>
      <c r="B99" s="3">
        <v>98</v>
      </c>
      <c r="C99" s="3">
        <v>2</v>
      </c>
      <c r="D99" s="4">
        <v>1</v>
      </c>
      <c r="E99" s="4">
        <v>1</v>
      </c>
      <c r="F99" s="4">
        <v>1</v>
      </c>
      <c r="G99" s="4">
        <v>1</v>
      </c>
      <c r="H99" s="4">
        <v>0.875</v>
      </c>
      <c r="I99" s="4">
        <v>1</v>
      </c>
      <c r="J99" s="4">
        <v>1</v>
      </c>
      <c r="K99" s="4">
        <v>1</v>
      </c>
      <c r="L99" s="4">
        <f t="shared" si="22"/>
        <v>0.984375</v>
      </c>
      <c r="M99" s="4">
        <f t="shared" si="30"/>
        <v>1</v>
      </c>
      <c r="N99" s="4">
        <f t="shared" si="31"/>
        <v>0.96875</v>
      </c>
      <c r="O99" s="4">
        <f t="shared" si="23"/>
        <v>-3.125E-2</v>
      </c>
      <c r="P99" s="4">
        <f t="shared" si="28"/>
        <v>1</v>
      </c>
      <c r="Q99" s="4">
        <f t="shared" si="29"/>
        <v>0.96875</v>
      </c>
      <c r="R99" s="4">
        <f t="shared" si="24"/>
        <v>-3.125E-2</v>
      </c>
      <c r="S99" s="4">
        <f t="shared" si="25"/>
        <v>0.96875</v>
      </c>
      <c r="T99" s="4">
        <f t="shared" si="26"/>
        <v>1</v>
      </c>
      <c r="U99" s="4">
        <f t="shared" si="27"/>
        <v>3.125E-2</v>
      </c>
      <c r="V99" s="3">
        <v>26</v>
      </c>
      <c r="W99" s="3">
        <v>8</v>
      </c>
      <c r="X99" s="3">
        <v>3</v>
      </c>
      <c r="Y99" s="3">
        <v>11</v>
      </c>
      <c r="Z99" s="3">
        <v>4</v>
      </c>
      <c r="AA99" s="3">
        <v>25</v>
      </c>
      <c r="AB99" s="3">
        <v>5</v>
      </c>
      <c r="AC99" s="3">
        <v>3</v>
      </c>
      <c r="AD99" s="3">
        <v>3</v>
      </c>
      <c r="AE99" s="3">
        <v>6</v>
      </c>
      <c r="AF99" s="3">
        <v>8</v>
      </c>
      <c r="AG99" s="3">
        <v>11</v>
      </c>
    </row>
    <row r="100" spans="1:33" x14ac:dyDescent="0.3">
      <c r="A100" s="3" t="s">
        <v>160</v>
      </c>
      <c r="B100" s="3">
        <v>99</v>
      </c>
      <c r="C100" s="3">
        <v>2</v>
      </c>
      <c r="D100" s="4">
        <v>1</v>
      </c>
      <c r="E100" s="4">
        <v>0.375</v>
      </c>
      <c r="F100" s="4">
        <v>1</v>
      </c>
      <c r="G100" s="4">
        <v>0.9375</v>
      </c>
      <c r="H100" s="4">
        <v>1</v>
      </c>
      <c r="I100" s="4">
        <v>1</v>
      </c>
      <c r="J100" s="4">
        <v>1</v>
      </c>
      <c r="K100" s="4">
        <v>1</v>
      </c>
      <c r="L100" s="4">
        <f t="shared" si="22"/>
        <v>0.9140625</v>
      </c>
      <c r="M100" s="4">
        <f t="shared" si="30"/>
        <v>0.828125</v>
      </c>
      <c r="N100" s="4">
        <f t="shared" si="31"/>
        <v>1</v>
      </c>
      <c r="O100" s="4">
        <f t="shared" ref="O100:O107" si="32">N100-M100</f>
        <v>0.171875</v>
      </c>
      <c r="P100" s="4">
        <f t="shared" si="28"/>
        <v>0.84375</v>
      </c>
      <c r="Q100" s="4">
        <f t="shared" si="29"/>
        <v>0.984375</v>
      </c>
      <c r="R100" s="4">
        <f t="shared" ref="R100:R107" si="33">Q100-P100</f>
        <v>0.140625</v>
      </c>
      <c r="S100" s="4">
        <f t="shared" ref="S100:S107" si="34">AVERAGE(D100,F100,H100,J100)</f>
        <v>1</v>
      </c>
      <c r="T100" s="4">
        <f t="shared" ref="T100:T107" si="35">AVERAGE(E100,G100,I100,K100)</f>
        <v>0.828125</v>
      </c>
      <c r="U100" s="4">
        <f t="shared" ref="U100:U107" si="36">T100-S100</f>
        <v>-0.171875</v>
      </c>
      <c r="V100" s="3">
        <v>32</v>
      </c>
      <c r="W100" s="3">
        <v>8</v>
      </c>
      <c r="X100" s="3">
        <v>5</v>
      </c>
      <c r="Y100" s="3">
        <v>11</v>
      </c>
      <c r="Z100" s="3">
        <v>8</v>
      </c>
      <c r="AA100" s="3">
        <v>27</v>
      </c>
      <c r="AB100" s="3">
        <v>5</v>
      </c>
      <c r="AC100" s="3">
        <v>4</v>
      </c>
      <c r="AD100" s="3">
        <v>6</v>
      </c>
      <c r="AE100" s="3">
        <v>8</v>
      </c>
      <c r="AF100" s="3">
        <v>4</v>
      </c>
      <c r="AG100" s="3">
        <v>20</v>
      </c>
    </row>
    <row r="101" spans="1:33" x14ac:dyDescent="0.3">
      <c r="A101" s="3" t="s">
        <v>161</v>
      </c>
      <c r="B101" s="3">
        <v>100</v>
      </c>
      <c r="C101" s="3">
        <v>2</v>
      </c>
      <c r="D101" s="4">
        <v>1</v>
      </c>
      <c r="E101" s="4">
        <v>1</v>
      </c>
      <c r="F101" s="4">
        <v>1</v>
      </c>
      <c r="G101" s="4">
        <v>1</v>
      </c>
      <c r="H101" s="4">
        <v>0.875</v>
      </c>
      <c r="I101" s="4">
        <v>0.8125</v>
      </c>
      <c r="J101" s="4">
        <v>1</v>
      </c>
      <c r="K101" s="4">
        <v>1</v>
      </c>
      <c r="L101" s="4">
        <f t="shared" si="22"/>
        <v>0.9609375</v>
      </c>
      <c r="M101" s="4">
        <f t="shared" si="30"/>
        <v>1</v>
      </c>
      <c r="N101" s="4">
        <f t="shared" si="31"/>
        <v>0.921875</v>
      </c>
      <c r="O101" s="4">
        <f t="shared" si="32"/>
        <v>-7.8125E-2</v>
      </c>
      <c r="P101" s="4">
        <f t="shared" si="28"/>
        <v>1</v>
      </c>
      <c r="Q101" s="4">
        <f t="shared" si="29"/>
        <v>0.921875</v>
      </c>
      <c r="R101" s="4">
        <f t="shared" si="33"/>
        <v>-7.8125E-2</v>
      </c>
      <c r="S101" s="4">
        <f t="shared" si="34"/>
        <v>0.96875</v>
      </c>
      <c r="T101" s="4">
        <f t="shared" si="35"/>
        <v>0.953125</v>
      </c>
      <c r="U101" s="4">
        <f t="shared" si="36"/>
        <v>-1.5625E-2</v>
      </c>
      <c r="V101" s="3">
        <v>39</v>
      </c>
      <c r="W101" s="3">
        <v>11</v>
      </c>
      <c r="X101" s="3">
        <v>4</v>
      </c>
      <c r="Y101" s="3">
        <v>14</v>
      </c>
      <c r="Z101" s="3">
        <v>10</v>
      </c>
      <c r="AA101" s="3">
        <v>16</v>
      </c>
      <c r="AB101" s="3">
        <v>1</v>
      </c>
      <c r="AC101" s="3">
        <v>0</v>
      </c>
      <c r="AD101" s="3">
        <v>2</v>
      </c>
      <c r="AE101" s="3">
        <v>7</v>
      </c>
      <c r="AF101" s="3">
        <v>6</v>
      </c>
      <c r="AG101" s="3">
        <v>21</v>
      </c>
    </row>
    <row r="102" spans="1:33" x14ac:dyDescent="0.3">
      <c r="A102" s="3" t="s">
        <v>162</v>
      </c>
      <c r="B102" s="3">
        <v>101</v>
      </c>
      <c r="C102" s="3">
        <v>1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4">
        <v>0.88</v>
      </c>
      <c r="K102" s="4">
        <v>0.94</v>
      </c>
      <c r="L102" s="4">
        <f t="shared" si="22"/>
        <v>0.97750000000000004</v>
      </c>
      <c r="M102" s="4">
        <f t="shared" si="30"/>
        <v>1</v>
      </c>
      <c r="N102" s="4">
        <f t="shared" si="31"/>
        <v>0.95499999999999996</v>
      </c>
      <c r="O102" s="4">
        <f t="shared" si="32"/>
        <v>-4.500000000000004E-2</v>
      </c>
      <c r="P102" s="4">
        <f t="shared" si="28"/>
        <v>0.95499999999999996</v>
      </c>
      <c r="Q102" s="4">
        <f t="shared" si="29"/>
        <v>1</v>
      </c>
      <c r="R102" s="4">
        <f t="shared" si="33"/>
        <v>4.500000000000004E-2</v>
      </c>
      <c r="S102" s="4">
        <f t="shared" si="34"/>
        <v>0.97</v>
      </c>
      <c r="T102" s="4">
        <f t="shared" si="35"/>
        <v>0.98499999999999999</v>
      </c>
      <c r="U102" s="4">
        <f t="shared" si="36"/>
        <v>1.5000000000000013E-2</v>
      </c>
      <c r="V102" s="3">
        <v>29</v>
      </c>
      <c r="W102" s="3">
        <v>9</v>
      </c>
      <c r="X102" s="3">
        <v>3</v>
      </c>
      <c r="Y102" s="3">
        <v>11</v>
      </c>
      <c r="Z102" s="3">
        <v>6</v>
      </c>
      <c r="AA102" s="3">
        <v>14</v>
      </c>
      <c r="AB102" s="3">
        <v>3</v>
      </c>
      <c r="AC102" s="3">
        <v>3</v>
      </c>
      <c r="AD102" s="3">
        <v>1</v>
      </c>
      <c r="AE102" s="3">
        <v>5</v>
      </c>
      <c r="AF102" s="3">
        <v>2</v>
      </c>
      <c r="AG102" s="3">
        <v>11</v>
      </c>
    </row>
    <row r="103" spans="1:33" x14ac:dyDescent="0.3">
      <c r="A103" s="3" t="s">
        <v>163</v>
      </c>
      <c r="B103" s="3">
        <v>102</v>
      </c>
      <c r="C103" s="3">
        <v>1</v>
      </c>
      <c r="D103" s="4">
        <v>1</v>
      </c>
      <c r="E103" s="4">
        <v>1</v>
      </c>
      <c r="F103" s="4">
        <v>1</v>
      </c>
      <c r="G103" s="4">
        <v>1</v>
      </c>
      <c r="H103" s="4">
        <v>1</v>
      </c>
      <c r="I103" s="4">
        <v>1</v>
      </c>
      <c r="J103" s="4">
        <v>1</v>
      </c>
      <c r="K103" s="4">
        <v>1</v>
      </c>
      <c r="L103" s="4">
        <f t="shared" si="22"/>
        <v>1</v>
      </c>
      <c r="M103" s="4">
        <f t="shared" si="30"/>
        <v>1</v>
      </c>
      <c r="N103" s="4">
        <f t="shared" si="31"/>
        <v>1</v>
      </c>
      <c r="O103" s="4">
        <f t="shared" si="32"/>
        <v>0</v>
      </c>
      <c r="P103" s="4">
        <f t="shared" si="28"/>
        <v>1</v>
      </c>
      <c r="Q103" s="4">
        <f t="shared" si="29"/>
        <v>1</v>
      </c>
      <c r="R103" s="4">
        <f t="shared" si="33"/>
        <v>0</v>
      </c>
      <c r="S103" s="4">
        <f t="shared" si="34"/>
        <v>1</v>
      </c>
      <c r="T103" s="4">
        <f t="shared" si="35"/>
        <v>1</v>
      </c>
      <c r="U103" s="4">
        <f t="shared" si="36"/>
        <v>0</v>
      </c>
      <c r="V103" s="3">
        <v>29</v>
      </c>
      <c r="W103" s="3">
        <v>7</v>
      </c>
      <c r="X103" s="3">
        <v>3</v>
      </c>
      <c r="Y103" s="3">
        <v>12</v>
      </c>
      <c r="Z103" s="3">
        <v>7</v>
      </c>
      <c r="AA103" s="3">
        <v>18</v>
      </c>
      <c r="AB103" s="3">
        <v>4</v>
      </c>
      <c r="AC103" s="3">
        <v>1</v>
      </c>
      <c r="AD103" s="3">
        <v>5</v>
      </c>
      <c r="AE103" s="3">
        <v>3</v>
      </c>
      <c r="AF103" s="3">
        <v>5</v>
      </c>
      <c r="AG103" s="3">
        <v>3</v>
      </c>
    </row>
    <row r="104" spans="1:33" x14ac:dyDescent="0.3">
      <c r="A104" s="3" t="s">
        <v>164</v>
      </c>
      <c r="B104" s="3">
        <v>103</v>
      </c>
      <c r="C104" s="3">
        <v>2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f t="shared" si="22"/>
        <v>1</v>
      </c>
      <c r="M104" s="4">
        <f t="shared" si="30"/>
        <v>1</v>
      </c>
      <c r="N104" s="4">
        <f t="shared" si="31"/>
        <v>1</v>
      </c>
      <c r="O104" s="4">
        <f t="shared" si="32"/>
        <v>0</v>
      </c>
      <c r="P104" s="4">
        <f t="shared" si="28"/>
        <v>1</v>
      </c>
      <c r="Q104" s="4">
        <f t="shared" si="29"/>
        <v>1</v>
      </c>
      <c r="R104" s="4">
        <f t="shared" si="33"/>
        <v>0</v>
      </c>
      <c r="S104" s="4">
        <f t="shared" si="34"/>
        <v>1</v>
      </c>
      <c r="T104" s="4">
        <f t="shared" si="35"/>
        <v>1</v>
      </c>
      <c r="U104" s="4">
        <f t="shared" si="36"/>
        <v>0</v>
      </c>
      <c r="V104" s="3">
        <v>30</v>
      </c>
      <c r="W104" s="3">
        <v>9</v>
      </c>
      <c r="X104" s="3">
        <v>3</v>
      </c>
      <c r="Y104" s="3">
        <v>11</v>
      </c>
      <c r="Z104" s="3">
        <v>7</v>
      </c>
      <c r="AA104" s="3">
        <v>16</v>
      </c>
      <c r="AB104" s="3">
        <v>2</v>
      </c>
      <c r="AC104" s="3">
        <v>3</v>
      </c>
      <c r="AD104" s="3">
        <v>4</v>
      </c>
      <c r="AE104" s="3">
        <v>5</v>
      </c>
      <c r="AF104" s="3">
        <v>2</v>
      </c>
      <c r="AG104" s="3">
        <v>10</v>
      </c>
    </row>
    <row r="105" spans="1:33" x14ac:dyDescent="0.3">
      <c r="A105" s="3" t="s">
        <v>166</v>
      </c>
      <c r="B105" s="3">
        <v>104</v>
      </c>
      <c r="C105" s="3">
        <v>2</v>
      </c>
      <c r="D105" s="4">
        <v>1</v>
      </c>
      <c r="E105" s="4">
        <v>1</v>
      </c>
      <c r="F105" s="4">
        <v>1</v>
      </c>
      <c r="G105" s="4">
        <v>1</v>
      </c>
      <c r="H105" s="4">
        <v>0.875</v>
      </c>
      <c r="I105" s="4">
        <v>1</v>
      </c>
      <c r="J105" s="4">
        <v>1</v>
      </c>
      <c r="K105" s="4">
        <v>1</v>
      </c>
      <c r="L105" s="4">
        <f t="shared" si="22"/>
        <v>0.984375</v>
      </c>
      <c r="M105" s="4">
        <f t="shared" si="30"/>
        <v>1</v>
      </c>
      <c r="N105" s="4">
        <f t="shared" si="31"/>
        <v>0.96875</v>
      </c>
      <c r="O105" s="4">
        <f t="shared" si="32"/>
        <v>-3.125E-2</v>
      </c>
      <c r="P105" s="4">
        <f t="shared" si="28"/>
        <v>1</v>
      </c>
      <c r="Q105" s="4">
        <f t="shared" si="29"/>
        <v>0.96875</v>
      </c>
      <c r="R105" s="4">
        <f t="shared" si="33"/>
        <v>-3.125E-2</v>
      </c>
      <c r="S105" s="4">
        <f t="shared" si="34"/>
        <v>0.96875</v>
      </c>
      <c r="T105" s="4">
        <f t="shared" si="35"/>
        <v>1</v>
      </c>
      <c r="U105" s="4">
        <f t="shared" si="36"/>
        <v>3.125E-2</v>
      </c>
      <c r="V105" s="3">
        <v>26</v>
      </c>
      <c r="W105" s="3">
        <v>6</v>
      </c>
      <c r="X105" s="3">
        <v>3</v>
      </c>
      <c r="Y105" s="3">
        <v>9</v>
      </c>
      <c r="Z105" s="3">
        <v>8</v>
      </c>
      <c r="AA105" s="3">
        <v>7</v>
      </c>
      <c r="AB105" s="3">
        <v>0</v>
      </c>
      <c r="AC105" s="3">
        <v>0</v>
      </c>
      <c r="AD105" s="3">
        <v>1</v>
      </c>
      <c r="AE105" s="3">
        <v>4</v>
      </c>
      <c r="AF105" s="3">
        <v>2</v>
      </c>
      <c r="AG105" s="3">
        <v>0</v>
      </c>
    </row>
    <row r="106" spans="1:33" x14ac:dyDescent="0.3">
      <c r="A106" s="3" t="s">
        <v>168</v>
      </c>
      <c r="B106" s="3">
        <v>105</v>
      </c>
      <c r="C106" s="3">
        <v>1</v>
      </c>
      <c r="D106" s="4">
        <v>1</v>
      </c>
      <c r="E106" s="4">
        <v>0.875</v>
      </c>
      <c r="F106" s="4">
        <v>1</v>
      </c>
      <c r="G106" s="4">
        <v>1</v>
      </c>
      <c r="H106" s="4">
        <v>1</v>
      </c>
      <c r="I106" s="4">
        <v>0.9375</v>
      </c>
      <c r="J106" s="4">
        <v>0.9375</v>
      </c>
      <c r="K106" s="4">
        <v>1</v>
      </c>
      <c r="L106" s="4">
        <f t="shared" si="22"/>
        <v>0.96875</v>
      </c>
      <c r="M106" s="4">
        <f t="shared" si="30"/>
        <v>0.96875</v>
      </c>
      <c r="N106" s="4">
        <f t="shared" si="31"/>
        <v>0.96875</v>
      </c>
      <c r="O106" s="4">
        <f t="shared" si="32"/>
        <v>0</v>
      </c>
      <c r="P106" s="4">
        <f t="shared" ref="P106:P112" si="37">AVERAGE(D106,E106,J106,K106)</f>
        <v>0.953125</v>
      </c>
      <c r="Q106" s="4">
        <f t="shared" ref="Q106:Q112" si="38">AVERAGE(F106,G106,H106,I106)</f>
        <v>0.984375</v>
      </c>
      <c r="R106" s="4">
        <f t="shared" si="33"/>
        <v>3.125E-2</v>
      </c>
      <c r="S106" s="4">
        <f t="shared" si="34"/>
        <v>0.984375</v>
      </c>
      <c r="T106" s="4">
        <f t="shared" si="35"/>
        <v>0.953125</v>
      </c>
      <c r="U106" s="4">
        <f t="shared" si="36"/>
        <v>-3.125E-2</v>
      </c>
      <c r="V106" s="3">
        <v>20</v>
      </c>
      <c r="W106" s="3">
        <v>6</v>
      </c>
      <c r="X106" s="3">
        <v>3</v>
      </c>
      <c r="Y106" s="3">
        <v>7</v>
      </c>
      <c r="Z106" s="3">
        <v>4</v>
      </c>
      <c r="AA106" s="3">
        <v>6</v>
      </c>
      <c r="AB106" s="3">
        <v>0</v>
      </c>
      <c r="AC106" s="3">
        <v>2</v>
      </c>
      <c r="AD106" s="3">
        <v>0</v>
      </c>
      <c r="AE106" s="3">
        <v>0</v>
      </c>
      <c r="AF106" s="3">
        <v>4</v>
      </c>
      <c r="AG106" s="3">
        <v>15</v>
      </c>
    </row>
    <row r="107" spans="1:33" x14ac:dyDescent="0.3">
      <c r="A107" s="3" t="s">
        <v>165</v>
      </c>
      <c r="B107" s="3">
        <v>106</v>
      </c>
      <c r="C107" s="3">
        <v>1</v>
      </c>
      <c r="D107" s="4">
        <v>0.9375</v>
      </c>
      <c r="E107" s="4">
        <v>0.75</v>
      </c>
      <c r="F107" s="4">
        <v>1</v>
      </c>
      <c r="G107" s="4">
        <v>0.9375</v>
      </c>
      <c r="H107" s="4">
        <v>0.9375</v>
      </c>
      <c r="I107" s="4">
        <v>0.8125</v>
      </c>
      <c r="J107" s="4">
        <v>1</v>
      </c>
      <c r="K107" s="4">
        <v>1</v>
      </c>
      <c r="L107" s="4">
        <f t="shared" si="22"/>
        <v>0.921875</v>
      </c>
      <c r="M107" s="4">
        <f t="shared" si="30"/>
        <v>0.90625</v>
      </c>
      <c r="N107" s="4">
        <f t="shared" si="31"/>
        <v>0.9375</v>
      </c>
      <c r="O107" s="4">
        <f t="shared" si="32"/>
        <v>3.125E-2</v>
      </c>
      <c r="P107" s="4">
        <f t="shared" si="37"/>
        <v>0.921875</v>
      </c>
      <c r="Q107" s="4">
        <f t="shared" si="38"/>
        <v>0.921875</v>
      </c>
      <c r="R107" s="4">
        <f t="shared" si="33"/>
        <v>0</v>
      </c>
      <c r="S107" s="4">
        <f t="shared" si="34"/>
        <v>0.96875</v>
      </c>
      <c r="T107" s="4">
        <f t="shared" si="35"/>
        <v>0.875</v>
      </c>
      <c r="U107" s="4">
        <f t="shared" si="36"/>
        <v>-9.375E-2</v>
      </c>
      <c r="V107" s="3">
        <v>23</v>
      </c>
      <c r="W107" s="3">
        <v>7</v>
      </c>
      <c r="X107" s="3">
        <v>3</v>
      </c>
      <c r="Y107" s="3">
        <v>8</v>
      </c>
      <c r="Z107" s="3">
        <v>5</v>
      </c>
      <c r="AA107" s="3">
        <v>18</v>
      </c>
      <c r="AB107" s="3">
        <v>1</v>
      </c>
      <c r="AC107" s="3">
        <v>2</v>
      </c>
      <c r="AD107" s="3">
        <v>2</v>
      </c>
      <c r="AE107" s="3">
        <v>7</v>
      </c>
      <c r="AF107" s="3">
        <v>6</v>
      </c>
      <c r="AG107" s="3">
        <v>3</v>
      </c>
    </row>
    <row r="108" spans="1:33" ht="17.25" customHeight="1" x14ac:dyDescent="0.3">
      <c r="A108" s="3" t="s">
        <v>169</v>
      </c>
      <c r="B108" s="3">
        <v>107</v>
      </c>
      <c r="C108" s="3">
        <v>2</v>
      </c>
      <c r="D108" s="4">
        <v>0.9375</v>
      </c>
      <c r="E108" s="4">
        <v>0.9375</v>
      </c>
      <c r="F108" s="4">
        <v>1</v>
      </c>
      <c r="G108" s="4">
        <v>0.4375</v>
      </c>
      <c r="H108" s="4">
        <v>0.75</v>
      </c>
      <c r="I108" s="4">
        <v>1</v>
      </c>
      <c r="J108" s="4">
        <v>1</v>
      </c>
      <c r="K108" s="4">
        <v>0.875</v>
      </c>
      <c r="L108" s="4">
        <f t="shared" si="22"/>
        <v>0.8671875</v>
      </c>
      <c r="M108" s="4">
        <f t="shared" si="30"/>
        <v>0.828125</v>
      </c>
      <c r="N108" s="4">
        <f t="shared" si="31"/>
        <v>0.90625</v>
      </c>
      <c r="O108" s="4">
        <f>N108-M108</f>
        <v>7.8125E-2</v>
      </c>
      <c r="P108" s="4">
        <f t="shared" si="37"/>
        <v>0.9375</v>
      </c>
      <c r="Q108" s="4">
        <f t="shared" si="38"/>
        <v>0.796875</v>
      </c>
      <c r="R108" s="4">
        <f>Q108-P108</f>
        <v>-0.140625</v>
      </c>
      <c r="S108" s="4">
        <f t="shared" ref="S108:T112" si="39">AVERAGE(D108,F108,H108,J108)</f>
        <v>0.921875</v>
      </c>
      <c r="T108" s="4">
        <f t="shared" si="39"/>
        <v>0.8125</v>
      </c>
      <c r="U108" s="4">
        <f>T108-S108</f>
        <v>-0.109375</v>
      </c>
      <c r="V108" s="3">
        <v>35</v>
      </c>
      <c r="W108" s="3">
        <v>11</v>
      </c>
      <c r="X108" s="3">
        <v>3</v>
      </c>
      <c r="Y108" s="3">
        <v>13</v>
      </c>
      <c r="Z108" s="3">
        <v>8</v>
      </c>
      <c r="AA108" s="3">
        <v>14</v>
      </c>
      <c r="AB108" s="3">
        <v>3</v>
      </c>
      <c r="AC108" s="3">
        <v>2</v>
      </c>
      <c r="AD108" s="3">
        <v>3</v>
      </c>
      <c r="AE108" s="3">
        <v>4</v>
      </c>
      <c r="AF108" s="3">
        <v>2</v>
      </c>
      <c r="AG108" s="3">
        <v>5</v>
      </c>
    </row>
    <row r="109" spans="1:33" ht="17.25" customHeight="1" x14ac:dyDescent="0.3">
      <c r="A109" s="3" t="s">
        <v>170</v>
      </c>
      <c r="B109" s="3">
        <v>108</v>
      </c>
      <c r="C109" s="3">
        <v>2</v>
      </c>
      <c r="D109" s="4">
        <v>1</v>
      </c>
      <c r="E109" s="4">
        <v>1</v>
      </c>
      <c r="F109" s="4">
        <v>1</v>
      </c>
      <c r="G109" s="4">
        <v>0.9375</v>
      </c>
      <c r="H109" s="4">
        <v>1</v>
      </c>
      <c r="I109" s="4">
        <v>1</v>
      </c>
      <c r="J109" s="4">
        <v>1</v>
      </c>
      <c r="K109" s="4">
        <v>0.9375</v>
      </c>
      <c r="L109" s="4">
        <f t="shared" si="22"/>
        <v>0.984375</v>
      </c>
      <c r="M109" s="4">
        <f t="shared" si="30"/>
        <v>0.984375</v>
      </c>
      <c r="N109" s="4">
        <f t="shared" si="31"/>
        <v>0.984375</v>
      </c>
      <c r="O109" s="4">
        <f>N109-M109</f>
        <v>0</v>
      </c>
      <c r="P109" s="4">
        <f t="shared" si="37"/>
        <v>0.984375</v>
      </c>
      <c r="Q109" s="4">
        <f t="shared" si="38"/>
        <v>0.984375</v>
      </c>
      <c r="R109" s="4">
        <f>Q109-P109</f>
        <v>0</v>
      </c>
      <c r="S109" s="4">
        <f t="shared" si="39"/>
        <v>1</v>
      </c>
      <c r="T109" s="4">
        <f t="shared" si="39"/>
        <v>0.96875</v>
      </c>
      <c r="U109" s="4">
        <f>T109-S109</f>
        <v>-3.125E-2</v>
      </c>
      <c r="V109" s="3">
        <v>24</v>
      </c>
      <c r="W109" s="3">
        <v>8</v>
      </c>
      <c r="X109" s="3">
        <v>3</v>
      </c>
      <c r="Y109" s="3">
        <v>9</v>
      </c>
      <c r="Z109" s="3">
        <v>4</v>
      </c>
      <c r="AA109" s="3">
        <v>16</v>
      </c>
      <c r="AB109" s="3">
        <v>2</v>
      </c>
      <c r="AC109" s="3">
        <v>2</v>
      </c>
      <c r="AD109" s="3">
        <v>1</v>
      </c>
      <c r="AE109" s="3">
        <v>7</v>
      </c>
      <c r="AF109" s="3">
        <v>4</v>
      </c>
      <c r="AG109" s="3">
        <v>10</v>
      </c>
    </row>
    <row r="110" spans="1:33" ht="17.25" customHeight="1" x14ac:dyDescent="0.3">
      <c r="A110" s="3" t="s">
        <v>171</v>
      </c>
      <c r="B110" s="3">
        <v>109</v>
      </c>
      <c r="C110" s="3">
        <v>1</v>
      </c>
      <c r="D110" s="4">
        <v>1</v>
      </c>
      <c r="E110" s="4">
        <v>0.94</v>
      </c>
      <c r="F110" s="4">
        <v>0.88</v>
      </c>
      <c r="G110" s="4">
        <v>0.31</v>
      </c>
      <c r="H110" s="4">
        <v>1</v>
      </c>
      <c r="I110" s="4">
        <v>0.81</v>
      </c>
      <c r="J110" s="4">
        <v>0.94</v>
      </c>
      <c r="K110" s="4">
        <v>1</v>
      </c>
      <c r="L110" s="4">
        <f t="shared" si="22"/>
        <v>0.85999999999999988</v>
      </c>
      <c r="M110" s="4">
        <f t="shared" si="30"/>
        <v>0.78249999999999997</v>
      </c>
      <c r="N110" s="4">
        <f t="shared" si="31"/>
        <v>0.9375</v>
      </c>
      <c r="O110" s="4">
        <f>N110-M110</f>
        <v>0.15500000000000003</v>
      </c>
      <c r="P110" s="4">
        <f t="shared" si="37"/>
        <v>0.97</v>
      </c>
      <c r="Q110" s="4">
        <f t="shared" si="38"/>
        <v>0.75</v>
      </c>
      <c r="R110" s="4">
        <f>Q110-P110</f>
        <v>-0.21999999999999997</v>
      </c>
      <c r="S110" s="4">
        <f t="shared" si="39"/>
        <v>0.95499999999999996</v>
      </c>
      <c r="T110" s="4">
        <f t="shared" si="39"/>
        <v>0.76500000000000001</v>
      </c>
      <c r="U110" s="4">
        <f>T110-S110</f>
        <v>-0.18999999999999995</v>
      </c>
      <c r="V110" s="3">
        <v>31</v>
      </c>
      <c r="W110" s="3">
        <v>9</v>
      </c>
      <c r="X110" s="3">
        <v>3</v>
      </c>
      <c r="Y110" s="3">
        <v>12</v>
      </c>
      <c r="Z110" s="3">
        <v>7</v>
      </c>
      <c r="AA110" s="3">
        <v>28</v>
      </c>
      <c r="AB110" s="3">
        <v>6</v>
      </c>
      <c r="AC110" s="3">
        <v>4</v>
      </c>
      <c r="AD110" s="3">
        <v>5</v>
      </c>
      <c r="AE110" s="3">
        <v>7</v>
      </c>
      <c r="AF110" s="3">
        <v>6</v>
      </c>
      <c r="AG110" s="3">
        <v>9</v>
      </c>
    </row>
    <row r="111" spans="1:33" ht="17.25" customHeight="1" x14ac:dyDescent="0.3">
      <c r="A111" s="3" t="s">
        <v>172</v>
      </c>
      <c r="B111" s="3">
        <v>110</v>
      </c>
      <c r="C111" s="3">
        <v>2</v>
      </c>
      <c r="D111" s="4">
        <v>1</v>
      </c>
      <c r="E111" s="4">
        <v>1</v>
      </c>
      <c r="F111" s="4">
        <v>1</v>
      </c>
      <c r="G111" s="4">
        <v>1</v>
      </c>
      <c r="H111" s="4">
        <v>1</v>
      </c>
      <c r="I111" s="4">
        <v>1</v>
      </c>
      <c r="J111" s="4">
        <v>0.9375</v>
      </c>
      <c r="K111" s="4">
        <v>1</v>
      </c>
      <c r="L111" s="4">
        <f t="shared" si="22"/>
        <v>0.9921875</v>
      </c>
      <c r="M111" s="4">
        <f t="shared" si="30"/>
        <v>1</v>
      </c>
      <c r="N111" s="4">
        <f t="shared" si="31"/>
        <v>0.984375</v>
      </c>
      <c r="O111" s="4">
        <f>N111-M111</f>
        <v>-1.5625E-2</v>
      </c>
      <c r="P111" s="4">
        <f t="shared" si="37"/>
        <v>0.984375</v>
      </c>
      <c r="Q111" s="4">
        <f t="shared" si="38"/>
        <v>1</v>
      </c>
      <c r="R111" s="4">
        <f>Q111-P111</f>
        <v>1.5625E-2</v>
      </c>
      <c r="S111" s="4">
        <f t="shared" si="39"/>
        <v>0.984375</v>
      </c>
      <c r="T111" s="4">
        <f t="shared" si="39"/>
        <v>1</v>
      </c>
      <c r="U111" s="4">
        <f>T111-S111</f>
        <v>1.5625E-2</v>
      </c>
      <c r="V111" s="3">
        <v>30</v>
      </c>
      <c r="W111" s="3">
        <v>8</v>
      </c>
      <c r="X111" s="3">
        <v>3</v>
      </c>
      <c r="Y111" s="3">
        <v>12</v>
      </c>
      <c r="Z111" s="3">
        <v>7</v>
      </c>
      <c r="AA111" s="3">
        <v>20</v>
      </c>
      <c r="AB111" s="11">
        <v>2</v>
      </c>
      <c r="AC111" s="3">
        <v>2</v>
      </c>
      <c r="AD111" s="3">
        <v>2</v>
      </c>
      <c r="AE111" s="3">
        <v>9</v>
      </c>
      <c r="AF111" s="3">
        <v>5</v>
      </c>
      <c r="AG111" s="3">
        <v>12</v>
      </c>
    </row>
    <row r="112" spans="1:33" ht="17.25" customHeight="1" x14ac:dyDescent="0.3">
      <c r="A112" s="3" t="s">
        <v>173</v>
      </c>
      <c r="B112" s="3">
        <v>111</v>
      </c>
      <c r="C112" s="3">
        <v>2</v>
      </c>
      <c r="D112" s="4">
        <v>1</v>
      </c>
      <c r="E112" s="4">
        <v>1</v>
      </c>
      <c r="F112" s="4">
        <v>1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  <c r="L112" s="4">
        <f t="shared" si="22"/>
        <v>1</v>
      </c>
      <c r="M112" s="4">
        <f t="shared" si="30"/>
        <v>1</v>
      </c>
      <c r="N112" s="4">
        <f t="shared" si="31"/>
        <v>1</v>
      </c>
      <c r="O112" s="4">
        <f>N112-M112</f>
        <v>0</v>
      </c>
      <c r="P112" s="4">
        <f t="shared" si="37"/>
        <v>1</v>
      </c>
      <c r="Q112" s="4">
        <f t="shared" si="38"/>
        <v>1</v>
      </c>
      <c r="R112" s="4">
        <f>Q112-P112</f>
        <v>0</v>
      </c>
      <c r="S112" s="4">
        <f t="shared" si="39"/>
        <v>1</v>
      </c>
      <c r="T112" s="4">
        <f t="shared" si="39"/>
        <v>1</v>
      </c>
      <c r="U112" s="4">
        <f>T112-S112</f>
        <v>0</v>
      </c>
      <c r="V112" s="3">
        <v>22</v>
      </c>
      <c r="W112" s="3">
        <v>6</v>
      </c>
      <c r="X112" s="3">
        <v>3</v>
      </c>
      <c r="Y112" s="3">
        <v>7</v>
      </c>
      <c r="Z112" s="3">
        <v>6</v>
      </c>
      <c r="AA112" s="3">
        <v>10</v>
      </c>
      <c r="AB112" s="11">
        <v>0</v>
      </c>
      <c r="AC112" s="3">
        <v>0</v>
      </c>
      <c r="AD112" s="3">
        <v>3</v>
      </c>
      <c r="AE112" s="3">
        <v>3</v>
      </c>
      <c r="AF112" s="3">
        <v>4</v>
      </c>
      <c r="AG112" s="3">
        <v>0</v>
      </c>
    </row>
    <row r="113" spans="1:33" ht="17.25" customHeight="1" x14ac:dyDescent="0.3">
      <c r="A113" s="3" t="s">
        <v>194</v>
      </c>
      <c r="B113" s="3">
        <v>112</v>
      </c>
      <c r="C113" s="3">
        <v>2</v>
      </c>
      <c r="D113" s="4">
        <v>1</v>
      </c>
      <c r="E113" s="4">
        <v>1</v>
      </c>
      <c r="F113" s="4">
        <v>1</v>
      </c>
      <c r="G113" s="4">
        <v>1</v>
      </c>
      <c r="H113" s="4">
        <v>0.9375</v>
      </c>
      <c r="I113" s="4">
        <v>0.75</v>
      </c>
      <c r="J113" s="4">
        <v>1</v>
      </c>
      <c r="K113" s="4">
        <v>0.9375</v>
      </c>
      <c r="L113" s="4">
        <f t="shared" si="22"/>
        <v>0.953125</v>
      </c>
      <c r="M113" s="4">
        <f t="shared" ref="M113:M125" si="40">AVERAGE(D113:G113)</f>
        <v>1</v>
      </c>
      <c r="N113" s="4">
        <f t="shared" ref="N113:N121" si="41">AVERAGE(H113:K113)</f>
        <v>0.90625</v>
      </c>
      <c r="O113" s="4">
        <f t="shared" ref="O113:O121" si="42">N113-M113</f>
        <v>-9.375E-2</v>
      </c>
      <c r="P113" s="4">
        <f t="shared" ref="P113:P121" si="43">AVERAGE(D113,E113,J113,K113)</f>
        <v>0.984375</v>
      </c>
      <c r="Q113" s="4">
        <f t="shared" ref="Q113:Q121" si="44">AVERAGE(F113,G113,H113,I113)</f>
        <v>0.921875</v>
      </c>
      <c r="R113" s="4">
        <f t="shared" ref="R113:R121" si="45">Q113-P113</f>
        <v>-6.25E-2</v>
      </c>
      <c r="S113" s="4">
        <f t="shared" ref="S113:S121" si="46">AVERAGE(D113,F113,H113,J113)</f>
        <v>0.984375</v>
      </c>
      <c r="T113" s="4">
        <f t="shared" ref="T113:T121" si="47">AVERAGE(E113,G113,I113,K113)</f>
        <v>0.921875</v>
      </c>
      <c r="U113" s="4">
        <f t="shared" ref="U113:U121" si="48">T113-S113</f>
        <v>-6.25E-2</v>
      </c>
      <c r="V113" s="3">
        <v>27</v>
      </c>
      <c r="W113" s="3">
        <v>7</v>
      </c>
      <c r="X113" s="3">
        <v>3</v>
      </c>
      <c r="Y113" s="3">
        <v>10</v>
      </c>
      <c r="Z113" s="3">
        <v>7</v>
      </c>
      <c r="AA113" s="3">
        <v>9</v>
      </c>
      <c r="AB113" s="11">
        <v>0</v>
      </c>
      <c r="AC113" s="3">
        <v>2</v>
      </c>
      <c r="AD113" s="3">
        <v>2</v>
      </c>
      <c r="AE113" s="3">
        <v>4</v>
      </c>
      <c r="AF113" s="3">
        <v>1</v>
      </c>
      <c r="AG113" s="3">
        <v>19</v>
      </c>
    </row>
    <row r="114" spans="1:33" ht="17.25" customHeight="1" x14ac:dyDescent="0.3">
      <c r="A114" s="3" t="s">
        <v>195</v>
      </c>
      <c r="B114" s="3">
        <v>113</v>
      </c>
      <c r="C114" s="3">
        <v>2</v>
      </c>
      <c r="D114" s="4">
        <v>1</v>
      </c>
      <c r="E114" s="4">
        <v>1</v>
      </c>
      <c r="F114" s="4">
        <v>1</v>
      </c>
      <c r="G114" s="4">
        <v>0.9375</v>
      </c>
      <c r="H114" s="4">
        <v>1</v>
      </c>
      <c r="I114" s="4">
        <v>0.875</v>
      </c>
      <c r="J114" s="4">
        <v>1</v>
      </c>
      <c r="K114" s="4">
        <v>0.9375</v>
      </c>
      <c r="L114" s="4">
        <f t="shared" si="22"/>
        <v>0.96875</v>
      </c>
      <c r="M114" s="4">
        <f t="shared" si="40"/>
        <v>0.984375</v>
      </c>
      <c r="N114" s="4">
        <f t="shared" si="41"/>
        <v>0.953125</v>
      </c>
      <c r="O114" s="4">
        <f t="shared" si="42"/>
        <v>-3.125E-2</v>
      </c>
      <c r="P114" s="4">
        <f t="shared" si="43"/>
        <v>0.984375</v>
      </c>
      <c r="Q114" s="4">
        <f t="shared" si="44"/>
        <v>0.953125</v>
      </c>
      <c r="R114" s="4">
        <f t="shared" si="45"/>
        <v>-3.125E-2</v>
      </c>
      <c r="S114" s="4">
        <f t="shared" si="46"/>
        <v>1</v>
      </c>
      <c r="T114" s="4">
        <f t="shared" si="47"/>
        <v>0.9375</v>
      </c>
      <c r="U114" s="4">
        <f t="shared" si="48"/>
        <v>-6.25E-2</v>
      </c>
      <c r="V114" s="3">
        <v>30</v>
      </c>
      <c r="W114" s="3">
        <v>8</v>
      </c>
      <c r="X114" s="3">
        <v>3</v>
      </c>
      <c r="Y114" s="3">
        <v>12</v>
      </c>
      <c r="Z114" s="3">
        <v>7</v>
      </c>
      <c r="AA114" s="3">
        <v>11</v>
      </c>
      <c r="AB114" s="11">
        <v>1</v>
      </c>
      <c r="AC114" s="3">
        <v>1</v>
      </c>
      <c r="AD114" s="3">
        <v>1</v>
      </c>
      <c r="AE114" s="3">
        <v>6</v>
      </c>
      <c r="AF114" s="3">
        <v>2</v>
      </c>
      <c r="AG114" s="3">
        <v>15</v>
      </c>
    </row>
    <row r="115" spans="1:33" ht="17.25" customHeight="1" x14ac:dyDescent="0.3">
      <c r="A115" s="3" t="s">
        <v>196</v>
      </c>
      <c r="B115" s="3">
        <v>114</v>
      </c>
      <c r="C115" s="3">
        <v>1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0.9375</v>
      </c>
      <c r="L115" s="4">
        <f t="shared" si="22"/>
        <v>0.9921875</v>
      </c>
      <c r="M115" s="4">
        <f t="shared" si="40"/>
        <v>1</v>
      </c>
      <c r="N115" s="4">
        <f t="shared" si="41"/>
        <v>0.984375</v>
      </c>
      <c r="O115" s="4">
        <f t="shared" si="42"/>
        <v>-1.5625E-2</v>
      </c>
      <c r="P115" s="4">
        <f t="shared" si="43"/>
        <v>0.984375</v>
      </c>
      <c r="Q115" s="4">
        <f t="shared" si="44"/>
        <v>1</v>
      </c>
      <c r="R115" s="4">
        <f t="shared" si="45"/>
        <v>1.5625E-2</v>
      </c>
      <c r="S115" s="4">
        <f t="shared" si="46"/>
        <v>1</v>
      </c>
      <c r="T115" s="4">
        <f t="shared" si="47"/>
        <v>0.984375</v>
      </c>
      <c r="U115" s="4">
        <f t="shared" si="48"/>
        <v>-1.5625E-2</v>
      </c>
      <c r="V115" s="3">
        <v>23</v>
      </c>
      <c r="W115" s="3">
        <v>6</v>
      </c>
      <c r="X115" s="3">
        <v>3</v>
      </c>
      <c r="Y115" s="3">
        <v>8</v>
      </c>
      <c r="Z115" s="3">
        <v>6</v>
      </c>
      <c r="AA115" s="3">
        <v>9</v>
      </c>
      <c r="AB115" s="11">
        <v>1</v>
      </c>
      <c r="AC115" s="3">
        <v>1</v>
      </c>
      <c r="AD115" s="3">
        <v>2</v>
      </c>
      <c r="AE115" s="3">
        <v>1</v>
      </c>
      <c r="AF115" s="3">
        <v>4</v>
      </c>
      <c r="AG115" s="3">
        <v>8</v>
      </c>
    </row>
    <row r="116" spans="1:33" ht="17.25" customHeight="1" x14ac:dyDescent="0.3">
      <c r="A116" s="3" t="s">
        <v>197</v>
      </c>
      <c r="B116" s="3">
        <v>115</v>
      </c>
      <c r="C116" s="3">
        <v>2</v>
      </c>
      <c r="D116" s="4">
        <v>1</v>
      </c>
      <c r="E116" s="4">
        <v>1</v>
      </c>
      <c r="F116" s="4">
        <v>1</v>
      </c>
      <c r="G116" s="4">
        <v>0.9375</v>
      </c>
      <c r="H116" s="4">
        <v>1</v>
      </c>
      <c r="I116" s="4">
        <v>0.9375</v>
      </c>
      <c r="J116" s="4">
        <v>1</v>
      </c>
      <c r="K116" s="4">
        <v>1</v>
      </c>
      <c r="L116" s="4">
        <f t="shared" si="22"/>
        <v>0.984375</v>
      </c>
      <c r="M116" s="4">
        <f t="shared" si="40"/>
        <v>0.984375</v>
      </c>
      <c r="N116" s="4">
        <f t="shared" si="41"/>
        <v>0.984375</v>
      </c>
      <c r="O116" s="4">
        <f t="shared" si="42"/>
        <v>0</v>
      </c>
      <c r="P116" s="4">
        <f t="shared" si="43"/>
        <v>1</v>
      </c>
      <c r="Q116" s="4">
        <f t="shared" si="44"/>
        <v>0.96875</v>
      </c>
      <c r="R116" s="4">
        <f t="shared" si="45"/>
        <v>-3.125E-2</v>
      </c>
      <c r="S116" s="4">
        <f t="shared" si="46"/>
        <v>1</v>
      </c>
      <c r="T116" s="4">
        <f t="shared" si="47"/>
        <v>0.96875</v>
      </c>
      <c r="U116" s="4">
        <f t="shared" si="48"/>
        <v>-3.125E-2</v>
      </c>
      <c r="V116" s="3">
        <v>23</v>
      </c>
      <c r="W116" s="3">
        <v>6</v>
      </c>
      <c r="X116" s="3">
        <v>3</v>
      </c>
      <c r="Y116" s="3">
        <v>10</v>
      </c>
      <c r="Z116" s="3">
        <v>4</v>
      </c>
      <c r="AA116" s="3">
        <v>31</v>
      </c>
      <c r="AB116" s="11">
        <v>8</v>
      </c>
      <c r="AC116" s="3">
        <v>6</v>
      </c>
      <c r="AD116" s="3">
        <v>3</v>
      </c>
      <c r="AE116" s="3">
        <v>6</v>
      </c>
      <c r="AF116" s="3">
        <v>8</v>
      </c>
      <c r="AG116" s="3">
        <v>11</v>
      </c>
    </row>
    <row r="117" spans="1:33" ht="17.25" customHeight="1" x14ac:dyDescent="0.3">
      <c r="A117" s="3" t="s">
        <v>198</v>
      </c>
      <c r="B117" s="3">
        <v>116</v>
      </c>
      <c r="C117" s="3">
        <v>2</v>
      </c>
      <c r="D117" s="4">
        <v>1</v>
      </c>
      <c r="E117" s="4">
        <v>1</v>
      </c>
      <c r="F117" s="4">
        <v>1</v>
      </c>
      <c r="G117" s="4">
        <v>1</v>
      </c>
      <c r="H117" s="4">
        <v>1</v>
      </c>
      <c r="I117" s="4">
        <v>1</v>
      </c>
      <c r="J117" s="4">
        <v>0.9375</v>
      </c>
      <c r="K117" s="4">
        <v>1</v>
      </c>
      <c r="L117" s="4">
        <f t="shared" si="22"/>
        <v>0.9921875</v>
      </c>
      <c r="M117" s="4">
        <f t="shared" si="40"/>
        <v>1</v>
      </c>
      <c r="N117" s="4">
        <f t="shared" si="41"/>
        <v>0.984375</v>
      </c>
      <c r="O117" s="4">
        <f t="shared" si="42"/>
        <v>-1.5625E-2</v>
      </c>
      <c r="P117" s="4">
        <f t="shared" si="43"/>
        <v>0.984375</v>
      </c>
      <c r="Q117" s="4">
        <f t="shared" si="44"/>
        <v>1</v>
      </c>
      <c r="R117" s="4">
        <f t="shared" si="45"/>
        <v>1.5625E-2</v>
      </c>
      <c r="S117" s="4">
        <f t="shared" si="46"/>
        <v>0.984375</v>
      </c>
      <c r="T117" s="4">
        <f t="shared" si="47"/>
        <v>1</v>
      </c>
      <c r="U117" s="4">
        <f t="shared" si="48"/>
        <v>1.5625E-2</v>
      </c>
      <c r="V117" s="3">
        <v>35</v>
      </c>
      <c r="W117" s="3">
        <v>9</v>
      </c>
      <c r="X117" s="3">
        <v>3</v>
      </c>
      <c r="Y117" s="3">
        <v>15</v>
      </c>
      <c r="Z117" s="3">
        <v>8</v>
      </c>
      <c r="AA117" s="3">
        <v>16</v>
      </c>
      <c r="AB117" s="11">
        <v>2</v>
      </c>
      <c r="AC117" s="3">
        <v>1</v>
      </c>
      <c r="AD117" s="3">
        <v>3</v>
      </c>
      <c r="AE117" s="3">
        <v>3</v>
      </c>
      <c r="AF117" s="3">
        <v>7</v>
      </c>
      <c r="AG117" s="3">
        <v>16</v>
      </c>
    </row>
    <row r="118" spans="1:33" ht="17.25" customHeight="1" x14ac:dyDescent="0.3">
      <c r="A118" s="3" t="s">
        <v>199</v>
      </c>
      <c r="B118" s="3">
        <v>117</v>
      </c>
      <c r="C118" s="3">
        <v>2</v>
      </c>
      <c r="D118" s="4">
        <v>0.9375</v>
      </c>
      <c r="E118" s="4">
        <v>1</v>
      </c>
      <c r="F118" s="4">
        <v>1</v>
      </c>
      <c r="G118" s="4">
        <v>0.9375</v>
      </c>
      <c r="H118" s="4">
        <v>1</v>
      </c>
      <c r="I118" s="4">
        <v>1</v>
      </c>
      <c r="J118" s="4">
        <v>1</v>
      </c>
      <c r="K118" s="4">
        <v>1</v>
      </c>
      <c r="L118" s="4">
        <f t="shared" si="22"/>
        <v>0.984375</v>
      </c>
      <c r="M118" s="4">
        <f t="shared" si="40"/>
        <v>0.96875</v>
      </c>
      <c r="N118" s="4">
        <f t="shared" si="41"/>
        <v>1</v>
      </c>
      <c r="O118" s="4">
        <f t="shared" si="42"/>
        <v>3.125E-2</v>
      </c>
      <c r="P118" s="4">
        <f t="shared" si="43"/>
        <v>0.984375</v>
      </c>
      <c r="Q118" s="4">
        <f t="shared" si="44"/>
        <v>0.984375</v>
      </c>
      <c r="R118" s="4">
        <f t="shared" si="45"/>
        <v>0</v>
      </c>
      <c r="S118" s="4">
        <f t="shared" si="46"/>
        <v>0.984375</v>
      </c>
      <c r="T118" s="4">
        <f t="shared" si="47"/>
        <v>0.984375</v>
      </c>
      <c r="U118" s="4">
        <f t="shared" si="48"/>
        <v>0</v>
      </c>
      <c r="V118" s="3">
        <v>26</v>
      </c>
      <c r="W118" s="3">
        <v>6</v>
      </c>
      <c r="X118" s="3">
        <v>3</v>
      </c>
      <c r="Y118" s="3">
        <v>12</v>
      </c>
      <c r="Z118" s="3">
        <v>5</v>
      </c>
      <c r="AA118" s="3">
        <v>20</v>
      </c>
      <c r="AB118" s="11">
        <v>4</v>
      </c>
      <c r="AC118" s="3">
        <v>4</v>
      </c>
      <c r="AD118" s="3">
        <v>1</v>
      </c>
      <c r="AE118" s="3">
        <v>6</v>
      </c>
      <c r="AF118" s="3">
        <v>5</v>
      </c>
      <c r="AG118" s="3">
        <v>26</v>
      </c>
    </row>
    <row r="119" spans="1:33" ht="17.25" customHeight="1" x14ac:dyDescent="0.3">
      <c r="A119" s="3" t="s">
        <v>200</v>
      </c>
      <c r="B119" s="3">
        <v>118</v>
      </c>
      <c r="C119" s="3">
        <v>1</v>
      </c>
      <c r="D119" s="4">
        <v>1</v>
      </c>
      <c r="E119" s="4">
        <v>1</v>
      </c>
      <c r="F119" s="4">
        <v>1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  <c r="L119" s="4">
        <f t="shared" si="22"/>
        <v>1</v>
      </c>
      <c r="M119" s="4">
        <f t="shared" si="40"/>
        <v>1</v>
      </c>
      <c r="N119" s="4">
        <f t="shared" si="41"/>
        <v>1</v>
      </c>
      <c r="O119" s="4">
        <f t="shared" si="42"/>
        <v>0</v>
      </c>
      <c r="P119" s="4">
        <f t="shared" si="43"/>
        <v>1</v>
      </c>
      <c r="Q119" s="4">
        <f t="shared" si="44"/>
        <v>1</v>
      </c>
      <c r="R119" s="4">
        <f t="shared" si="45"/>
        <v>0</v>
      </c>
      <c r="S119" s="4">
        <f t="shared" si="46"/>
        <v>1</v>
      </c>
      <c r="T119" s="4">
        <f t="shared" si="47"/>
        <v>1</v>
      </c>
      <c r="U119" s="4">
        <f t="shared" si="48"/>
        <v>0</v>
      </c>
      <c r="V119" s="3">
        <v>29</v>
      </c>
      <c r="W119" s="3">
        <v>7</v>
      </c>
      <c r="X119" s="3">
        <v>3</v>
      </c>
      <c r="Y119" s="3">
        <v>14</v>
      </c>
      <c r="Z119" s="3">
        <v>5</v>
      </c>
      <c r="AA119" s="3">
        <v>22</v>
      </c>
      <c r="AB119" s="11">
        <v>1</v>
      </c>
      <c r="AC119" s="3">
        <v>3</v>
      </c>
      <c r="AD119" s="3">
        <v>3</v>
      </c>
      <c r="AE119" s="3">
        <v>9</v>
      </c>
      <c r="AF119" s="3">
        <v>6</v>
      </c>
      <c r="AG119" s="3">
        <v>36</v>
      </c>
    </row>
    <row r="120" spans="1:33" ht="17.25" customHeight="1" x14ac:dyDescent="0.3">
      <c r="A120" s="3" t="s">
        <v>201</v>
      </c>
      <c r="B120" s="3">
        <v>119</v>
      </c>
      <c r="C120" s="3">
        <v>2</v>
      </c>
      <c r="D120" s="4">
        <v>1</v>
      </c>
      <c r="E120" s="4">
        <v>1</v>
      </c>
      <c r="F120" s="4">
        <v>1</v>
      </c>
      <c r="G120" s="4">
        <v>0.8125</v>
      </c>
      <c r="H120" s="4">
        <v>0.9375</v>
      </c>
      <c r="I120" s="4">
        <v>0.875</v>
      </c>
      <c r="J120" s="4">
        <v>1</v>
      </c>
      <c r="K120" s="4">
        <v>0.9375</v>
      </c>
      <c r="L120" s="4">
        <f t="shared" si="22"/>
        <v>0.9453125</v>
      </c>
      <c r="M120" s="4">
        <f t="shared" si="40"/>
        <v>0.953125</v>
      </c>
      <c r="N120" s="4">
        <f t="shared" si="41"/>
        <v>0.9375</v>
      </c>
      <c r="O120" s="4">
        <f t="shared" si="42"/>
        <v>-1.5625E-2</v>
      </c>
      <c r="P120" s="4">
        <f t="shared" si="43"/>
        <v>0.984375</v>
      </c>
      <c r="Q120" s="4">
        <f t="shared" si="44"/>
        <v>0.90625</v>
      </c>
      <c r="R120" s="4">
        <f t="shared" si="45"/>
        <v>-7.8125E-2</v>
      </c>
      <c r="S120" s="4">
        <f t="shared" si="46"/>
        <v>0.984375</v>
      </c>
      <c r="T120" s="4">
        <f t="shared" si="47"/>
        <v>0.90625</v>
      </c>
      <c r="U120" s="4">
        <f t="shared" si="48"/>
        <v>-7.8125E-2</v>
      </c>
      <c r="V120" s="3">
        <v>23</v>
      </c>
      <c r="W120" s="3">
        <v>6</v>
      </c>
      <c r="X120" s="3">
        <v>3</v>
      </c>
      <c r="Y120" s="3">
        <v>10</v>
      </c>
      <c r="Z120" s="3">
        <v>4</v>
      </c>
      <c r="AA120" s="3">
        <v>22</v>
      </c>
      <c r="AB120" s="11">
        <v>3</v>
      </c>
      <c r="AC120" s="3">
        <v>3</v>
      </c>
      <c r="AD120" s="3">
        <v>3</v>
      </c>
      <c r="AE120" s="3">
        <v>9</v>
      </c>
      <c r="AF120" s="3">
        <v>4</v>
      </c>
      <c r="AG120" s="3">
        <v>0</v>
      </c>
    </row>
    <row r="121" spans="1:33" ht="17.25" customHeight="1" x14ac:dyDescent="0.3">
      <c r="A121" s="3" t="s">
        <v>202</v>
      </c>
      <c r="B121" s="3">
        <v>120</v>
      </c>
      <c r="C121" s="3">
        <v>1</v>
      </c>
      <c r="D121" s="4">
        <v>1</v>
      </c>
      <c r="E121" s="4">
        <v>1</v>
      </c>
      <c r="F121" s="4">
        <v>1</v>
      </c>
      <c r="G121" s="4">
        <v>1</v>
      </c>
      <c r="H121" s="4">
        <v>0.9375</v>
      </c>
      <c r="I121" s="4">
        <v>1</v>
      </c>
      <c r="J121" s="4">
        <v>1</v>
      </c>
      <c r="K121" s="4">
        <v>1</v>
      </c>
      <c r="L121" s="4">
        <f t="shared" si="22"/>
        <v>0.9921875</v>
      </c>
      <c r="M121" s="4">
        <f t="shared" si="40"/>
        <v>1</v>
      </c>
      <c r="N121" s="4">
        <f t="shared" si="41"/>
        <v>0.984375</v>
      </c>
      <c r="O121" s="4">
        <f t="shared" si="42"/>
        <v>-1.5625E-2</v>
      </c>
      <c r="P121" s="4">
        <f t="shared" si="43"/>
        <v>1</v>
      </c>
      <c r="Q121" s="4">
        <f t="shared" si="44"/>
        <v>0.984375</v>
      </c>
      <c r="R121" s="4">
        <f t="shared" si="45"/>
        <v>-1.5625E-2</v>
      </c>
      <c r="S121" s="4">
        <f t="shared" si="46"/>
        <v>0.984375</v>
      </c>
      <c r="T121" s="4">
        <f t="shared" si="47"/>
        <v>1</v>
      </c>
      <c r="U121" s="4">
        <f t="shared" si="48"/>
        <v>1.5625E-2</v>
      </c>
      <c r="V121" s="3">
        <v>33</v>
      </c>
      <c r="W121" s="3">
        <v>11</v>
      </c>
      <c r="X121" s="3">
        <v>5</v>
      </c>
      <c r="Y121" s="3">
        <v>8</v>
      </c>
      <c r="Z121" s="3">
        <v>9</v>
      </c>
      <c r="AA121" s="3">
        <v>16</v>
      </c>
      <c r="AB121" s="11">
        <v>1</v>
      </c>
      <c r="AC121" s="3">
        <v>2</v>
      </c>
      <c r="AD121" s="3">
        <v>4</v>
      </c>
      <c r="AE121" s="3">
        <v>5</v>
      </c>
      <c r="AF121" s="3">
        <v>4</v>
      </c>
      <c r="AG121" s="3">
        <v>1</v>
      </c>
    </row>
    <row r="122" spans="1:33" ht="17.25" customHeight="1" x14ac:dyDescent="0.3">
      <c r="A122" s="3" t="s">
        <v>203</v>
      </c>
      <c r="B122" s="3">
        <v>121</v>
      </c>
      <c r="C122" s="3">
        <v>2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>
        <v>35</v>
      </c>
      <c r="W122" s="3">
        <v>11</v>
      </c>
      <c r="X122" s="3">
        <v>4</v>
      </c>
      <c r="Y122" s="3">
        <v>12</v>
      </c>
      <c r="Z122" s="3">
        <v>8</v>
      </c>
      <c r="AA122" s="3">
        <v>14</v>
      </c>
      <c r="AB122" s="11">
        <v>2</v>
      </c>
      <c r="AC122" s="3">
        <v>3</v>
      </c>
      <c r="AD122" s="3">
        <v>2</v>
      </c>
      <c r="AE122" s="3">
        <v>3</v>
      </c>
      <c r="AF122" s="3">
        <v>4</v>
      </c>
      <c r="AG122" s="3">
        <v>24</v>
      </c>
    </row>
    <row r="123" spans="1:33" ht="17.25" customHeight="1" x14ac:dyDescent="0.3">
      <c r="A123" s="3" t="s">
        <v>204</v>
      </c>
      <c r="B123" s="3">
        <v>122</v>
      </c>
      <c r="C123" s="3">
        <v>2</v>
      </c>
      <c r="D123" s="4">
        <v>1</v>
      </c>
      <c r="E123" s="4">
        <v>1</v>
      </c>
      <c r="F123" s="4">
        <v>1</v>
      </c>
      <c r="G123" s="4">
        <v>0.875</v>
      </c>
      <c r="H123" s="4">
        <v>1</v>
      </c>
      <c r="I123" s="4">
        <v>1</v>
      </c>
      <c r="J123" s="4">
        <v>1</v>
      </c>
      <c r="K123" s="4">
        <v>1</v>
      </c>
      <c r="L123" s="4">
        <f t="shared" si="22"/>
        <v>0.984375</v>
      </c>
      <c r="M123" s="4">
        <f t="shared" si="40"/>
        <v>0.96875</v>
      </c>
      <c r="N123" s="4">
        <f t="shared" ref="N123:N129" si="49">AVERAGE(H123:K123)</f>
        <v>1</v>
      </c>
      <c r="O123" s="4">
        <f t="shared" ref="O123:O129" si="50">N123-M123</f>
        <v>3.125E-2</v>
      </c>
      <c r="P123" s="4">
        <f t="shared" ref="P123:P129" si="51">AVERAGE(D123,E123,J123,K123)</f>
        <v>1</v>
      </c>
      <c r="Q123" s="4">
        <f t="shared" ref="Q123:Q129" si="52">AVERAGE(F123,G123,H123,I123)</f>
        <v>0.96875</v>
      </c>
      <c r="R123" s="4">
        <f t="shared" ref="R123:R129" si="53">Q123-P123</f>
        <v>-3.125E-2</v>
      </c>
      <c r="S123" s="4">
        <f t="shared" ref="S123:T125" si="54">AVERAGE(D123,F123,H123,J123)</f>
        <v>1</v>
      </c>
      <c r="T123" s="4">
        <f t="shared" si="54"/>
        <v>0.96875</v>
      </c>
      <c r="U123" s="4">
        <f t="shared" ref="U123:U129" si="55">T123-S123</f>
        <v>-3.125E-2</v>
      </c>
      <c r="V123" s="3">
        <v>26</v>
      </c>
      <c r="W123" s="3">
        <v>6</v>
      </c>
      <c r="X123" s="3">
        <v>3</v>
      </c>
      <c r="Y123" s="3">
        <v>10</v>
      </c>
      <c r="Z123" s="3">
        <v>7</v>
      </c>
      <c r="AA123" s="3">
        <v>10</v>
      </c>
      <c r="AB123" s="11">
        <v>1</v>
      </c>
      <c r="AC123" s="3">
        <v>0</v>
      </c>
      <c r="AD123" s="3">
        <v>2</v>
      </c>
      <c r="AE123" s="3">
        <v>6</v>
      </c>
      <c r="AF123" s="3">
        <v>1</v>
      </c>
      <c r="AG123" s="3">
        <v>9</v>
      </c>
    </row>
    <row r="124" spans="1:33" ht="17.25" customHeight="1" x14ac:dyDescent="0.3">
      <c r="A124" s="3" t="s">
        <v>205</v>
      </c>
      <c r="B124" s="3">
        <v>123</v>
      </c>
      <c r="C124" s="3">
        <v>2</v>
      </c>
      <c r="D124" s="4">
        <v>1</v>
      </c>
      <c r="E124" s="4">
        <v>0.9375</v>
      </c>
      <c r="F124" s="4">
        <v>1</v>
      </c>
      <c r="G124" s="4">
        <v>0.9375</v>
      </c>
      <c r="H124" s="4">
        <v>0.9375</v>
      </c>
      <c r="I124" s="4">
        <v>1</v>
      </c>
      <c r="J124" s="4">
        <v>1</v>
      </c>
      <c r="K124" s="4">
        <v>0.9375</v>
      </c>
      <c r="L124" s="4">
        <f t="shared" si="22"/>
        <v>0.96875</v>
      </c>
      <c r="M124" s="4">
        <f t="shared" si="40"/>
        <v>0.96875</v>
      </c>
      <c r="N124" s="4">
        <f t="shared" si="49"/>
        <v>0.96875</v>
      </c>
      <c r="O124" s="4">
        <f t="shared" si="50"/>
        <v>0</v>
      </c>
      <c r="P124" s="4">
        <f t="shared" si="51"/>
        <v>0.96875</v>
      </c>
      <c r="Q124" s="4">
        <f t="shared" si="52"/>
        <v>0.96875</v>
      </c>
      <c r="R124" s="4">
        <f t="shared" si="53"/>
        <v>0</v>
      </c>
      <c r="S124" s="4">
        <f t="shared" si="54"/>
        <v>0.984375</v>
      </c>
      <c r="T124" s="4">
        <f t="shared" si="54"/>
        <v>0.953125</v>
      </c>
      <c r="U124" s="4">
        <f t="shared" si="55"/>
        <v>-3.125E-2</v>
      </c>
      <c r="V124" s="3">
        <v>38</v>
      </c>
      <c r="W124" s="3">
        <v>12</v>
      </c>
      <c r="X124" s="3">
        <v>4</v>
      </c>
      <c r="Y124" s="3">
        <v>14</v>
      </c>
      <c r="Z124" s="3">
        <v>8</v>
      </c>
      <c r="AA124" s="3">
        <v>16</v>
      </c>
      <c r="AB124" s="11">
        <v>4</v>
      </c>
      <c r="AC124" s="3">
        <v>4</v>
      </c>
      <c r="AD124" s="3">
        <v>1</v>
      </c>
      <c r="AE124" s="3">
        <v>2</v>
      </c>
      <c r="AF124" s="3">
        <v>5</v>
      </c>
      <c r="AG124" s="3">
        <v>19</v>
      </c>
    </row>
    <row r="125" spans="1:33" x14ac:dyDescent="0.3">
      <c r="A125" s="3" t="s">
        <v>206</v>
      </c>
      <c r="B125" s="3">
        <v>124</v>
      </c>
      <c r="C125" s="3">
        <v>1</v>
      </c>
      <c r="D125" s="4">
        <v>1</v>
      </c>
      <c r="E125" s="4">
        <v>1</v>
      </c>
      <c r="F125" s="4">
        <v>1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f t="shared" si="22"/>
        <v>1</v>
      </c>
      <c r="M125" s="4">
        <f t="shared" si="40"/>
        <v>1</v>
      </c>
      <c r="N125" s="4">
        <f t="shared" si="49"/>
        <v>1</v>
      </c>
      <c r="O125" s="4">
        <f t="shared" si="50"/>
        <v>0</v>
      </c>
      <c r="P125" s="4">
        <f t="shared" si="51"/>
        <v>1</v>
      </c>
      <c r="Q125" s="4">
        <f t="shared" si="52"/>
        <v>1</v>
      </c>
      <c r="R125" s="4">
        <f t="shared" si="53"/>
        <v>0</v>
      </c>
      <c r="S125" s="4">
        <f t="shared" si="54"/>
        <v>1</v>
      </c>
      <c r="T125" s="4">
        <f t="shared" si="54"/>
        <v>1</v>
      </c>
      <c r="U125" s="4">
        <f t="shared" si="55"/>
        <v>0</v>
      </c>
      <c r="V125" s="3">
        <v>21</v>
      </c>
      <c r="W125" s="3">
        <v>6</v>
      </c>
      <c r="X125" s="3">
        <v>3</v>
      </c>
      <c r="Y125" s="3">
        <v>8</v>
      </c>
      <c r="Z125" s="3">
        <v>4</v>
      </c>
      <c r="AA125" s="3">
        <v>9</v>
      </c>
      <c r="AB125" s="11">
        <v>2</v>
      </c>
      <c r="AC125" s="3">
        <v>2</v>
      </c>
      <c r="AD125" s="3">
        <v>1</v>
      </c>
      <c r="AE125" s="3">
        <v>1</v>
      </c>
      <c r="AF125" s="3">
        <v>3</v>
      </c>
      <c r="AG125" s="3">
        <v>0</v>
      </c>
    </row>
    <row r="126" spans="1:33" x14ac:dyDescent="0.3">
      <c r="A126" s="3" t="s">
        <v>209</v>
      </c>
      <c r="B126" s="3">
        <v>125</v>
      </c>
      <c r="C126" s="3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4">
        <f t="shared" si="22"/>
        <v>1</v>
      </c>
      <c r="M126" s="4">
        <f t="shared" ref="M126:M132" si="56">AVERAGE(D126:G126)</f>
        <v>1</v>
      </c>
      <c r="N126" s="4">
        <f t="shared" si="49"/>
        <v>1</v>
      </c>
      <c r="O126" s="4">
        <f t="shared" si="50"/>
        <v>0</v>
      </c>
      <c r="P126" s="4">
        <f t="shared" si="51"/>
        <v>1</v>
      </c>
      <c r="Q126" s="4">
        <f t="shared" si="52"/>
        <v>1</v>
      </c>
      <c r="R126" s="4">
        <f t="shared" si="53"/>
        <v>0</v>
      </c>
      <c r="S126" s="4">
        <f t="shared" ref="S126:T129" si="57">AVERAGE(D126,F126,H126,J126)</f>
        <v>1</v>
      </c>
      <c r="T126" s="4">
        <f t="shared" si="57"/>
        <v>1</v>
      </c>
      <c r="U126" s="4">
        <f t="shared" si="55"/>
        <v>0</v>
      </c>
      <c r="V126" s="3">
        <v>32</v>
      </c>
      <c r="W126" s="3">
        <v>10</v>
      </c>
      <c r="X126" s="3">
        <v>3</v>
      </c>
      <c r="Y126" s="3">
        <v>10</v>
      </c>
      <c r="Z126" s="3">
        <v>9</v>
      </c>
      <c r="AA126" s="3">
        <v>17</v>
      </c>
      <c r="AB126" s="11">
        <v>2</v>
      </c>
      <c r="AC126" s="3">
        <v>0</v>
      </c>
      <c r="AD126" s="3">
        <v>2</v>
      </c>
      <c r="AE126" s="3">
        <v>10</v>
      </c>
      <c r="AF126" s="3">
        <v>3</v>
      </c>
      <c r="AG126" s="3">
        <v>16</v>
      </c>
    </row>
    <row r="127" spans="1:33" x14ac:dyDescent="0.3">
      <c r="A127" s="3" t="s">
        <v>210</v>
      </c>
      <c r="B127" s="3">
        <v>126</v>
      </c>
      <c r="C127" s="3">
        <v>2</v>
      </c>
      <c r="D127" s="1">
        <v>1</v>
      </c>
      <c r="E127" s="1">
        <v>1</v>
      </c>
      <c r="F127" s="1">
        <v>1</v>
      </c>
      <c r="G127" s="1">
        <v>0.9375</v>
      </c>
      <c r="H127" s="1">
        <v>1</v>
      </c>
      <c r="I127" s="1">
        <v>1</v>
      </c>
      <c r="J127" s="1">
        <v>1</v>
      </c>
      <c r="K127" s="1">
        <v>1</v>
      </c>
      <c r="L127" s="4">
        <f t="shared" si="22"/>
        <v>0.9921875</v>
      </c>
      <c r="M127" s="4">
        <f t="shared" si="56"/>
        <v>0.984375</v>
      </c>
      <c r="N127" s="4">
        <f t="shared" si="49"/>
        <v>1</v>
      </c>
      <c r="O127" s="4">
        <f t="shared" si="50"/>
        <v>1.5625E-2</v>
      </c>
      <c r="P127" s="4">
        <f t="shared" si="51"/>
        <v>1</v>
      </c>
      <c r="Q127" s="4">
        <f t="shared" si="52"/>
        <v>0.984375</v>
      </c>
      <c r="R127" s="4">
        <f t="shared" si="53"/>
        <v>-1.5625E-2</v>
      </c>
      <c r="S127" s="4">
        <f t="shared" si="57"/>
        <v>1</v>
      </c>
      <c r="T127" s="4">
        <f t="shared" si="57"/>
        <v>0.984375</v>
      </c>
      <c r="U127" s="4">
        <f t="shared" si="55"/>
        <v>-1.5625E-2</v>
      </c>
      <c r="V127" s="3">
        <v>23</v>
      </c>
      <c r="W127" s="3">
        <v>6</v>
      </c>
      <c r="X127" s="3">
        <v>3</v>
      </c>
      <c r="Y127" s="3">
        <v>8</v>
      </c>
      <c r="Z127" s="3">
        <v>6</v>
      </c>
      <c r="AA127" s="3">
        <v>29</v>
      </c>
      <c r="AB127" s="11">
        <v>6</v>
      </c>
      <c r="AC127" s="3">
        <v>5</v>
      </c>
      <c r="AD127" s="3">
        <v>5</v>
      </c>
      <c r="AE127" s="3">
        <v>4</v>
      </c>
      <c r="AF127" s="3">
        <v>9</v>
      </c>
      <c r="AG127" s="3">
        <v>3</v>
      </c>
    </row>
    <row r="128" spans="1:33" x14ac:dyDescent="0.3">
      <c r="A128" s="3" t="s">
        <v>211</v>
      </c>
      <c r="B128" s="3">
        <v>127</v>
      </c>
      <c r="C128" s="3">
        <v>1</v>
      </c>
      <c r="D128" s="13">
        <v>1</v>
      </c>
      <c r="E128" s="13">
        <v>0.9375</v>
      </c>
      <c r="F128" s="13">
        <v>1</v>
      </c>
      <c r="G128" s="13">
        <v>1</v>
      </c>
      <c r="H128" s="13">
        <v>1</v>
      </c>
      <c r="I128" s="13">
        <v>0.9375</v>
      </c>
      <c r="J128" s="13">
        <v>1</v>
      </c>
      <c r="K128" s="13">
        <v>0.9375</v>
      </c>
      <c r="L128" s="4">
        <f t="shared" si="22"/>
        <v>0.9765625</v>
      </c>
      <c r="M128" s="4">
        <f t="shared" si="56"/>
        <v>0.984375</v>
      </c>
      <c r="N128" s="4">
        <f t="shared" si="49"/>
        <v>0.96875</v>
      </c>
      <c r="O128" s="4">
        <f t="shared" si="50"/>
        <v>-1.5625E-2</v>
      </c>
      <c r="P128" s="4">
        <f t="shared" si="51"/>
        <v>0.96875</v>
      </c>
      <c r="Q128" s="4">
        <f t="shared" si="52"/>
        <v>0.984375</v>
      </c>
      <c r="R128" s="4">
        <f t="shared" si="53"/>
        <v>1.5625E-2</v>
      </c>
      <c r="S128" s="4">
        <f t="shared" si="57"/>
        <v>1</v>
      </c>
      <c r="T128" s="4">
        <f t="shared" si="57"/>
        <v>0.953125</v>
      </c>
      <c r="U128" s="4">
        <f t="shared" si="55"/>
        <v>-4.6875E-2</v>
      </c>
      <c r="V128" s="3">
        <v>22</v>
      </c>
      <c r="W128" s="3">
        <v>6</v>
      </c>
      <c r="X128" s="3">
        <v>3</v>
      </c>
      <c r="Y128" s="3">
        <v>9</v>
      </c>
      <c r="Z128" s="3">
        <v>4</v>
      </c>
      <c r="AA128" s="3">
        <v>25</v>
      </c>
      <c r="AB128" s="11">
        <v>3</v>
      </c>
      <c r="AC128" s="3">
        <v>2</v>
      </c>
      <c r="AD128" s="3">
        <v>6</v>
      </c>
      <c r="AE128" s="3">
        <v>5</v>
      </c>
      <c r="AF128" s="3">
        <v>9</v>
      </c>
      <c r="AG128" s="3">
        <v>20</v>
      </c>
    </row>
    <row r="129" spans="1:33" x14ac:dyDescent="0.3">
      <c r="A129" s="3" t="s">
        <v>212</v>
      </c>
      <c r="B129" s="3">
        <v>128</v>
      </c>
      <c r="C129" s="3">
        <v>2</v>
      </c>
      <c r="D129" s="1">
        <v>1</v>
      </c>
      <c r="E129" s="1">
        <v>1</v>
      </c>
      <c r="F129" s="1">
        <v>1</v>
      </c>
      <c r="G129" s="1">
        <v>1</v>
      </c>
      <c r="H129" s="1">
        <v>0.9375</v>
      </c>
      <c r="I129" s="1">
        <v>1</v>
      </c>
      <c r="J129" s="1">
        <v>1</v>
      </c>
      <c r="K129" s="1">
        <v>1</v>
      </c>
      <c r="L129" s="4">
        <f t="shared" si="22"/>
        <v>0.9921875</v>
      </c>
      <c r="M129" s="4">
        <f t="shared" si="56"/>
        <v>1</v>
      </c>
      <c r="N129" s="4">
        <f t="shared" si="49"/>
        <v>0.984375</v>
      </c>
      <c r="O129" s="4">
        <f t="shared" si="50"/>
        <v>-1.5625E-2</v>
      </c>
      <c r="P129" s="4">
        <f t="shared" si="51"/>
        <v>1</v>
      </c>
      <c r="Q129" s="4">
        <f t="shared" si="52"/>
        <v>0.984375</v>
      </c>
      <c r="R129" s="4">
        <f t="shared" si="53"/>
        <v>-1.5625E-2</v>
      </c>
      <c r="S129" s="4">
        <f t="shared" si="57"/>
        <v>0.984375</v>
      </c>
      <c r="T129" s="4">
        <f t="shared" si="57"/>
        <v>1</v>
      </c>
      <c r="U129" s="4">
        <f t="shared" si="55"/>
        <v>1.5625E-2</v>
      </c>
      <c r="V129" s="3">
        <v>36</v>
      </c>
      <c r="W129" s="3">
        <v>12</v>
      </c>
      <c r="X129" s="3">
        <v>3</v>
      </c>
      <c r="Y129" s="3">
        <v>12</v>
      </c>
      <c r="Z129" s="3">
        <v>9</v>
      </c>
      <c r="AA129" s="3">
        <v>23</v>
      </c>
      <c r="AB129" s="11">
        <v>4</v>
      </c>
      <c r="AC129" s="3">
        <v>4</v>
      </c>
      <c r="AD129" s="3">
        <v>3</v>
      </c>
      <c r="AE129" s="3">
        <v>5</v>
      </c>
      <c r="AF129" s="3">
        <v>7</v>
      </c>
      <c r="AG129" s="3">
        <v>59</v>
      </c>
    </row>
    <row r="130" spans="1:33" x14ac:dyDescent="0.3">
      <c r="A130" s="3" t="s">
        <v>216</v>
      </c>
      <c r="B130" s="3">
        <v>129</v>
      </c>
      <c r="C130" s="3">
        <v>2</v>
      </c>
      <c r="D130" s="1">
        <v>1</v>
      </c>
      <c r="E130" s="1">
        <v>1</v>
      </c>
      <c r="F130" s="1">
        <v>1</v>
      </c>
      <c r="G130" s="1">
        <v>0.9375</v>
      </c>
      <c r="H130" s="1">
        <v>1</v>
      </c>
      <c r="I130" s="1">
        <v>1</v>
      </c>
      <c r="J130" s="1">
        <v>0.9375</v>
      </c>
      <c r="K130" s="1">
        <v>1</v>
      </c>
      <c r="L130" s="4">
        <f>AVERAGE(D130:K130)</f>
        <v>0.984375</v>
      </c>
      <c r="M130" s="4">
        <f t="shared" si="56"/>
        <v>0.984375</v>
      </c>
      <c r="N130" s="4">
        <f>AVERAGE(H130:K130)</f>
        <v>0.984375</v>
      </c>
      <c r="O130" s="4">
        <f>N130-M130</f>
        <v>0</v>
      </c>
      <c r="P130" s="4">
        <f>AVERAGE(D130,E130,J130,K130)</f>
        <v>0.984375</v>
      </c>
      <c r="Q130" s="4">
        <f>AVERAGE(F130,G130,H130,I130)</f>
        <v>0.984375</v>
      </c>
      <c r="R130" s="4">
        <f>Q130-P130</f>
        <v>0</v>
      </c>
      <c r="S130" s="4">
        <f t="shared" ref="S130:T132" si="58">AVERAGE(D130,F130,H130,J130)</f>
        <v>0.984375</v>
      </c>
      <c r="T130" s="4">
        <f t="shared" si="58"/>
        <v>0.984375</v>
      </c>
      <c r="U130" s="4">
        <f>T130-S130</f>
        <v>0</v>
      </c>
      <c r="V130" s="3">
        <v>35</v>
      </c>
      <c r="W130" s="3">
        <v>8</v>
      </c>
      <c r="X130" s="3">
        <v>4</v>
      </c>
      <c r="Y130" s="3">
        <v>13</v>
      </c>
      <c r="Z130" s="3">
        <v>10</v>
      </c>
      <c r="AA130" s="3">
        <v>17</v>
      </c>
      <c r="AB130" s="11">
        <v>3</v>
      </c>
      <c r="AC130" s="3">
        <v>3</v>
      </c>
      <c r="AD130" s="3">
        <v>1</v>
      </c>
      <c r="AE130" s="3">
        <v>8</v>
      </c>
      <c r="AF130" s="3">
        <v>2</v>
      </c>
      <c r="AG130" s="3">
        <v>5</v>
      </c>
    </row>
    <row r="131" spans="1:33" x14ac:dyDescent="0.3">
      <c r="A131" s="3" t="s">
        <v>217</v>
      </c>
      <c r="B131" s="3">
        <v>130</v>
      </c>
      <c r="C131" s="3">
        <v>2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4">
        <f>AVERAGE(D131:K131)</f>
        <v>1</v>
      </c>
      <c r="M131" s="4">
        <f t="shared" si="56"/>
        <v>1</v>
      </c>
      <c r="N131" s="4">
        <f>AVERAGE(H131:K131)</f>
        <v>1</v>
      </c>
      <c r="O131" s="4">
        <f>N131-M131</f>
        <v>0</v>
      </c>
      <c r="P131" s="4">
        <f>AVERAGE(D131,E131,J131,K131)</f>
        <v>1</v>
      </c>
      <c r="Q131" s="4">
        <f>AVERAGE(F131,G131,H131,I131)</f>
        <v>1</v>
      </c>
      <c r="R131" s="4">
        <f>Q131-P131</f>
        <v>0</v>
      </c>
      <c r="S131" s="4">
        <f t="shared" si="58"/>
        <v>1</v>
      </c>
      <c r="T131" s="4">
        <f t="shared" si="58"/>
        <v>1</v>
      </c>
      <c r="U131" s="4">
        <f>T131-S131</f>
        <v>0</v>
      </c>
      <c r="V131" s="3">
        <v>28</v>
      </c>
      <c r="W131" s="3">
        <v>8</v>
      </c>
      <c r="X131" s="3">
        <v>3</v>
      </c>
      <c r="Y131" s="3">
        <v>10</v>
      </c>
      <c r="Z131" s="3">
        <v>7</v>
      </c>
      <c r="AA131" s="3">
        <v>5</v>
      </c>
      <c r="AB131" s="11">
        <v>0</v>
      </c>
      <c r="AC131" s="3">
        <v>0</v>
      </c>
      <c r="AD131" s="3">
        <v>0</v>
      </c>
      <c r="AE131" s="3">
        <v>3</v>
      </c>
      <c r="AF131" s="3">
        <v>2</v>
      </c>
      <c r="AG131" s="3">
        <v>6</v>
      </c>
    </row>
    <row r="132" spans="1:33" x14ac:dyDescent="0.3">
      <c r="A132" s="3" t="s">
        <v>218</v>
      </c>
      <c r="B132" s="3">
        <v>131</v>
      </c>
      <c r="C132" s="3">
        <v>2</v>
      </c>
      <c r="D132" s="1">
        <v>1</v>
      </c>
      <c r="E132" s="1">
        <v>0.9375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4">
        <f>AVERAGE(D132:K132)</f>
        <v>0.9921875</v>
      </c>
      <c r="M132" s="4">
        <f t="shared" si="56"/>
        <v>0.984375</v>
      </c>
      <c r="N132" s="4">
        <f>AVERAGE(H132:K132)</f>
        <v>1</v>
      </c>
      <c r="O132" s="4">
        <f>N132-M132</f>
        <v>1.5625E-2</v>
      </c>
      <c r="P132" s="4">
        <f>AVERAGE(D132,E132,J132,K132)</f>
        <v>0.984375</v>
      </c>
      <c r="Q132" s="4">
        <f>AVERAGE(F132,G132,H132,I132)</f>
        <v>1</v>
      </c>
      <c r="R132" s="4">
        <f>Q132-P132</f>
        <v>1.5625E-2</v>
      </c>
      <c r="S132" s="4">
        <f t="shared" si="58"/>
        <v>1</v>
      </c>
      <c r="T132" s="4">
        <f t="shared" si="58"/>
        <v>0.984375</v>
      </c>
      <c r="U132" s="4">
        <f>T132-S132</f>
        <v>-1.5625E-2</v>
      </c>
      <c r="V132" s="3">
        <v>21</v>
      </c>
      <c r="W132" s="3">
        <v>6</v>
      </c>
      <c r="X132" s="3">
        <v>3</v>
      </c>
      <c r="Y132" s="3">
        <v>8</v>
      </c>
      <c r="Z132" s="3">
        <v>4</v>
      </c>
      <c r="AA132" s="3">
        <v>21</v>
      </c>
      <c r="AB132" s="11">
        <v>3</v>
      </c>
      <c r="AC132" s="3">
        <v>1</v>
      </c>
      <c r="AD132" s="3">
        <v>4</v>
      </c>
      <c r="AE132" s="3">
        <v>7</v>
      </c>
      <c r="AF132" s="3">
        <v>6</v>
      </c>
      <c r="AG132" s="3">
        <v>5</v>
      </c>
    </row>
    <row r="133" spans="1:33" x14ac:dyDescent="0.3">
      <c r="A133" s="3" t="s">
        <v>219</v>
      </c>
      <c r="B133" s="3">
        <v>132</v>
      </c>
      <c r="C133" s="3">
        <v>2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0.9375</v>
      </c>
      <c r="J133" s="1">
        <v>0.9375</v>
      </c>
      <c r="K133" s="1">
        <v>0.875</v>
      </c>
      <c r="L133" s="4">
        <f t="shared" ref="L133:L142" si="59">AVERAGE(D133:K133)</f>
        <v>0.96875</v>
      </c>
      <c r="M133" s="4">
        <f t="shared" ref="M133:M142" si="60">AVERAGE(D133:G133)</f>
        <v>1</v>
      </c>
      <c r="N133" s="4">
        <f t="shared" ref="N133:N142" si="61">AVERAGE(H133:K133)</f>
        <v>0.9375</v>
      </c>
      <c r="O133" s="4">
        <f t="shared" ref="O133:O142" si="62">N133-M133</f>
        <v>-6.25E-2</v>
      </c>
      <c r="P133" s="4">
        <f t="shared" ref="P133:P142" si="63">AVERAGE(D133,E133,J133,K133)</f>
        <v>0.953125</v>
      </c>
      <c r="Q133" s="4">
        <f t="shared" ref="Q133:Q142" si="64">AVERAGE(F133,G133,H133,I133)</f>
        <v>0.984375</v>
      </c>
      <c r="R133" s="4">
        <f t="shared" ref="R133:R142" si="65">Q133-P133</f>
        <v>3.125E-2</v>
      </c>
      <c r="S133" s="4">
        <f t="shared" ref="S133:S142" si="66">AVERAGE(D133,F133,H133,J133)</f>
        <v>0.984375</v>
      </c>
      <c r="T133" s="4">
        <f t="shared" ref="T133:T142" si="67">AVERAGE(E133,G133,I133,K133)</f>
        <v>0.953125</v>
      </c>
      <c r="U133" s="4">
        <f t="shared" ref="U133:U142" si="68">T133-S133</f>
        <v>-3.125E-2</v>
      </c>
      <c r="V133" s="3">
        <v>25</v>
      </c>
      <c r="W133" s="3">
        <v>6</v>
      </c>
      <c r="X133" s="3">
        <v>3</v>
      </c>
      <c r="Y133" s="3">
        <v>10</v>
      </c>
      <c r="Z133" s="3">
        <v>6</v>
      </c>
      <c r="AA133" s="3">
        <v>37</v>
      </c>
      <c r="AB133" s="11">
        <v>5</v>
      </c>
      <c r="AC133" s="3">
        <v>7</v>
      </c>
      <c r="AD133" s="3">
        <v>8</v>
      </c>
      <c r="AE133" s="3">
        <v>9</v>
      </c>
      <c r="AF133" s="3">
        <v>8</v>
      </c>
      <c r="AG133" s="3">
        <v>7</v>
      </c>
    </row>
    <row r="134" spans="1:33" x14ac:dyDescent="0.3">
      <c r="A134" s="3" t="s">
        <v>220</v>
      </c>
      <c r="B134" s="3">
        <v>133</v>
      </c>
      <c r="C134" s="3">
        <v>2</v>
      </c>
      <c r="D134" s="1">
        <v>1</v>
      </c>
      <c r="E134" s="1">
        <v>0.875</v>
      </c>
      <c r="F134" s="1">
        <v>1</v>
      </c>
      <c r="G134" s="1">
        <v>0.875</v>
      </c>
      <c r="H134" s="1">
        <v>1</v>
      </c>
      <c r="I134" s="1">
        <v>1</v>
      </c>
      <c r="J134" s="1">
        <v>1</v>
      </c>
      <c r="K134" s="1">
        <v>0.9375</v>
      </c>
      <c r="L134" s="4">
        <f t="shared" si="59"/>
        <v>0.9609375</v>
      </c>
      <c r="M134" s="4">
        <f t="shared" si="60"/>
        <v>0.9375</v>
      </c>
      <c r="N134" s="4">
        <f t="shared" si="61"/>
        <v>0.984375</v>
      </c>
      <c r="O134" s="4">
        <f t="shared" si="62"/>
        <v>4.6875E-2</v>
      </c>
      <c r="P134" s="4">
        <f t="shared" si="63"/>
        <v>0.953125</v>
      </c>
      <c r="Q134" s="4">
        <f t="shared" si="64"/>
        <v>0.96875</v>
      </c>
      <c r="R134" s="4">
        <f t="shared" si="65"/>
        <v>1.5625E-2</v>
      </c>
      <c r="S134" s="4">
        <f t="shared" si="66"/>
        <v>1</v>
      </c>
      <c r="T134" s="4">
        <f t="shared" si="67"/>
        <v>0.921875</v>
      </c>
      <c r="U134" s="4">
        <f t="shared" si="68"/>
        <v>-7.8125E-2</v>
      </c>
      <c r="V134" s="3">
        <v>28</v>
      </c>
      <c r="W134" s="3">
        <v>7</v>
      </c>
      <c r="X134" s="3">
        <v>3</v>
      </c>
      <c r="Y134" s="3">
        <v>9</v>
      </c>
      <c r="Z134" s="3">
        <v>9</v>
      </c>
      <c r="AA134" s="3">
        <v>17</v>
      </c>
      <c r="AB134" s="11">
        <v>1</v>
      </c>
      <c r="AC134" s="3">
        <v>0</v>
      </c>
      <c r="AD134" s="3">
        <v>4</v>
      </c>
      <c r="AE134" s="3">
        <v>10</v>
      </c>
      <c r="AF134" s="3">
        <v>2</v>
      </c>
      <c r="AG134" s="3">
        <v>0</v>
      </c>
    </row>
    <row r="135" spans="1:33" x14ac:dyDescent="0.3">
      <c r="A135" s="3" t="s">
        <v>221</v>
      </c>
      <c r="B135" s="3">
        <v>134</v>
      </c>
      <c r="C135" s="3">
        <v>1</v>
      </c>
      <c r="D135" s="1">
        <v>0.9375</v>
      </c>
      <c r="E135" s="1">
        <v>1</v>
      </c>
      <c r="F135" s="1">
        <v>1</v>
      </c>
      <c r="G135" s="1">
        <v>1</v>
      </c>
      <c r="H135" s="1">
        <v>0.875</v>
      </c>
      <c r="I135" s="1">
        <v>1</v>
      </c>
      <c r="J135" s="1">
        <v>1</v>
      </c>
      <c r="K135" s="1">
        <v>1</v>
      </c>
      <c r="L135" s="4">
        <f t="shared" si="59"/>
        <v>0.9765625</v>
      </c>
      <c r="M135" s="4">
        <f t="shared" si="60"/>
        <v>0.984375</v>
      </c>
      <c r="N135" s="4">
        <f t="shared" si="61"/>
        <v>0.96875</v>
      </c>
      <c r="O135" s="4">
        <f t="shared" si="62"/>
        <v>-1.5625E-2</v>
      </c>
      <c r="P135" s="4">
        <f t="shared" si="63"/>
        <v>0.984375</v>
      </c>
      <c r="Q135" s="4">
        <f t="shared" si="64"/>
        <v>0.96875</v>
      </c>
      <c r="R135" s="4">
        <f t="shared" si="65"/>
        <v>-1.5625E-2</v>
      </c>
      <c r="S135" s="4">
        <f t="shared" si="66"/>
        <v>0.953125</v>
      </c>
      <c r="T135" s="4">
        <f t="shared" si="67"/>
        <v>1</v>
      </c>
      <c r="U135" s="4">
        <f t="shared" si="68"/>
        <v>4.6875E-2</v>
      </c>
      <c r="V135" s="3">
        <v>21</v>
      </c>
      <c r="W135" s="3">
        <v>7</v>
      </c>
      <c r="X135" s="3">
        <v>3</v>
      </c>
      <c r="Y135" s="3">
        <v>7</v>
      </c>
      <c r="Z135" s="3">
        <v>4</v>
      </c>
      <c r="AA135" s="3">
        <v>14</v>
      </c>
      <c r="AB135" s="11">
        <v>1</v>
      </c>
      <c r="AC135" s="3">
        <v>1</v>
      </c>
      <c r="AD135" s="3">
        <v>3</v>
      </c>
      <c r="AE135" s="3">
        <v>5</v>
      </c>
      <c r="AF135" s="3">
        <v>4</v>
      </c>
      <c r="AG135" s="3">
        <v>2</v>
      </c>
    </row>
    <row r="136" spans="1:33" x14ac:dyDescent="0.3">
      <c r="A136" s="3" t="s">
        <v>222</v>
      </c>
      <c r="B136" s="3">
        <v>135</v>
      </c>
      <c r="C136" s="3">
        <v>2</v>
      </c>
      <c r="D136" s="1">
        <v>1</v>
      </c>
      <c r="E136" s="1">
        <v>0.9375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4">
        <f t="shared" si="59"/>
        <v>0.9921875</v>
      </c>
      <c r="M136" s="4">
        <f t="shared" si="60"/>
        <v>0.984375</v>
      </c>
      <c r="N136" s="4">
        <f t="shared" si="61"/>
        <v>1</v>
      </c>
      <c r="O136" s="4">
        <f t="shared" si="62"/>
        <v>1.5625E-2</v>
      </c>
      <c r="P136" s="4">
        <f t="shared" si="63"/>
        <v>0.984375</v>
      </c>
      <c r="Q136" s="4">
        <f t="shared" si="64"/>
        <v>1</v>
      </c>
      <c r="R136" s="4">
        <f t="shared" si="65"/>
        <v>1.5625E-2</v>
      </c>
      <c r="S136" s="4">
        <f t="shared" si="66"/>
        <v>1</v>
      </c>
      <c r="T136" s="4">
        <f t="shared" si="67"/>
        <v>0.984375</v>
      </c>
      <c r="U136" s="4">
        <f t="shared" si="68"/>
        <v>-1.5625E-2</v>
      </c>
      <c r="V136" s="3">
        <v>29</v>
      </c>
      <c r="W136" s="3">
        <v>8</v>
      </c>
      <c r="X136" s="3">
        <v>3</v>
      </c>
      <c r="Y136" s="3">
        <v>10</v>
      </c>
      <c r="Z136" s="3">
        <v>8</v>
      </c>
      <c r="AA136" s="3">
        <v>23</v>
      </c>
      <c r="AB136" s="11">
        <v>3</v>
      </c>
      <c r="AC136" s="3">
        <v>3</v>
      </c>
      <c r="AD136" s="3">
        <v>3</v>
      </c>
      <c r="AE136" s="3">
        <v>8</v>
      </c>
      <c r="AF136" s="3">
        <v>6</v>
      </c>
      <c r="AG136" s="3">
        <v>4</v>
      </c>
    </row>
    <row r="137" spans="1:33" x14ac:dyDescent="0.3">
      <c r="A137" s="3" t="s">
        <v>223</v>
      </c>
      <c r="B137" s="3">
        <v>136</v>
      </c>
      <c r="C137" s="3">
        <v>2</v>
      </c>
      <c r="D137" s="1">
        <v>1</v>
      </c>
      <c r="E137" s="1">
        <v>1</v>
      </c>
      <c r="F137" s="1">
        <v>1</v>
      </c>
      <c r="G137" s="1">
        <v>0.75</v>
      </c>
      <c r="H137" s="1">
        <v>1</v>
      </c>
      <c r="I137" s="1">
        <v>0.875</v>
      </c>
      <c r="J137" s="1">
        <v>1</v>
      </c>
      <c r="K137" s="1">
        <v>0.9375</v>
      </c>
      <c r="L137" s="4">
        <f t="shared" si="59"/>
        <v>0.9453125</v>
      </c>
      <c r="M137" s="4">
        <f t="shared" si="60"/>
        <v>0.9375</v>
      </c>
      <c r="N137" s="4">
        <f t="shared" si="61"/>
        <v>0.953125</v>
      </c>
      <c r="O137" s="4">
        <f t="shared" si="62"/>
        <v>1.5625E-2</v>
      </c>
      <c r="P137" s="4">
        <f t="shared" si="63"/>
        <v>0.984375</v>
      </c>
      <c r="Q137" s="4">
        <f t="shared" si="64"/>
        <v>0.90625</v>
      </c>
      <c r="R137" s="4">
        <f t="shared" si="65"/>
        <v>-7.8125E-2</v>
      </c>
      <c r="S137" s="4">
        <f t="shared" si="66"/>
        <v>1</v>
      </c>
      <c r="T137" s="4">
        <f t="shared" si="67"/>
        <v>0.890625</v>
      </c>
      <c r="U137" s="4">
        <f t="shared" si="68"/>
        <v>-0.109375</v>
      </c>
      <c r="V137" s="3">
        <v>22</v>
      </c>
      <c r="W137" s="3">
        <v>6</v>
      </c>
      <c r="X137" s="3">
        <v>3</v>
      </c>
      <c r="Y137" s="3">
        <v>7</v>
      </c>
      <c r="Z137" s="3">
        <v>6</v>
      </c>
      <c r="AA137" s="3">
        <v>10</v>
      </c>
      <c r="AB137" s="11">
        <v>2</v>
      </c>
      <c r="AC137" s="3">
        <v>1</v>
      </c>
      <c r="AD137" s="3">
        <v>2</v>
      </c>
      <c r="AE137" s="3">
        <v>2</v>
      </c>
      <c r="AF137" s="3">
        <v>3</v>
      </c>
      <c r="AG137" s="3">
        <v>4</v>
      </c>
    </row>
    <row r="138" spans="1:33" x14ac:dyDescent="0.3">
      <c r="A138" s="3" t="s">
        <v>224</v>
      </c>
      <c r="B138" s="3">
        <v>137</v>
      </c>
      <c r="C138" s="3">
        <v>2</v>
      </c>
      <c r="D138" s="1">
        <v>0.9375</v>
      </c>
      <c r="E138" s="1">
        <v>0.8125</v>
      </c>
      <c r="F138" s="1">
        <v>1</v>
      </c>
      <c r="G138" s="1">
        <v>0.875</v>
      </c>
      <c r="H138" s="1">
        <v>1</v>
      </c>
      <c r="I138" s="1">
        <v>0.875</v>
      </c>
      <c r="J138" s="1">
        <v>1</v>
      </c>
      <c r="K138" s="1">
        <v>0.9375</v>
      </c>
      <c r="L138" s="4">
        <f t="shared" si="59"/>
        <v>0.9296875</v>
      </c>
      <c r="M138" s="4">
        <f t="shared" si="60"/>
        <v>0.90625</v>
      </c>
      <c r="N138" s="4">
        <f t="shared" si="61"/>
        <v>0.953125</v>
      </c>
      <c r="O138" s="4">
        <f t="shared" si="62"/>
        <v>4.6875E-2</v>
      </c>
      <c r="P138" s="4">
        <f t="shared" si="63"/>
        <v>0.921875</v>
      </c>
      <c r="Q138" s="4">
        <f t="shared" si="64"/>
        <v>0.9375</v>
      </c>
      <c r="R138" s="4">
        <f t="shared" si="65"/>
        <v>1.5625E-2</v>
      </c>
      <c r="S138" s="4">
        <f t="shared" si="66"/>
        <v>0.984375</v>
      </c>
      <c r="T138" s="4">
        <f t="shared" si="67"/>
        <v>0.875</v>
      </c>
      <c r="U138" s="4">
        <f t="shared" si="68"/>
        <v>-0.109375</v>
      </c>
      <c r="V138" s="3">
        <v>25</v>
      </c>
      <c r="W138" s="3">
        <v>7</v>
      </c>
      <c r="X138" s="3">
        <v>3</v>
      </c>
      <c r="Y138" s="3">
        <v>10</v>
      </c>
      <c r="Z138" s="3">
        <v>5</v>
      </c>
      <c r="AA138" s="3">
        <v>5</v>
      </c>
      <c r="AB138" s="11">
        <v>0</v>
      </c>
      <c r="AC138" s="3">
        <v>1</v>
      </c>
      <c r="AD138" s="3">
        <v>0</v>
      </c>
      <c r="AE138" s="3">
        <v>4</v>
      </c>
      <c r="AF138" s="3">
        <v>0</v>
      </c>
      <c r="AG138" s="3">
        <v>12</v>
      </c>
    </row>
    <row r="139" spans="1:33" x14ac:dyDescent="0.3">
      <c r="A139" s="3" t="s">
        <v>225</v>
      </c>
      <c r="B139" s="3">
        <v>138</v>
      </c>
      <c r="C139" s="3">
        <v>2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0.9375</v>
      </c>
      <c r="J139" s="1">
        <v>1</v>
      </c>
      <c r="K139" s="1">
        <v>1</v>
      </c>
      <c r="L139" s="4">
        <f t="shared" si="59"/>
        <v>0.9921875</v>
      </c>
      <c r="M139" s="4">
        <f t="shared" si="60"/>
        <v>1</v>
      </c>
      <c r="N139" s="4">
        <f t="shared" si="61"/>
        <v>0.984375</v>
      </c>
      <c r="O139" s="4">
        <f t="shared" si="62"/>
        <v>-1.5625E-2</v>
      </c>
      <c r="P139" s="4">
        <f t="shared" si="63"/>
        <v>1</v>
      </c>
      <c r="Q139" s="4">
        <f t="shared" si="64"/>
        <v>0.984375</v>
      </c>
      <c r="R139" s="4">
        <f t="shared" si="65"/>
        <v>-1.5625E-2</v>
      </c>
      <c r="S139" s="4">
        <f t="shared" si="66"/>
        <v>1</v>
      </c>
      <c r="T139" s="4">
        <f t="shared" si="67"/>
        <v>0.984375</v>
      </c>
      <c r="U139" s="4">
        <f t="shared" si="68"/>
        <v>-1.5625E-2</v>
      </c>
      <c r="V139" s="3">
        <v>22</v>
      </c>
      <c r="W139" s="3">
        <v>6</v>
      </c>
      <c r="X139" s="3">
        <v>3</v>
      </c>
      <c r="Y139" s="3">
        <v>9</v>
      </c>
      <c r="Z139" s="3">
        <v>4</v>
      </c>
      <c r="AA139" s="3">
        <v>16</v>
      </c>
      <c r="AB139" s="11">
        <v>3</v>
      </c>
      <c r="AC139" s="3">
        <v>2</v>
      </c>
      <c r="AD139" s="3">
        <v>0</v>
      </c>
      <c r="AE139" s="3">
        <v>6</v>
      </c>
      <c r="AF139" s="3">
        <v>5</v>
      </c>
      <c r="AG139" s="3">
        <v>21</v>
      </c>
    </row>
    <row r="140" spans="1:33" x14ac:dyDescent="0.3">
      <c r="A140" s="3" t="s">
        <v>226</v>
      </c>
      <c r="B140" s="3">
        <v>139</v>
      </c>
      <c r="C140" s="3">
        <v>2</v>
      </c>
      <c r="D140" s="1">
        <v>0.8125</v>
      </c>
      <c r="E140" s="1">
        <v>0.9375</v>
      </c>
      <c r="F140" s="1">
        <v>1</v>
      </c>
      <c r="G140" s="1">
        <v>0.8125</v>
      </c>
      <c r="H140" s="1">
        <v>0.9375</v>
      </c>
      <c r="I140" s="1">
        <v>1</v>
      </c>
      <c r="J140" s="1">
        <v>1</v>
      </c>
      <c r="K140" s="1">
        <v>1</v>
      </c>
      <c r="L140" s="4">
        <f t="shared" si="59"/>
        <v>0.9375</v>
      </c>
      <c r="M140" s="4">
        <f t="shared" si="60"/>
        <v>0.890625</v>
      </c>
      <c r="N140" s="4">
        <f t="shared" si="61"/>
        <v>0.984375</v>
      </c>
      <c r="O140" s="4">
        <f t="shared" si="62"/>
        <v>9.375E-2</v>
      </c>
      <c r="P140" s="4">
        <f t="shared" si="63"/>
        <v>0.9375</v>
      </c>
      <c r="Q140" s="4">
        <f t="shared" si="64"/>
        <v>0.9375</v>
      </c>
      <c r="R140" s="4">
        <f t="shared" si="65"/>
        <v>0</v>
      </c>
      <c r="S140" s="4">
        <f t="shared" si="66"/>
        <v>0.9375</v>
      </c>
      <c r="T140" s="4">
        <f t="shared" si="67"/>
        <v>0.9375</v>
      </c>
      <c r="U140" s="4">
        <f t="shared" si="68"/>
        <v>0</v>
      </c>
      <c r="V140" s="3">
        <v>26</v>
      </c>
      <c r="W140" s="3">
        <v>8</v>
      </c>
      <c r="X140" s="3">
        <v>3</v>
      </c>
      <c r="Y140" s="3">
        <v>9</v>
      </c>
      <c r="Z140" s="3">
        <v>6</v>
      </c>
      <c r="AA140" s="3">
        <v>13</v>
      </c>
      <c r="AB140" s="11">
        <v>2</v>
      </c>
      <c r="AC140" s="3">
        <v>1</v>
      </c>
      <c r="AD140" s="3">
        <v>2</v>
      </c>
      <c r="AE140" s="3">
        <v>4</v>
      </c>
      <c r="AF140" s="3">
        <v>4</v>
      </c>
      <c r="AG140" s="3">
        <v>1</v>
      </c>
    </row>
    <row r="141" spans="1:33" x14ac:dyDescent="0.3">
      <c r="A141" s="3" t="s">
        <v>227</v>
      </c>
      <c r="B141" s="3">
        <v>140</v>
      </c>
      <c r="C141" s="3">
        <v>2</v>
      </c>
      <c r="D141" s="1">
        <v>1</v>
      </c>
      <c r="E141" s="1">
        <v>1</v>
      </c>
      <c r="F141" s="1">
        <v>1</v>
      </c>
      <c r="G141" s="1">
        <v>0.9375</v>
      </c>
      <c r="H141" s="1">
        <v>1</v>
      </c>
      <c r="I141" s="1">
        <v>1</v>
      </c>
      <c r="J141" s="1">
        <v>1</v>
      </c>
      <c r="K141" s="1">
        <v>1</v>
      </c>
      <c r="L141" s="4">
        <f t="shared" si="59"/>
        <v>0.9921875</v>
      </c>
      <c r="M141" s="4">
        <f t="shared" si="60"/>
        <v>0.984375</v>
      </c>
      <c r="N141" s="4">
        <f t="shared" si="61"/>
        <v>1</v>
      </c>
      <c r="O141" s="4">
        <f t="shared" si="62"/>
        <v>1.5625E-2</v>
      </c>
      <c r="P141" s="4">
        <f t="shared" si="63"/>
        <v>1</v>
      </c>
      <c r="Q141" s="4">
        <f t="shared" si="64"/>
        <v>0.984375</v>
      </c>
      <c r="R141" s="4">
        <f t="shared" si="65"/>
        <v>-1.5625E-2</v>
      </c>
      <c r="S141" s="4">
        <f t="shared" si="66"/>
        <v>1</v>
      </c>
      <c r="T141" s="4">
        <f t="shared" si="67"/>
        <v>0.984375</v>
      </c>
      <c r="U141" s="4">
        <f t="shared" si="68"/>
        <v>-1.5625E-2</v>
      </c>
      <c r="V141" s="3">
        <v>30</v>
      </c>
      <c r="W141" s="3">
        <v>9</v>
      </c>
      <c r="X141" s="3">
        <v>4</v>
      </c>
      <c r="Y141" s="3">
        <v>11</v>
      </c>
      <c r="Z141" s="3">
        <v>6</v>
      </c>
      <c r="AA141" s="3">
        <v>20</v>
      </c>
      <c r="AB141" s="11">
        <v>3</v>
      </c>
      <c r="AC141" s="3">
        <v>3</v>
      </c>
      <c r="AD141" s="3">
        <v>3</v>
      </c>
      <c r="AE141" s="3">
        <v>4</v>
      </c>
      <c r="AF141" s="3">
        <v>7</v>
      </c>
      <c r="AG141" s="3">
        <v>5</v>
      </c>
    </row>
    <row r="142" spans="1:33" x14ac:dyDescent="0.3">
      <c r="A142" s="3" t="s">
        <v>228</v>
      </c>
      <c r="B142" s="3">
        <v>141</v>
      </c>
      <c r="C142" s="3">
        <v>2</v>
      </c>
      <c r="D142" s="1">
        <v>0.9375</v>
      </c>
      <c r="E142" s="1">
        <v>0.9375</v>
      </c>
      <c r="F142" s="1">
        <v>0.9375</v>
      </c>
      <c r="G142" s="1">
        <v>0.875</v>
      </c>
      <c r="H142" s="1">
        <v>0.9375</v>
      </c>
      <c r="I142" s="1">
        <v>0.9375</v>
      </c>
      <c r="J142" s="1">
        <v>1</v>
      </c>
      <c r="K142" s="1">
        <v>0.875</v>
      </c>
      <c r="L142" s="4">
        <f t="shared" si="59"/>
        <v>0.9296875</v>
      </c>
      <c r="M142" s="4">
        <f t="shared" si="60"/>
        <v>0.921875</v>
      </c>
      <c r="N142" s="4">
        <f t="shared" si="61"/>
        <v>0.9375</v>
      </c>
      <c r="O142" s="4">
        <f t="shared" si="62"/>
        <v>1.5625E-2</v>
      </c>
      <c r="P142" s="4">
        <f t="shared" si="63"/>
        <v>0.9375</v>
      </c>
      <c r="Q142" s="4">
        <f t="shared" si="64"/>
        <v>0.921875</v>
      </c>
      <c r="R142" s="4">
        <f t="shared" si="65"/>
        <v>-1.5625E-2</v>
      </c>
      <c r="S142" s="4">
        <f t="shared" si="66"/>
        <v>0.953125</v>
      </c>
      <c r="T142" s="4">
        <f t="shared" si="67"/>
        <v>0.90625</v>
      </c>
      <c r="U142" s="4">
        <f t="shared" si="68"/>
        <v>-4.6875E-2</v>
      </c>
      <c r="V142" s="3">
        <v>26</v>
      </c>
      <c r="W142" s="3">
        <v>6</v>
      </c>
      <c r="X142" s="3">
        <v>3</v>
      </c>
      <c r="Y142" s="3">
        <v>12</v>
      </c>
      <c r="Z142" s="3">
        <v>5</v>
      </c>
      <c r="AA142" s="3">
        <v>12</v>
      </c>
      <c r="AB142" s="11">
        <v>0</v>
      </c>
      <c r="AC142" s="3">
        <v>3</v>
      </c>
      <c r="AD142" s="3">
        <v>1</v>
      </c>
      <c r="AE142" s="3">
        <v>4</v>
      </c>
      <c r="AF142" s="3">
        <v>4</v>
      </c>
      <c r="AG142" s="3">
        <v>12</v>
      </c>
    </row>
    <row r="143" spans="1:33" x14ac:dyDescent="0.3">
      <c r="A143" s="3" t="s">
        <v>229</v>
      </c>
      <c r="B143" s="3">
        <v>142</v>
      </c>
      <c r="C143" s="3">
        <v>2</v>
      </c>
      <c r="D143" s="1">
        <v>0.875</v>
      </c>
      <c r="E143" s="1">
        <v>0.9375</v>
      </c>
      <c r="F143" s="1">
        <v>1</v>
      </c>
      <c r="G143" s="1">
        <v>0.875</v>
      </c>
      <c r="H143" s="1">
        <v>1</v>
      </c>
      <c r="I143" s="1">
        <v>0.875</v>
      </c>
      <c r="J143" s="1">
        <v>1</v>
      </c>
      <c r="K143" s="1">
        <v>0.9375</v>
      </c>
      <c r="L143" s="4">
        <f>AVERAGE(D143:K143)</f>
        <v>0.9375</v>
      </c>
      <c r="M143" s="4">
        <f>AVERAGE(D143:G143)</f>
        <v>0.921875</v>
      </c>
      <c r="N143" s="4">
        <f>AVERAGE(H143:K143)</f>
        <v>0.953125</v>
      </c>
      <c r="O143" s="4">
        <f>N143-M143</f>
        <v>3.125E-2</v>
      </c>
      <c r="P143" s="4">
        <f>AVERAGE(D143,E143,J143,K143)</f>
        <v>0.9375</v>
      </c>
      <c r="Q143" s="4">
        <f>AVERAGE(F143,G143,H143,I143)</f>
        <v>0.9375</v>
      </c>
      <c r="R143" s="4">
        <f>Q143-P143</f>
        <v>0</v>
      </c>
      <c r="S143" s="4">
        <f t="shared" ref="S143:T145" si="69">AVERAGE(D143,F143,H143,J143)</f>
        <v>0.96875</v>
      </c>
      <c r="T143" s="4">
        <f t="shared" si="69"/>
        <v>0.90625</v>
      </c>
      <c r="U143" s="4">
        <f>T143-S143</f>
        <v>-6.25E-2</v>
      </c>
      <c r="V143" s="3">
        <v>21</v>
      </c>
      <c r="W143" s="3">
        <v>6</v>
      </c>
      <c r="X143" s="3">
        <v>3</v>
      </c>
      <c r="Y143" s="3">
        <v>7</v>
      </c>
      <c r="Z143" s="3">
        <v>5</v>
      </c>
      <c r="AA143" s="3">
        <v>14</v>
      </c>
      <c r="AB143" s="11">
        <v>3</v>
      </c>
      <c r="AC143" s="3">
        <v>3</v>
      </c>
      <c r="AD143" s="3">
        <v>2</v>
      </c>
      <c r="AE143" s="3">
        <v>1</v>
      </c>
      <c r="AF143" s="3">
        <v>5</v>
      </c>
      <c r="AG143" s="3">
        <v>2</v>
      </c>
    </row>
    <row r="144" spans="1:33" x14ac:dyDescent="0.3">
      <c r="A144" s="3" t="s">
        <v>230</v>
      </c>
      <c r="B144" s="3">
        <v>143</v>
      </c>
      <c r="C144" s="3">
        <v>2</v>
      </c>
      <c r="D144" s="1">
        <v>1</v>
      </c>
      <c r="E144" s="1">
        <v>0.9375</v>
      </c>
      <c r="F144" s="1">
        <v>1</v>
      </c>
      <c r="G144" s="1">
        <v>0.9375</v>
      </c>
      <c r="H144" s="1">
        <v>1</v>
      </c>
      <c r="I144" s="1">
        <v>0.9375</v>
      </c>
      <c r="J144" s="1">
        <v>1</v>
      </c>
      <c r="K144" s="1">
        <v>0.9375</v>
      </c>
      <c r="L144" s="4">
        <f>AVERAGE(D144:K144)</f>
        <v>0.96875</v>
      </c>
      <c r="M144" s="4">
        <f>AVERAGE(D144:G144)</f>
        <v>0.96875</v>
      </c>
      <c r="N144" s="4">
        <f>AVERAGE(H144:K144)</f>
        <v>0.96875</v>
      </c>
      <c r="O144" s="4">
        <f>N144-M144</f>
        <v>0</v>
      </c>
      <c r="P144" s="4">
        <f>AVERAGE(D144,E144,J144,K144)</f>
        <v>0.96875</v>
      </c>
      <c r="Q144" s="4">
        <f>AVERAGE(F144,G144,H144,I144)</f>
        <v>0.96875</v>
      </c>
      <c r="R144" s="4">
        <f>Q144-P144</f>
        <v>0</v>
      </c>
      <c r="S144" s="4">
        <f t="shared" si="69"/>
        <v>1</v>
      </c>
      <c r="T144" s="4">
        <f t="shared" si="69"/>
        <v>0.9375</v>
      </c>
      <c r="U144" s="4">
        <f>T144-S144</f>
        <v>-6.25E-2</v>
      </c>
      <c r="V144" s="3">
        <v>24</v>
      </c>
      <c r="W144" s="3">
        <v>6</v>
      </c>
      <c r="X144" s="3">
        <v>3</v>
      </c>
      <c r="Y144" s="3">
        <v>11</v>
      </c>
      <c r="Z144" s="3">
        <v>4</v>
      </c>
      <c r="AA144" s="3">
        <v>17</v>
      </c>
      <c r="AB144" s="11">
        <v>1</v>
      </c>
      <c r="AC144" s="3">
        <v>4</v>
      </c>
      <c r="AD144" s="3">
        <v>5</v>
      </c>
      <c r="AE144" s="3">
        <v>3</v>
      </c>
      <c r="AF144" s="3">
        <v>4</v>
      </c>
      <c r="AG144" s="3">
        <v>5</v>
      </c>
    </row>
    <row r="145" spans="1:33" x14ac:dyDescent="0.3">
      <c r="A145" s="3" t="s">
        <v>232</v>
      </c>
      <c r="B145" s="3">
        <v>144</v>
      </c>
      <c r="C145" s="3">
        <v>2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4">
        <f>AVERAGE(D145:K145)</f>
        <v>1</v>
      </c>
      <c r="M145" s="4">
        <f>AVERAGE(D145:G145)</f>
        <v>1</v>
      </c>
      <c r="N145" s="4">
        <f>AVERAGE(H145:K145)</f>
        <v>1</v>
      </c>
      <c r="O145" s="4">
        <f>N145-M145</f>
        <v>0</v>
      </c>
      <c r="P145" s="4">
        <f>AVERAGE(D145,E145,J145,K145)</f>
        <v>1</v>
      </c>
      <c r="Q145" s="4">
        <f>AVERAGE(F145,G145,H145,I145)</f>
        <v>1</v>
      </c>
      <c r="R145" s="4">
        <f>Q145-P145</f>
        <v>0</v>
      </c>
      <c r="S145" s="4">
        <f t="shared" si="69"/>
        <v>1</v>
      </c>
      <c r="T145" s="4">
        <f t="shared" si="69"/>
        <v>1</v>
      </c>
      <c r="U145" s="4">
        <f>T145-S145</f>
        <v>0</v>
      </c>
      <c r="V145" s="3">
        <v>25</v>
      </c>
      <c r="W145" s="3">
        <v>7</v>
      </c>
      <c r="X145" s="3">
        <v>3</v>
      </c>
      <c r="Y145" s="3">
        <v>11</v>
      </c>
      <c r="Z145" s="3">
        <v>4</v>
      </c>
      <c r="AA145" s="3">
        <v>22</v>
      </c>
      <c r="AB145" s="11">
        <v>3</v>
      </c>
      <c r="AC145" s="3">
        <v>5</v>
      </c>
      <c r="AD145" s="3">
        <v>5</v>
      </c>
      <c r="AE145" s="3">
        <v>3</v>
      </c>
      <c r="AF145" s="3">
        <v>6</v>
      </c>
      <c r="AG145" s="3">
        <v>7</v>
      </c>
    </row>
    <row r="146" spans="1:33" x14ac:dyDescent="0.3">
      <c r="A146" s="3" t="s">
        <v>234</v>
      </c>
      <c r="B146" s="3">
        <v>145</v>
      </c>
      <c r="C146" s="3">
        <v>2</v>
      </c>
      <c r="D146" s="1">
        <v>1</v>
      </c>
      <c r="E146" s="1">
        <v>0.625</v>
      </c>
      <c r="F146" s="1">
        <v>0.875</v>
      </c>
      <c r="G146" s="1">
        <v>0.625</v>
      </c>
      <c r="H146" s="1">
        <v>0.875</v>
      </c>
      <c r="I146" s="1">
        <v>0.6875</v>
      </c>
      <c r="J146" s="1">
        <v>0.875</v>
      </c>
      <c r="K146" s="1">
        <v>0.9375</v>
      </c>
      <c r="L146" s="4">
        <f t="shared" ref="L146:L161" si="70">AVERAGE(D146:K146)</f>
        <v>0.8125</v>
      </c>
      <c r="M146" s="4">
        <f t="shared" ref="M146:M161" si="71">AVERAGE(D146:G146)</f>
        <v>0.78125</v>
      </c>
      <c r="N146" s="4">
        <f t="shared" ref="N146:N161" si="72">AVERAGE(H146:K146)</f>
        <v>0.84375</v>
      </c>
      <c r="O146" s="4">
        <f t="shared" ref="O146:O161" si="73">N146-M146</f>
        <v>6.25E-2</v>
      </c>
      <c r="P146" s="4">
        <f t="shared" ref="P146:P161" si="74">AVERAGE(D146,E146,J146,K146)</f>
        <v>0.859375</v>
      </c>
      <c r="Q146" s="4">
        <f t="shared" ref="Q146:Q161" si="75">AVERAGE(F146,G146,H146,I146)</f>
        <v>0.765625</v>
      </c>
      <c r="R146" s="4">
        <f t="shared" ref="R146:R161" si="76">Q146-P146</f>
        <v>-9.375E-2</v>
      </c>
      <c r="S146" s="4">
        <f t="shared" ref="S146:S161" si="77">AVERAGE(D146,F146,H146,J146)</f>
        <v>0.90625</v>
      </c>
      <c r="T146" s="4">
        <f t="shared" ref="T146:T161" si="78">AVERAGE(E146,G146,I146,K146)</f>
        <v>0.71875</v>
      </c>
      <c r="U146" s="4">
        <f t="shared" ref="U146:U161" si="79">T146-S146</f>
        <v>-0.1875</v>
      </c>
      <c r="V146" s="3">
        <v>23</v>
      </c>
      <c r="W146" s="3">
        <v>6</v>
      </c>
      <c r="X146" s="3">
        <v>3</v>
      </c>
      <c r="Y146" s="3">
        <v>9</v>
      </c>
      <c r="Z146" s="3">
        <v>5</v>
      </c>
      <c r="AA146" s="3">
        <v>21</v>
      </c>
      <c r="AB146" s="11">
        <v>5</v>
      </c>
      <c r="AC146" s="3">
        <v>2</v>
      </c>
      <c r="AD146" s="3">
        <v>1</v>
      </c>
      <c r="AE146" s="3">
        <v>6</v>
      </c>
      <c r="AF146" s="3">
        <v>7</v>
      </c>
      <c r="AG146" s="3">
        <v>10</v>
      </c>
    </row>
    <row r="147" spans="1:33" x14ac:dyDescent="0.3">
      <c r="A147" s="3" t="s">
        <v>235</v>
      </c>
      <c r="B147" s="3">
        <v>146</v>
      </c>
      <c r="C147" s="3">
        <v>2</v>
      </c>
      <c r="D147" s="1">
        <v>1</v>
      </c>
      <c r="E147" s="1">
        <v>1</v>
      </c>
      <c r="F147" s="1">
        <v>1</v>
      </c>
      <c r="G147" s="1">
        <v>0.9375</v>
      </c>
      <c r="H147" s="1">
        <v>0.9375</v>
      </c>
      <c r="I147" s="1">
        <v>1</v>
      </c>
      <c r="J147" s="1">
        <v>1</v>
      </c>
      <c r="K147" s="1">
        <v>1</v>
      </c>
      <c r="L147" s="4">
        <f t="shared" si="70"/>
        <v>0.984375</v>
      </c>
      <c r="M147" s="4">
        <f t="shared" si="71"/>
        <v>0.984375</v>
      </c>
      <c r="N147" s="4">
        <f t="shared" si="72"/>
        <v>0.984375</v>
      </c>
      <c r="O147" s="4">
        <f t="shared" si="73"/>
        <v>0</v>
      </c>
      <c r="P147" s="4">
        <f t="shared" si="74"/>
        <v>1</v>
      </c>
      <c r="Q147" s="4">
        <f t="shared" si="75"/>
        <v>0.96875</v>
      </c>
      <c r="R147" s="4">
        <f t="shared" si="76"/>
        <v>-3.125E-2</v>
      </c>
      <c r="S147" s="4">
        <f t="shared" si="77"/>
        <v>0.984375</v>
      </c>
      <c r="T147" s="4">
        <f t="shared" si="78"/>
        <v>0.984375</v>
      </c>
      <c r="U147" s="4">
        <f t="shared" si="79"/>
        <v>0</v>
      </c>
      <c r="V147" s="3">
        <v>28</v>
      </c>
      <c r="W147" s="3">
        <v>6</v>
      </c>
      <c r="X147" s="3">
        <v>3</v>
      </c>
      <c r="Y147" s="3">
        <v>12</v>
      </c>
      <c r="Z147" s="3">
        <v>7</v>
      </c>
      <c r="AA147" s="3">
        <v>13</v>
      </c>
      <c r="AB147" s="11">
        <v>2</v>
      </c>
      <c r="AC147" s="3">
        <v>1</v>
      </c>
      <c r="AD147" s="3">
        <v>3</v>
      </c>
      <c r="AE147" s="3">
        <v>3</v>
      </c>
      <c r="AF147" s="3">
        <v>4</v>
      </c>
      <c r="AG147" s="3">
        <v>11</v>
      </c>
    </row>
    <row r="148" spans="1:33" x14ac:dyDescent="0.3">
      <c r="A148" s="3" t="s">
        <v>236</v>
      </c>
      <c r="B148" s="3">
        <v>147</v>
      </c>
      <c r="C148" s="3">
        <v>2</v>
      </c>
      <c r="D148" s="1">
        <v>1</v>
      </c>
      <c r="E148" s="1">
        <v>0.9375</v>
      </c>
      <c r="F148" s="1">
        <v>0.9375</v>
      </c>
      <c r="G148" s="1">
        <v>1</v>
      </c>
      <c r="H148" s="1">
        <v>1</v>
      </c>
      <c r="I148" s="1">
        <v>1</v>
      </c>
      <c r="J148" s="1">
        <v>1</v>
      </c>
      <c r="K148" s="1">
        <v>0.9375</v>
      </c>
      <c r="L148" s="4">
        <f t="shared" si="70"/>
        <v>0.9765625</v>
      </c>
      <c r="M148" s="4">
        <f t="shared" si="71"/>
        <v>0.96875</v>
      </c>
      <c r="N148" s="4">
        <f t="shared" si="72"/>
        <v>0.984375</v>
      </c>
      <c r="O148" s="4">
        <f t="shared" si="73"/>
        <v>1.5625E-2</v>
      </c>
      <c r="P148" s="4">
        <f t="shared" si="74"/>
        <v>0.96875</v>
      </c>
      <c r="Q148" s="4">
        <f t="shared" si="75"/>
        <v>0.984375</v>
      </c>
      <c r="R148" s="4">
        <f t="shared" si="76"/>
        <v>1.5625E-2</v>
      </c>
      <c r="S148" s="4">
        <f t="shared" si="77"/>
        <v>0.984375</v>
      </c>
      <c r="T148" s="4">
        <f t="shared" si="78"/>
        <v>0.96875</v>
      </c>
      <c r="U148" s="4">
        <f t="shared" si="79"/>
        <v>-1.5625E-2</v>
      </c>
      <c r="V148" s="3">
        <v>40</v>
      </c>
      <c r="W148" s="3">
        <v>10</v>
      </c>
      <c r="X148" s="3">
        <v>6</v>
      </c>
      <c r="Y148" s="3">
        <v>18</v>
      </c>
      <c r="Z148" s="3">
        <v>6</v>
      </c>
      <c r="AA148" s="3">
        <v>26</v>
      </c>
      <c r="AB148" s="11">
        <v>6</v>
      </c>
      <c r="AC148" s="3">
        <v>5</v>
      </c>
      <c r="AD148" s="3">
        <v>3</v>
      </c>
      <c r="AE148" s="3">
        <v>7</v>
      </c>
      <c r="AF148" s="3">
        <v>5</v>
      </c>
      <c r="AG148" s="3">
        <v>73</v>
      </c>
    </row>
    <row r="149" spans="1:33" x14ac:dyDescent="0.3">
      <c r="A149" s="3" t="s">
        <v>237</v>
      </c>
      <c r="B149" s="3">
        <v>148</v>
      </c>
      <c r="C149" s="3">
        <v>2</v>
      </c>
      <c r="D149" s="1">
        <v>0.9375</v>
      </c>
      <c r="E149" s="1">
        <v>0.9375</v>
      </c>
      <c r="F149" s="1">
        <v>0.9375</v>
      </c>
      <c r="G149" s="1">
        <v>0.875</v>
      </c>
      <c r="H149" s="1">
        <v>1</v>
      </c>
      <c r="I149" s="1">
        <v>1</v>
      </c>
      <c r="J149" s="1">
        <v>1</v>
      </c>
      <c r="K149" s="1">
        <v>1</v>
      </c>
      <c r="L149" s="4">
        <f t="shared" si="70"/>
        <v>0.9609375</v>
      </c>
      <c r="M149" s="4">
        <f t="shared" si="71"/>
        <v>0.921875</v>
      </c>
      <c r="N149" s="4">
        <f t="shared" si="72"/>
        <v>1</v>
      </c>
      <c r="O149" s="4">
        <f t="shared" si="73"/>
        <v>7.8125E-2</v>
      </c>
      <c r="P149" s="4">
        <f t="shared" si="74"/>
        <v>0.96875</v>
      </c>
      <c r="Q149" s="4">
        <f t="shared" si="75"/>
        <v>0.953125</v>
      </c>
      <c r="R149" s="4">
        <f t="shared" si="76"/>
        <v>-1.5625E-2</v>
      </c>
      <c r="S149" s="4">
        <f t="shared" si="77"/>
        <v>0.96875</v>
      </c>
      <c r="T149" s="4">
        <f t="shared" si="78"/>
        <v>0.953125</v>
      </c>
      <c r="U149" s="4">
        <f t="shared" si="79"/>
        <v>-1.5625E-2</v>
      </c>
      <c r="V149" s="3">
        <v>29</v>
      </c>
      <c r="W149" s="3">
        <v>8</v>
      </c>
      <c r="X149" s="3">
        <v>3</v>
      </c>
      <c r="Y149" s="3">
        <v>10</v>
      </c>
      <c r="Z149" s="3">
        <v>8</v>
      </c>
      <c r="AA149" s="3">
        <v>20</v>
      </c>
      <c r="AB149" s="11">
        <v>3</v>
      </c>
      <c r="AC149" s="3">
        <v>6</v>
      </c>
      <c r="AD149" s="3">
        <v>1</v>
      </c>
      <c r="AE149" s="3">
        <v>5</v>
      </c>
      <c r="AF149" s="3">
        <v>5</v>
      </c>
      <c r="AG149" s="3">
        <v>15</v>
      </c>
    </row>
    <row r="150" spans="1:33" x14ac:dyDescent="0.3">
      <c r="A150" s="3" t="s">
        <v>238</v>
      </c>
      <c r="B150" s="3">
        <v>149</v>
      </c>
      <c r="C150" s="3">
        <v>2</v>
      </c>
      <c r="D150" s="1">
        <v>0.875</v>
      </c>
      <c r="E150" s="1">
        <v>0.75</v>
      </c>
      <c r="F150" s="1">
        <v>1</v>
      </c>
      <c r="G150" s="1">
        <v>0.75</v>
      </c>
      <c r="H150" s="1">
        <v>0.875</v>
      </c>
      <c r="I150" s="1">
        <v>0.8125</v>
      </c>
      <c r="J150" s="1">
        <v>0.875</v>
      </c>
      <c r="K150" s="1">
        <v>0.875</v>
      </c>
      <c r="L150" s="4">
        <f t="shared" si="70"/>
        <v>0.8515625</v>
      </c>
      <c r="M150" s="4">
        <f t="shared" si="71"/>
        <v>0.84375</v>
      </c>
      <c r="N150" s="4">
        <f t="shared" si="72"/>
        <v>0.859375</v>
      </c>
      <c r="O150" s="4">
        <f t="shared" si="73"/>
        <v>1.5625E-2</v>
      </c>
      <c r="P150" s="4">
        <f t="shared" si="74"/>
        <v>0.84375</v>
      </c>
      <c r="Q150" s="4">
        <f t="shared" si="75"/>
        <v>0.859375</v>
      </c>
      <c r="R150" s="4">
        <f t="shared" si="76"/>
        <v>1.5625E-2</v>
      </c>
      <c r="S150" s="4">
        <f t="shared" si="77"/>
        <v>0.90625</v>
      </c>
      <c r="T150" s="4">
        <f t="shared" si="78"/>
        <v>0.796875</v>
      </c>
      <c r="U150" s="4">
        <f t="shared" si="79"/>
        <v>-0.109375</v>
      </c>
      <c r="V150" s="3">
        <v>36</v>
      </c>
      <c r="W150" s="3">
        <v>8</v>
      </c>
      <c r="X150" s="3">
        <v>3</v>
      </c>
      <c r="Y150" s="3">
        <v>17</v>
      </c>
      <c r="Z150" s="3">
        <v>8</v>
      </c>
      <c r="AA150" s="3">
        <v>23</v>
      </c>
      <c r="AB150" s="11">
        <v>4</v>
      </c>
      <c r="AC150" s="3">
        <v>5</v>
      </c>
      <c r="AD150" s="3">
        <v>3</v>
      </c>
      <c r="AE150" s="3">
        <v>3</v>
      </c>
      <c r="AF150" s="3">
        <v>8</v>
      </c>
      <c r="AG150" s="3">
        <v>37</v>
      </c>
    </row>
    <row r="151" spans="1:33" x14ac:dyDescent="0.3">
      <c r="A151" s="3" t="s">
        <v>239</v>
      </c>
      <c r="B151" s="3">
        <v>150</v>
      </c>
      <c r="C151" s="3">
        <v>2</v>
      </c>
      <c r="D151" s="1">
        <v>1</v>
      </c>
      <c r="E151" s="1">
        <v>1</v>
      </c>
      <c r="F151" s="1">
        <v>1</v>
      </c>
      <c r="G151" s="1">
        <v>0.875</v>
      </c>
      <c r="H151" s="1">
        <v>1</v>
      </c>
      <c r="I151" s="1">
        <v>1</v>
      </c>
      <c r="J151" s="1">
        <v>1</v>
      </c>
      <c r="K151" s="1">
        <v>0.9375</v>
      </c>
      <c r="L151" s="4">
        <f t="shared" si="70"/>
        <v>0.9765625</v>
      </c>
      <c r="M151" s="4">
        <f t="shared" si="71"/>
        <v>0.96875</v>
      </c>
      <c r="N151" s="4">
        <f t="shared" si="72"/>
        <v>0.984375</v>
      </c>
      <c r="O151" s="4">
        <f t="shared" si="73"/>
        <v>1.5625E-2</v>
      </c>
      <c r="P151" s="4">
        <f t="shared" si="74"/>
        <v>0.984375</v>
      </c>
      <c r="Q151" s="4">
        <f t="shared" si="75"/>
        <v>0.96875</v>
      </c>
      <c r="R151" s="4">
        <f t="shared" si="76"/>
        <v>-1.5625E-2</v>
      </c>
      <c r="S151" s="4">
        <f t="shared" si="77"/>
        <v>1</v>
      </c>
      <c r="T151" s="4">
        <f t="shared" si="78"/>
        <v>0.953125</v>
      </c>
      <c r="U151" s="4">
        <f t="shared" si="79"/>
        <v>-4.6875E-2</v>
      </c>
      <c r="V151" s="3">
        <v>30</v>
      </c>
      <c r="W151" s="3">
        <v>9</v>
      </c>
      <c r="X151" s="3">
        <v>3</v>
      </c>
      <c r="Y151" s="3">
        <v>14</v>
      </c>
      <c r="Z151" s="3">
        <v>4</v>
      </c>
      <c r="AA151" s="3">
        <v>10</v>
      </c>
      <c r="AB151" s="11">
        <v>3</v>
      </c>
      <c r="AC151" s="3">
        <v>2</v>
      </c>
      <c r="AD151" s="3">
        <v>1</v>
      </c>
      <c r="AE151" s="3">
        <v>2</v>
      </c>
      <c r="AF151" s="3">
        <v>2</v>
      </c>
      <c r="AG151" s="3">
        <v>11</v>
      </c>
    </row>
    <row r="152" spans="1:33" x14ac:dyDescent="0.3">
      <c r="A152" s="3" t="s">
        <v>240</v>
      </c>
      <c r="B152" s="3">
        <v>151</v>
      </c>
      <c r="C152" s="3">
        <v>2</v>
      </c>
      <c r="D152" s="1">
        <v>1</v>
      </c>
      <c r="E152" s="1">
        <v>1</v>
      </c>
      <c r="F152" s="1">
        <v>1</v>
      </c>
      <c r="G152" s="1">
        <v>0.8125</v>
      </c>
      <c r="H152" s="1">
        <v>0.8125</v>
      </c>
      <c r="I152" s="1">
        <v>0.9375</v>
      </c>
      <c r="J152" s="1">
        <v>1</v>
      </c>
      <c r="K152" s="1">
        <v>0.9375</v>
      </c>
      <c r="L152" s="4">
        <f t="shared" si="70"/>
        <v>0.9375</v>
      </c>
      <c r="M152" s="4">
        <f t="shared" si="71"/>
        <v>0.953125</v>
      </c>
      <c r="N152" s="4">
        <f t="shared" si="72"/>
        <v>0.921875</v>
      </c>
      <c r="O152" s="4">
        <f t="shared" si="73"/>
        <v>-3.125E-2</v>
      </c>
      <c r="P152" s="4">
        <f t="shared" si="74"/>
        <v>0.984375</v>
      </c>
      <c r="Q152" s="4">
        <f t="shared" si="75"/>
        <v>0.890625</v>
      </c>
      <c r="R152" s="4">
        <f t="shared" si="76"/>
        <v>-9.375E-2</v>
      </c>
      <c r="S152" s="4">
        <f t="shared" si="77"/>
        <v>0.953125</v>
      </c>
      <c r="T152" s="4">
        <f t="shared" si="78"/>
        <v>0.921875</v>
      </c>
      <c r="U152" s="4">
        <f t="shared" si="79"/>
        <v>-3.125E-2</v>
      </c>
      <c r="V152" s="3">
        <v>28</v>
      </c>
      <c r="W152" s="3">
        <v>8</v>
      </c>
      <c r="X152" s="3">
        <v>3</v>
      </c>
      <c r="Y152" s="3">
        <v>11</v>
      </c>
      <c r="Z152" s="3">
        <v>6</v>
      </c>
      <c r="AA152" s="3">
        <v>16</v>
      </c>
      <c r="AB152" s="11">
        <v>2</v>
      </c>
      <c r="AC152" s="3">
        <v>1</v>
      </c>
      <c r="AD152" s="3">
        <v>3</v>
      </c>
      <c r="AE152" s="3">
        <v>6</v>
      </c>
      <c r="AF152" s="3">
        <v>4</v>
      </c>
      <c r="AG152" s="3">
        <v>22</v>
      </c>
    </row>
    <row r="153" spans="1:33" x14ac:dyDescent="0.3">
      <c r="A153" s="3" t="s">
        <v>241</v>
      </c>
      <c r="B153" s="3">
        <v>152</v>
      </c>
      <c r="C153" s="3">
        <v>2</v>
      </c>
      <c r="D153" s="1">
        <v>1</v>
      </c>
      <c r="E153" s="1">
        <v>0.9375</v>
      </c>
      <c r="F153" s="1">
        <v>1</v>
      </c>
      <c r="G153" s="1">
        <v>0.75</v>
      </c>
      <c r="H153" s="1">
        <v>1</v>
      </c>
      <c r="I153" s="1">
        <v>0.75</v>
      </c>
      <c r="J153" s="1">
        <v>1</v>
      </c>
      <c r="K153" s="1">
        <v>0.9375</v>
      </c>
      <c r="L153" s="4">
        <f t="shared" si="70"/>
        <v>0.921875</v>
      </c>
      <c r="M153" s="4">
        <f t="shared" si="71"/>
        <v>0.921875</v>
      </c>
      <c r="N153" s="4">
        <f t="shared" si="72"/>
        <v>0.921875</v>
      </c>
      <c r="O153" s="4">
        <f t="shared" si="73"/>
        <v>0</v>
      </c>
      <c r="P153" s="4">
        <f t="shared" si="74"/>
        <v>0.96875</v>
      </c>
      <c r="Q153" s="4">
        <f t="shared" si="75"/>
        <v>0.875</v>
      </c>
      <c r="R153" s="4">
        <f t="shared" si="76"/>
        <v>-9.375E-2</v>
      </c>
      <c r="S153" s="4">
        <f t="shared" si="77"/>
        <v>1</v>
      </c>
      <c r="T153" s="4">
        <f t="shared" si="78"/>
        <v>0.84375</v>
      </c>
      <c r="U153" s="4">
        <f t="shared" si="79"/>
        <v>-0.15625</v>
      </c>
      <c r="V153" s="3">
        <v>25</v>
      </c>
      <c r="W153" s="3">
        <v>8</v>
      </c>
      <c r="X153" s="3">
        <v>3</v>
      </c>
      <c r="Y153" s="3">
        <v>9</v>
      </c>
      <c r="Z153" s="3">
        <v>5</v>
      </c>
      <c r="AA153" s="3">
        <v>9</v>
      </c>
      <c r="AB153" s="11">
        <v>1</v>
      </c>
      <c r="AC153" s="3">
        <v>0</v>
      </c>
      <c r="AD153" s="3">
        <v>1</v>
      </c>
      <c r="AE153" s="3">
        <v>4</v>
      </c>
      <c r="AF153" s="3">
        <v>3</v>
      </c>
      <c r="AG153" s="3">
        <v>7</v>
      </c>
    </row>
    <row r="154" spans="1:33" x14ac:dyDescent="0.3">
      <c r="A154" s="3" t="s">
        <v>242</v>
      </c>
      <c r="B154" s="3">
        <v>153</v>
      </c>
      <c r="C154" s="3">
        <v>2</v>
      </c>
      <c r="D154" s="1">
        <v>1</v>
      </c>
      <c r="E154" s="1">
        <v>0.9375</v>
      </c>
      <c r="F154" s="1">
        <v>1</v>
      </c>
      <c r="G154" s="1">
        <v>0.8125</v>
      </c>
      <c r="H154" s="1">
        <v>1</v>
      </c>
      <c r="I154" s="1">
        <v>0.9375</v>
      </c>
      <c r="J154" s="1">
        <v>1</v>
      </c>
      <c r="K154" s="1">
        <v>0.9375</v>
      </c>
      <c r="L154" s="4">
        <f t="shared" si="70"/>
        <v>0.953125</v>
      </c>
      <c r="M154" s="4">
        <f t="shared" si="71"/>
        <v>0.9375</v>
      </c>
      <c r="N154" s="4">
        <f t="shared" si="72"/>
        <v>0.96875</v>
      </c>
      <c r="O154" s="4">
        <f t="shared" si="73"/>
        <v>3.125E-2</v>
      </c>
      <c r="P154" s="4">
        <f t="shared" si="74"/>
        <v>0.96875</v>
      </c>
      <c r="Q154" s="4">
        <f t="shared" si="75"/>
        <v>0.9375</v>
      </c>
      <c r="R154" s="4">
        <f t="shared" si="76"/>
        <v>-3.125E-2</v>
      </c>
      <c r="S154" s="4">
        <f t="shared" si="77"/>
        <v>1</v>
      </c>
      <c r="T154" s="4">
        <f t="shared" si="78"/>
        <v>0.90625</v>
      </c>
      <c r="U154" s="4">
        <f t="shared" si="79"/>
        <v>-9.375E-2</v>
      </c>
      <c r="V154" s="3">
        <v>25</v>
      </c>
      <c r="W154" s="3">
        <v>6</v>
      </c>
      <c r="X154" s="3">
        <v>3</v>
      </c>
      <c r="Y154" s="3">
        <v>10</v>
      </c>
      <c r="Z154" s="3">
        <v>6</v>
      </c>
      <c r="AA154" s="3">
        <v>10</v>
      </c>
      <c r="AB154" s="11">
        <v>1</v>
      </c>
      <c r="AC154" s="3">
        <v>1</v>
      </c>
      <c r="AD154" s="3">
        <v>1</v>
      </c>
      <c r="AE154" s="3">
        <v>3</v>
      </c>
      <c r="AF154" s="3">
        <v>4</v>
      </c>
      <c r="AG154" s="3">
        <v>8</v>
      </c>
    </row>
    <row r="155" spans="1:33" x14ac:dyDescent="0.3">
      <c r="A155" s="3" t="s">
        <v>243</v>
      </c>
      <c r="B155" s="3">
        <v>154</v>
      </c>
      <c r="C155" s="3">
        <v>2</v>
      </c>
      <c r="D155" s="1">
        <v>1</v>
      </c>
      <c r="E155" s="1">
        <v>0.875</v>
      </c>
      <c r="F155" s="1">
        <v>1</v>
      </c>
      <c r="G155" s="1">
        <v>0.75</v>
      </c>
      <c r="H155" s="1">
        <v>1</v>
      </c>
      <c r="I155" s="1">
        <v>0.9375</v>
      </c>
      <c r="J155" s="1">
        <v>1</v>
      </c>
      <c r="K155" s="1">
        <v>0.9375</v>
      </c>
      <c r="L155" s="4">
        <f t="shared" si="70"/>
        <v>0.9375</v>
      </c>
      <c r="M155" s="4">
        <f t="shared" si="71"/>
        <v>0.90625</v>
      </c>
      <c r="N155" s="4">
        <f t="shared" si="72"/>
        <v>0.96875</v>
      </c>
      <c r="O155" s="4">
        <f t="shared" si="73"/>
        <v>6.25E-2</v>
      </c>
      <c r="P155" s="4">
        <f t="shared" si="74"/>
        <v>0.953125</v>
      </c>
      <c r="Q155" s="4">
        <f t="shared" si="75"/>
        <v>0.921875</v>
      </c>
      <c r="R155" s="4">
        <f t="shared" si="76"/>
        <v>-3.125E-2</v>
      </c>
      <c r="S155" s="4">
        <f t="shared" si="77"/>
        <v>1</v>
      </c>
      <c r="T155" s="4">
        <f t="shared" si="78"/>
        <v>0.875</v>
      </c>
      <c r="U155" s="4">
        <f t="shared" si="79"/>
        <v>-0.125</v>
      </c>
      <c r="V155" s="3">
        <v>23</v>
      </c>
      <c r="W155" s="3">
        <v>6</v>
      </c>
      <c r="X155" s="3">
        <v>3</v>
      </c>
      <c r="Y155" s="3">
        <v>9</v>
      </c>
      <c r="Z155" s="3">
        <v>5</v>
      </c>
      <c r="AA155" s="3">
        <v>24</v>
      </c>
      <c r="AB155" s="11">
        <v>4</v>
      </c>
      <c r="AC155" s="3">
        <v>4</v>
      </c>
      <c r="AD155" s="3">
        <v>2</v>
      </c>
      <c r="AE155" s="3">
        <v>6</v>
      </c>
      <c r="AF155" s="3">
        <v>8</v>
      </c>
      <c r="AG155" s="3">
        <v>7</v>
      </c>
    </row>
    <row r="156" spans="1:33" x14ac:dyDescent="0.3">
      <c r="A156" s="3" t="s">
        <v>244</v>
      </c>
      <c r="B156" s="3">
        <v>155</v>
      </c>
      <c r="C156" s="3">
        <v>2</v>
      </c>
      <c r="D156" s="1">
        <v>1</v>
      </c>
      <c r="E156" s="1">
        <v>0.9375</v>
      </c>
      <c r="F156" s="1">
        <v>0.9375</v>
      </c>
      <c r="G156" s="1">
        <v>0.875</v>
      </c>
      <c r="H156" s="1">
        <v>0.9375</v>
      </c>
      <c r="I156" s="1">
        <v>1</v>
      </c>
      <c r="J156" s="1">
        <v>1</v>
      </c>
      <c r="K156" s="1">
        <v>0.9375</v>
      </c>
      <c r="L156" s="4">
        <f t="shared" si="70"/>
        <v>0.953125</v>
      </c>
      <c r="M156" s="4">
        <f t="shared" si="71"/>
        <v>0.9375</v>
      </c>
      <c r="N156" s="4">
        <f t="shared" si="72"/>
        <v>0.96875</v>
      </c>
      <c r="O156" s="4">
        <f t="shared" si="73"/>
        <v>3.125E-2</v>
      </c>
      <c r="P156" s="4">
        <f t="shared" si="74"/>
        <v>0.96875</v>
      </c>
      <c r="Q156" s="4">
        <f t="shared" si="75"/>
        <v>0.9375</v>
      </c>
      <c r="R156" s="4">
        <f t="shared" si="76"/>
        <v>-3.125E-2</v>
      </c>
      <c r="S156" s="4">
        <f t="shared" si="77"/>
        <v>0.96875</v>
      </c>
      <c r="T156" s="4">
        <f t="shared" si="78"/>
        <v>0.9375</v>
      </c>
      <c r="U156" s="4">
        <f t="shared" si="79"/>
        <v>-3.125E-2</v>
      </c>
      <c r="V156" s="3">
        <v>26</v>
      </c>
      <c r="W156" s="3">
        <v>7</v>
      </c>
      <c r="X156" s="3">
        <v>3</v>
      </c>
      <c r="Y156" s="3">
        <v>10</v>
      </c>
      <c r="Z156" s="3">
        <v>6</v>
      </c>
      <c r="AA156" s="3">
        <v>12</v>
      </c>
      <c r="AB156" s="11">
        <v>0</v>
      </c>
      <c r="AC156" s="3">
        <v>4</v>
      </c>
      <c r="AD156" s="3">
        <v>0</v>
      </c>
      <c r="AE156" s="3">
        <v>3</v>
      </c>
      <c r="AF156" s="3">
        <v>5</v>
      </c>
      <c r="AG156" s="3">
        <v>10</v>
      </c>
    </row>
    <row r="157" spans="1:33" x14ac:dyDescent="0.3">
      <c r="A157" s="3" t="s">
        <v>245</v>
      </c>
      <c r="B157" s="3">
        <v>156</v>
      </c>
      <c r="C157" s="3">
        <v>2</v>
      </c>
      <c r="D157" s="1">
        <v>0.9375</v>
      </c>
      <c r="E157" s="1">
        <v>0.9375</v>
      </c>
      <c r="F157" s="1">
        <v>1</v>
      </c>
      <c r="G157" s="1">
        <v>1</v>
      </c>
      <c r="H157" s="1">
        <v>1</v>
      </c>
      <c r="I157" s="1">
        <v>0.9375</v>
      </c>
      <c r="J157" s="1">
        <v>1</v>
      </c>
      <c r="K157" s="1">
        <v>0.8125</v>
      </c>
      <c r="L157" s="4">
        <f t="shared" si="70"/>
        <v>0.953125</v>
      </c>
      <c r="M157" s="4">
        <f t="shared" si="71"/>
        <v>0.96875</v>
      </c>
      <c r="N157" s="4">
        <f t="shared" si="72"/>
        <v>0.9375</v>
      </c>
      <c r="O157" s="4">
        <f t="shared" si="73"/>
        <v>-3.125E-2</v>
      </c>
      <c r="P157" s="4">
        <f t="shared" si="74"/>
        <v>0.921875</v>
      </c>
      <c r="Q157" s="4">
        <f t="shared" si="75"/>
        <v>0.984375</v>
      </c>
      <c r="R157" s="4">
        <f t="shared" si="76"/>
        <v>6.25E-2</v>
      </c>
      <c r="S157" s="4">
        <f t="shared" si="77"/>
        <v>0.984375</v>
      </c>
      <c r="T157" s="4">
        <f t="shared" si="78"/>
        <v>0.921875</v>
      </c>
      <c r="U157" s="4">
        <f t="shared" si="79"/>
        <v>-6.25E-2</v>
      </c>
      <c r="V157" s="3">
        <v>30</v>
      </c>
      <c r="W157" s="3">
        <v>6</v>
      </c>
      <c r="X157" s="3">
        <v>3</v>
      </c>
      <c r="Y157" s="3">
        <v>11</v>
      </c>
      <c r="Z157" s="3">
        <v>10</v>
      </c>
      <c r="AA157" s="3">
        <v>8</v>
      </c>
      <c r="AB157" s="11">
        <v>0</v>
      </c>
      <c r="AC157" s="3">
        <v>1</v>
      </c>
      <c r="AD157" s="3">
        <v>0</v>
      </c>
      <c r="AE157" s="3">
        <v>4</v>
      </c>
      <c r="AF157" s="3">
        <v>3</v>
      </c>
      <c r="AG157" s="3">
        <v>2</v>
      </c>
    </row>
    <row r="158" spans="1:33" x14ac:dyDescent="0.3">
      <c r="A158" s="3" t="s">
        <v>246</v>
      </c>
      <c r="B158" s="3">
        <v>157</v>
      </c>
      <c r="C158" s="3">
        <v>2</v>
      </c>
      <c r="D158" s="1">
        <v>1</v>
      </c>
      <c r="E158" s="1">
        <v>0.9375</v>
      </c>
      <c r="F158" s="1">
        <v>1</v>
      </c>
      <c r="G158" s="1">
        <v>0.9375</v>
      </c>
      <c r="H158" s="1">
        <v>1</v>
      </c>
      <c r="I158" s="1">
        <v>0.9375</v>
      </c>
      <c r="J158" s="1">
        <v>1</v>
      </c>
      <c r="K158" s="1">
        <v>1</v>
      </c>
      <c r="L158" s="4">
        <f t="shared" si="70"/>
        <v>0.9765625</v>
      </c>
      <c r="M158" s="4">
        <f t="shared" si="71"/>
        <v>0.96875</v>
      </c>
      <c r="N158" s="4">
        <f t="shared" si="72"/>
        <v>0.984375</v>
      </c>
      <c r="O158" s="4">
        <f t="shared" si="73"/>
        <v>1.5625E-2</v>
      </c>
      <c r="P158" s="4">
        <f t="shared" si="74"/>
        <v>0.984375</v>
      </c>
      <c r="Q158" s="4">
        <f t="shared" si="75"/>
        <v>0.96875</v>
      </c>
      <c r="R158" s="4">
        <f t="shared" si="76"/>
        <v>-1.5625E-2</v>
      </c>
      <c r="S158" s="4">
        <f t="shared" si="77"/>
        <v>1</v>
      </c>
      <c r="T158" s="4">
        <f t="shared" si="78"/>
        <v>0.953125</v>
      </c>
      <c r="U158" s="4">
        <f t="shared" si="79"/>
        <v>-4.6875E-2</v>
      </c>
      <c r="V158" s="3">
        <v>32</v>
      </c>
      <c r="W158" s="3">
        <v>8</v>
      </c>
      <c r="X158" s="3">
        <v>3</v>
      </c>
      <c r="Y158" s="3">
        <v>15</v>
      </c>
      <c r="Z158" s="3">
        <v>6</v>
      </c>
      <c r="AA158" s="3">
        <v>17</v>
      </c>
      <c r="AB158" s="11">
        <v>2</v>
      </c>
      <c r="AC158" s="3">
        <v>5</v>
      </c>
      <c r="AD158" s="3">
        <v>0</v>
      </c>
      <c r="AE158" s="3">
        <v>7</v>
      </c>
      <c r="AF158" s="3">
        <v>3</v>
      </c>
      <c r="AG158" s="3">
        <v>13</v>
      </c>
    </row>
    <row r="159" spans="1:33" x14ac:dyDescent="0.3">
      <c r="A159" s="3" t="s">
        <v>247</v>
      </c>
      <c r="B159" s="3">
        <v>158</v>
      </c>
      <c r="C159" s="3">
        <v>2</v>
      </c>
      <c r="D159" s="1">
        <v>0.875</v>
      </c>
      <c r="E159" s="1">
        <v>0.9375</v>
      </c>
      <c r="F159" s="1">
        <v>0.9375</v>
      </c>
      <c r="G159" s="1">
        <v>0.5625</v>
      </c>
      <c r="H159" s="1">
        <v>1</v>
      </c>
      <c r="I159" s="1">
        <v>1</v>
      </c>
      <c r="J159" s="1">
        <v>0.9375</v>
      </c>
      <c r="K159" s="1">
        <v>0.9375</v>
      </c>
      <c r="L159" s="4">
        <f t="shared" si="70"/>
        <v>0.8984375</v>
      </c>
      <c r="M159" s="4">
        <f t="shared" si="71"/>
        <v>0.828125</v>
      </c>
      <c r="N159" s="4">
        <f t="shared" si="72"/>
        <v>0.96875</v>
      </c>
      <c r="O159" s="4">
        <f t="shared" si="73"/>
        <v>0.140625</v>
      </c>
      <c r="P159" s="4">
        <f t="shared" si="74"/>
        <v>0.921875</v>
      </c>
      <c r="Q159" s="4">
        <f t="shared" si="75"/>
        <v>0.875</v>
      </c>
      <c r="R159" s="4">
        <f t="shared" si="76"/>
        <v>-4.6875E-2</v>
      </c>
      <c r="S159" s="4">
        <f t="shared" si="77"/>
        <v>0.9375</v>
      </c>
      <c r="T159" s="4">
        <f t="shared" si="78"/>
        <v>0.859375</v>
      </c>
      <c r="U159" s="4">
        <f t="shared" si="79"/>
        <v>-7.8125E-2</v>
      </c>
      <c r="V159" s="3">
        <v>33</v>
      </c>
      <c r="W159" s="3">
        <v>10</v>
      </c>
      <c r="X159" s="3">
        <v>3</v>
      </c>
      <c r="Y159" s="3">
        <v>12</v>
      </c>
      <c r="Z159" s="3">
        <v>8</v>
      </c>
      <c r="AA159" s="3">
        <v>10</v>
      </c>
      <c r="AB159" s="11">
        <v>1</v>
      </c>
      <c r="AC159" s="3">
        <v>0</v>
      </c>
      <c r="AD159" s="3">
        <v>1</v>
      </c>
      <c r="AE159" s="3">
        <v>5</v>
      </c>
      <c r="AF159" s="3">
        <v>3</v>
      </c>
      <c r="AG159" s="3">
        <v>6</v>
      </c>
    </row>
    <row r="160" spans="1:33" x14ac:dyDescent="0.3">
      <c r="A160" s="3" t="s">
        <v>248</v>
      </c>
      <c r="B160" s="3">
        <v>159</v>
      </c>
      <c r="C160" s="3">
        <v>1</v>
      </c>
      <c r="D160" s="1">
        <v>1</v>
      </c>
      <c r="E160" s="1">
        <v>0.8125</v>
      </c>
      <c r="F160" s="1">
        <v>1</v>
      </c>
      <c r="G160" s="1">
        <v>0.75</v>
      </c>
      <c r="H160" s="1">
        <v>0.9375</v>
      </c>
      <c r="I160" s="1">
        <v>0.8125</v>
      </c>
      <c r="J160" s="1">
        <v>0.8125</v>
      </c>
      <c r="K160" s="1">
        <v>0.875</v>
      </c>
      <c r="L160" s="4">
        <f t="shared" si="70"/>
        <v>0.875</v>
      </c>
      <c r="M160" s="4">
        <f t="shared" si="71"/>
        <v>0.890625</v>
      </c>
      <c r="N160" s="4">
        <f t="shared" si="72"/>
        <v>0.859375</v>
      </c>
      <c r="O160" s="4">
        <f t="shared" si="73"/>
        <v>-3.125E-2</v>
      </c>
      <c r="P160" s="4">
        <f t="shared" si="74"/>
        <v>0.875</v>
      </c>
      <c r="Q160" s="4">
        <f t="shared" si="75"/>
        <v>0.875</v>
      </c>
      <c r="R160" s="4">
        <f t="shared" si="76"/>
        <v>0</v>
      </c>
      <c r="S160" s="4">
        <f t="shared" si="77"/>
        <v>0.9375</v>
      </c>
      <c r="T160" s="4">
        <f t="shared" si="78"/>
        <v>0.8125</v>
      </c>
      <c r="U160" s="4">
        <f t="shared" si="79"/>
        <v>-0.125</v>
      </c>
      <c r="V160" s="3">
        <v>28</v>
      </c>
      <c r="W160" s="3">
        <v>6</v>
      </c>
      <c r="X160" s="3">
        <v>3</v>
      </c>
      <c r="Y160" s="3">
        <v>12</v>
      </c>
      <c r="Z160" s="3">
        <v>7</v>
      </c>
      <c r="AA160" s="3">
        <v>23</v>
      </c>
      <c r="AB160" s="11">
        <v>4</v>
      </c>
      <c r="AC160" s="3">
        <v>2</v>
      </c>
      <c r="AD160" s="3">
        <v>5</v>
      </c>
      <c r="AE160" s="3">
        <v>3</v>
      </c>
      <c r="AF160" s="3">
        <v>9</v>
      </c>
      <c r="AG160" s="3">
        <v>14</v>
      </c>
    </row>
    <row r="161" spans="1:33" x14ac:dyDescent="0.3">
      <c r="A161" s="3" t="s">
        <v>249</v>
      </c>
      <c r="B161" s="3">
        <v>160</v>
      </c>
      <c r="C161" s="3">
        <v>2</v>
      </c>
      <c r="D161" s="1">
        <v>0.875</v>
      </c>
      <c r="E161" s="1">
        <v>0.9375</v>
      </c>
      <c r="F161" s="1">
        <v>0.9375</v>
      </c>
      <c r="G161" s="1">
        <v>0.875</v>
      </c>
      <c r="H161" s="1">
        <v>0.9375</v>
      </c>
      <c r="I161" s="1">
        <v>0.875</v>
      </c>
      <c r="J161" s="1">
        <v>0.9375</v>
      </c>
      <c r="K161" s="1">
        <v>1</v>
      </c>
      <c r="L161" s="4">
        <f t="shared" si="70"/>
        <v>0.921875</v>
      </c>
      <c r="M161" s="4">
        <f t="shared" si="71"/>
        <v>0.90625</v>
      </c>
      <c r="N161" s="4">
        <f t="shared" si="72"/>
        <v>0.9375</v>
      </c>
      <c r="O161" s="4">
        <f t="shared" si="73"/>
        <v>3.125E-2</v>
      </c>
      <c r="P161" s="4">
        <f t="shared" si="74"/>
        <v>0.9375</v>
      </c>
      <c r="Q161" s="4">
        <f t="shared" si="75"/>
        <v>0.90625</v>
      </c>
      <c r="R161" s="4">
        <f t="shared" si="76"/>
        <v>-3.125E-2</v>
      </c>
      <c r="S161" s="4">
        <f t="shared" si="77"/>
        <v>0.921875</v>
      </c>
      <c r="T161" s="4">
        <f t="shared" si="78"/>
        <v>0.921875</v>
      </c>
      <c r="U161" s="4">
        <f t="shared" si="79"/>
        <v>0</v>
      </c>
      <c r="V161" s="3">
        <v>24</v>
      </c>
      <c r="W161" s="3">
        <v>6</v>
      </c>
      <c r="X161" s="3">
        <v>3</v>
      </c>
      <c r="Y161" s="3">
        <v>10</v>
      </c>
      <c r="Z161" s="3">
        <v>5</v>
      </c>
      <c r="AA161" s="3">
        <v>13</v>
      </c>
      <c r="AB161" s="11">
        <v>2</v>
      </c>
      <c r="AC161" s="3">
        <v>1</v>
      </c>
      <c r="AD161" s="3">
        <v>2</v>
      </c>
      <c r="AE161" s="3">
        <v>4</v>
      </c>
      <c r="AF161" s="3">
        <v>4</v>
      </c>
      <c r="AG161" s="3">
        <v>12</v>
      </c>
    </row>
    <row r="162" spans="1:33" x14ac:dyDescent="0.3">
      <c r="A162" s="3" t="s">
        <v>250</v>
      </c>
      <c r="B162" s="3">
        <v>161</v>
      </c>
      <c r="C162" s="3">
        <v>2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0.9375</v>
      </c>
      <c r="J162" s="1">
        <v>1</v>
      </c>
      <c r="K162" s="1">
        <v>1</v>
      </c>
      <c r="L162" s="4">
        <f t="shared" ref="L162:L167" si="80">AVERAGE(D162:K162)</f>
        <v>0.9921875</v>
      </c>
      <c r="M162" s="4">
        <f t="shared" ref="M162:M167" si="81">AVERAGE(D162:G162)</f>
        <v>1</v>
      </c>
      <c r="N162" s="4">
        <f t="shared" ref="N162:N167" si="82">AVERAGE(H162:K162)</f>
        <v>0.984375</v>
      </c>
      <c r="O162" s="4">
        <f t="shared" ref="O162:O167" si="83">N162-M162</f>
        <v>-1.5625E-2</v>
      </c>
      <c r="P162" s="4">
        <f t="shared" ref="P162:P167" si="84">AVERAGE(D162,E162,J162,K162)</f>
        <v>1</v>
      </c>
      <c r="Q162" s="4">
        <f t="shared" ref="Q162:Q167" si="85">AVERAGE(F162,G162,H162,I162)</f>
        <v>0.984375</v>
      </c>
      <c r="R162" s="4">
        <f t="shared" ref="R162:R167" si="86">Q162-P162</f>
        <v>-1.5625E-2</v>
      </c>
      <c r="S162" s="4">
        <f t="shared" ref="S162:T167" si="87">AVERAGE(D162,F162,H162,J162)</f>
        <v>1</v>
      </c>
      <c r="T162" s="4">
        <f t="shared" si="87"/>
        <v>0.984375</v>
      </c>
      <c r="U162" s="4">
        <f t="shared" ref="U162:U167" si="88">T162-S162</f>
        <v>-1.5625E-2</v>
      </c>
      <c r="V162" s="3">
        <v>25</v>
      </c>
      <c r="W162" s="3">
        <v>6</v>
      </c>
      <c r="X162" s="3">
        <v>3</v>
      </c>
      <c r="Y162" s="3">
        <v>8</v>
      </c>
      <c r="Z162" s="3">
        <v>8</v>
      </c>
      <c r="AA162" s="3">
        <v>20</v>
      </c>
      <c r="AB162" s="11">
        <v>1</v>
      </c>
      <c r="AC162" s="3">
        <v>5</v>
      </c>
      <c r="AD162" s="3">
        <v>7</v>
      </c>
      <c r="AE162" s="3">
        <v>2</v>
      </c>
      <c r="AF162" s="3">
        <v>5</v>
      </c>
      <c r="AG162" s="3">
        <v>11</v>
      </c>
    </row>
    <row r="163" spans="1:33" x14ac:dyDescent="0.3">
      <c r="A163" s="3" t="s">
        <v>251</v>
      </c>
      <c r="B163" s="3">
        <v>162</v>
      </c>
      <c r="C163" s="3">
        <v>2</v>
      </c>
      <c r="D163" s="1">
        <v>1</v>
      </c>
      <c r="E163" s="1">
        <v>0.875</v>
      </c>
      <c r="F163" s="1">
        <v>1</v>
      </c>
      <c r="G163" s="1">
        <v>0.9375</v>
      </c>
      <c r="H163" s="1">
        <v>0.9375</v>
      </c>
      <c r="I163" s="1">
        <v>1</v>
      </c>
      <c r="J163" s="1">
        <v>1</v>
      </c>
      <c r="K163" s="1">
        <v>0.9375</v>
      </c>
      <c r="L163" s="4">
        <f t="shared" si="80"/>
        <v>0.9609375</v>
      </c>
      <c r="M163" s="4">
        <f t="shared" si="81"/>
        <v>0.953125</v>
      </c>
      <c r="N163" s="4">
        <f t="shared" si="82"/>
        <v>0.96875</v>
      </c>
      <c r="O163" s="4">
        <f t="shared" si="83"/>
        <v>1.5625E-2</v>
      </c>
      <c r="P163" s="4">
        <f t="shared" si="84"/>
        <v>0.953125</v>
      </c>
      <c r="Q163" s="4">
        <f t="shared" si="85"/>
        <v>0.96875</v>
      </c>
      <c r="R163" s="4">
        <f t="shared" si="86"/>
        <v>1.5625E-2</v>
      </c>
      <c r="S163" s="4">
        <f t="shared" si="87"/>
        <v>0.984375</v>
      </c>
      <c r="T163" s="4">
        <f t="shared" si="87"/>
        <v>0.9375</v>
      </c>
      <c r="U163" s="4">
        <f t="shared" si="88"/>
        <v>-4.6875E-2</v>
      </c>
      <c r="V163" s="3">
        <v>27</v>
      </c>
      <c r="W163" s="3">
        <v>9</v>
      </c>
      <c r="X163" s="3">
        <v>3</v>
      </c>
      <c r="Y163" s="3">
        <v>10</v>
      </c>
      <c r="Z163" s="3">
        <v>5</v>
      </c>
      <c r="AA163" s="3">
        <v>17</v>
      </c>
      <c r="AB163" s="11">
        <v>1</v>
      </c>
      <c r="AC163" s="3">
        <v>1</v>
      </c>
      <c r="AD163" s="3">
        <v>3</v>
      </c>
      <c r="AE163" s="3">
        <v>4</v>
      </c>
      <c r="AF163" s="3">
        <v>8</v>
      </c>
      <c r="AG163" s="3">
        <v>17</v>
      </c>
    </row>
    <row r="164" spans="1:33" x14ac:dyDescent="0.3">
      <c r="A164" s="3" t="s">
        <v>252</v>
      </c>
      <c r="B164" s="3">
        <v>163</v>
      </c>
      <c r="C164" s="3">
        <v>2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0.9375</v>
      </c>
      <c r="J164" s="1">
        <v>1</v>
      </c>
      <c r="K164" s="1">
        <v>1</v>
      </c>
      <c r="L164" s="4">
        <f t="shared" si="80"/>
        <v>0.9921875</v>
      </c>
      <c r="M164" s="4">
        <f t="shared" si="81"/>
        <v>1</v>
      </c>
      <c r="N164" s="4">
        <f t="shared" si="82"/>
        <v>0.984375</v>
      </c>
      <c r="O164" s="4">
        <f t="shared" si="83"/>
        <v>-1.5625E-2</v>
      </c>
      <c r="P164" s="4">
        <f t="shared" si="84"/>
        <v>1</v>
      </c>
      <c r="Q164" s="4">
        <f t="shared" si="85"/>
        <v>0.984375</v>
      </c>
      <c r="R164" s="4">
        <f t="shared" si="86"/>
        <v>-1.5625E-2</v>
      </c>
      <c r="S164" s="4">
        <f t="shared" si="87"/>
        <v>1</v>
      </c>
      <c r="T164" s="4">
        <f t="shared" si="87"/>
        <v>0.984375</v>
      </c>
      <c r="U164" s="4">
        <f t="shared" si="88"/>
        <v>-1.5625E-2</v>
      </c>
      <c r="V164" s="3">
        <v>29</v>
      </c>
      <c r="W164" s="3">
        <v>11</v>
      </c>
      <c r="X164" s="3">
        <v>3</v>
      </c>
      <c r="Y164" s="3">
        <v>9</v>
      </c>
      <c r="Z164" s="3">
        <v>6</v>
      </c>
      <c r="AA164" s="3">
        <v>17</v>
      </c>
      <c r="AB164" s="11">
        <v>4</v>
      </c>
      <c r="AC164" s="3">
        <v>0</v>
      </c>
      <c r="AD164" s="3">
        <v>0</v>
      </c>
      <c r="AE164" s="3">
        <v>8</v>
      </c>
      <c r="AF164" s="3">
        <v>5</v>
      </c>
      <c r="AG164" s="3">
        <v>17</v>
      </c>
    </row>
    <row r="165" spans="1:33" x14ac:dyDescent="0.3">
      <c r="A165" s="3" t="s">
        <v>253</v>
      </c>
      <c r="B165" s="3">
        <v>164</v>
      </c>
      <c r="C165" s="3">
        <v>2</v>
      </c>
      <c r="D165" s="1">
        <v>0.9375</v>
      </c>
      <c r="E165" s="1">
        <v>1</v>
      </c>
      <c r="F165" s="1">
        <v>1</v>
      </c>
      <c r="G165" s="1">
        <v>1</v>
      </c>
      <c r="H165" s="1">
        <v>1</v>
      </c>
      <c r="I165" s="1">
        <v>0.9375</v>
      </c>
      <c r="J165" s="1">
        <v>1</v>
      </c>
      <c r="K165" s="1">
        <v>1</v>
      </c>
      <c r="L165" s="4">
        <f t="shared" si="80"/>
        <v>0.984375</v>
      </c>
      <c r="M165" s="4">
        <f t="shared" si="81"/>
        <v>0.984375</v>
      </c>
      <c r="N165" s="4">
        <f t="shared" si="82"/>
        <v>0.984375</v>
      </c>
      <c r="O165" s="4">
        <f t="shared" si="83"/>
        <v>0</v>
      </c>
      <c r="P165" s="4">
        <f t="shared" si="84"/>
        <v>0.984375</v>
      </c>
      <c r="Q165" s="4">
        <f t="shared" si="85"/>
        <v>0.984375</v>
      </c>
      <c r="R165" s="4">
        <f t="shared" si="86"/>
        <v>0</v>
      </c>
      <c r="S165" s="4">
        <f t="shared" si="87"/>
        <v>0.984375</v>
      </c>
      <c r="T165" s="4">
        <f t="shared" si="87"/>
        <v>0.984375</v>
      </c>
      <c r="U165" s="4">
        <f t="shared" si="88"/>
        <v>0</v>
      </c>
      <c r="V165" s="3">
        <v>27</v>
      </c>
      <c r="W165" s="3">
        <v>8</v>
      </c>
      <c r="X165" s="3">
        <v>3</v>
      </c>
      <c r="Y165" s="3">
        <v>9</v>
      </c>
      <c r="Z165" s="3">
        <v>7</v>
      </c>
      <c r="AA165" s="3">
        <v>10</v>
      </c>
      <c r="AB165" s="11">
        <v>0</v>
      </c>
      <c r="AC165" s="3">
        <v>0</v>
      </c>
      <c r="AD165" s="3">
        <v>2</v>
      </c>
      <c r="AE165" s="3">
        <v>5</v>
      </c>
      <c r="AF165" s="3">
        <v>3</v>
      </c>
      <c r="AG165" s="3">
        <v>9</v>
      </c>
    </row>
    <row r="166" spans="1:33" x14ac:dyDescent="0.3">
      <c r="A166" s="3" t="s">
        <v>255</v>
      </c>
      <c r="B166" s="3">
        <v>165</v>
      </c>
      <c r="C166" s="3">
        <v>1</v>
      </c>
      <c r="D166" s="1">
        <v>1</v>
      </c>
      <c r="E166" s="1">
        <v>0.875</v>
      </c>
      <c r="F166" s="1">
        <v>0.9375</v>
      </c>
      <c r="G166" s="1">
        <v>0.9375</v>
      </c>
      <c r="H166" s="1">
        <v>1</v>
      </c>
      <c r="I166" s="1">
        <v>0.9375</v>
      </c>
      <c r="J166" s="1">
        <v>1</v>
      </c>
      <c r="K166" s="1">
        <v>1</v>
      </c>
      <c r="L166" s="4">
        <f t="shared" si="80"/>
        <v>0.9609375</v>
      </c>
      <c r="M166" s="4">
        <f t="shared" si="81"/>
        <v>0.9375</v>
      </c>
      <c r="N166" s="4">
        <f t="shared" si="82"/>
        <v>0.984375</v>
      </c>
      <c r="O166" s="4">
        <f t="shared" si="83"/>
        <v>4.6875E-2</v>
      </c>
      <c r="P166" s="4">
        <f t="shared" si="84"/>
        <v>0.96875</v>
      </c>
      <c r="Q166" s="4">
        <f t="shared" si="85"/>
        <v>0.953125</v>
      </c>
      <c r="R166" s="4">
        <f t="shared" si="86"/>
        <v>-1.5625E-2</v>
      </c>
      <c r="S166" s="4">
        <f t="shared" si="87"/>
        <v>0.984375</v>
      </c>
      <c r="T166" s="4">
        <f t="shared" si="87"/>
        <v>0.9375</v>
      </c>
      <c r="U166" s="4">
        <f t="shared" si="88"/>
        <v>-4.6875E-2</v>
      </c>
      <c r="V166" s="3">
        <v>22</v>
      </c>
      <c r="W166" s="3">
        <v>6</v>
      </c>
      <c r="X166" s="3">
        <v>3</v>
      </c>
      <c r="Y166" s="3">
        <v>9</v>
      </c>
      <c r="Z166" s="3">
        <v>4</v>
      </c>
      <c r="AA166" s="3">
        <v>11</v>
      </c>
      <c r="AB166" s="11">
        <v>3</v>
      </c>
      <c r="AC166" s="3">
        <v>1</v>
      </c>
      <c r="AD166" s="3">
        <v>0</v>
      </c>
      <c r="AE166" s="3">
        <v>0</v>
      </c>
      <c r="AF166" s="3">
        <v>7</v>
      </c>
      <c r="AG166" s="3">
        <v>8</v>
      </c>
    </row>
    <row r="167" spans="1:33" x14ac:dyDescent="0.3">
      <c r="A167" s="3" t="s">
        <v>256</v>
      </c>
      <c r="B167" s="3">
        <v>166</v>
      </c>
      <c r="C167" s="3">
        <v>1</v>
      </c>
      <c r="D167" s="1">
        <v>1</v>
      </c>
      <c r="E167" s="1">
        <v>0.875</v>
      </c>
      <c r="F167" s="1">
        <v>0.9375</v>
      </c>
      <c r="G167" s="1">
        <v>0.875</v>
      </c>
      <c r="H167" s="1">
        <v>1</v>
      </c>
      <c r="I167" s="1">
        <v>0.9375</v>
      </c>
      <c r="J167" s="1">
        <v>0.9375</v>
      </c>
      <c r="K167" s="1">
        <v>0.875</v>
      </c>
      <c r="L167" s="4">
        <f t="shared" si="80"/>
        <v>0.9296875</v>
      </c>
      <c r="M167" s="4">
        <f t="shared" si="81"/>
        <v>0.921875</v>
      </c>
      <c r="N167" s="4">
        <f t="shared" si="82"/>
        <v>0.9375</v>
      </c>
      <c r="O167" s="4">
        <f t="shared" si="83"/>
        <v>1.5625E-2</v>
      </c>
      <c r="P167" s="4">
        <f t="shared" si="84"/>
        <v>0.921875</v>
      </c>
      <c r="Q167" s="4">
        <f t="shared" si="85"/>
        <v>0.9375</v>
      </c>
      <c r="R167" s="4">
        <f t="shared" si="86"/>
        <v>1.5625E-2</v>
      </c>
      <c r="S167" s="4">
        <f t="shared" si="87"/>
        <v>0.96875</v>
      </c>
      <c r="T167" s="4">
        <f t="shared" si="87"/>
        <v>0.890625</v>
      </c>
      <c r="U167" s="4">
        <f t="shared" si="88"/>
        <v>-7.8125E-2</v>
      </c>
      <c r="V167" s="3">
        <v>31</v>
      </c>
      <c r="W167" s="3">
        <v>6</v>
      </c>
      <c r="X167" s="3">
        <v>3</v>
      </c>
      <c r="Y167" s="3">
        <v>13</v>
      </c>
      <c r="Z167" s="3">
        <v>9</v>
      </c>
      <c r="AA167" s="3">
        <v>23</v>
      </c>
      <c r="AB167" s="11">
        <v>4</v>
      </c>
      <c r="AC167" s="3">
        <v>7</v>
      </c>
      <c r="AD167" s="3">
        <v>2</v>
      </c>
      <c r="AE167" s="3">
        <v>5</v>
      </c>
      <c r="AF167" s="3">
        <v>5</v>
      </c>
      <c r="AG167" s="3">
        <v>28</v>
      </c>
    </row>
    <row r="168" spans="1:33" x14ac:dyDescent="0.3">
      <c r="A168" s="3" t="s">
        <v>257</v>
      </c>
      <c r="B168" s="3">
        <v>167</v>
      </c>
      <c r="C168" s="3">
        <v>2</v>
      </c>
      <c r="D168" s="1"/>
      <c r="E168" s="1"/>
      <c r="F168" s="1"/>
      <c r="G168" s="1"/>
      <c r="H168" s="1"/>
      <c r="I168" s="1"/>
      <c r="J168" s="1"/>
      <c r="K168" s="1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>
        <v>34</v>
      </c>
      <c r="W168" s="3">
        <v>9</v>
      </c>
      <c r="X168" s="3">
        <v>7</v>
      </c>
      <c r="Y168" s="3">
        <v>10</v>
      </c>
      <c r="Z168" s="3">
        <v>8</v>
      </c>
      <c r="AA168" s="3">
        <v>18</v>
      </c>
      <c r="AB168" s="11">
        <v>1</v>
      </c>
      <c r="AC168" s="3">
        <v>1</v>
      </c>
      <c r="AD168" s="3">
        <v>1</v>
      </c>
      <c r="AE168" s="3">
        <v>8</v>
      </c>
      <c r="AF168" s="3">
        <v>7</v>
      </c>
      <c r="AG168" s="3">
        <v>12</v>
      </c>
    </row>
    <row r="169" spans="1:33" x14ac:dyDescent="0.3">
      <c r="A169" s="3" t="s">
        <v>258</v>
      </c>
      <c r="B169" s="3">
        <v>168</v>
      </c>
      <c r="C169" s="3">
        <v>2</v>
      </c>
      <c r="D169" s="1">
        <v>1</v>
      </c>
      <c r="E169" s="1">
        <v>0.9375</v>
      </c>
      <c r="F169" s="1">
        <v>0.9375</v>
      </c>
      <c r="G169" s="1">
        <v>0.9375</v>
      </c>
      <c r="H169" s="1">
        <v>1</v>
      </c>
      <c r="I169" s="1">
        <v>0.9375</v>
      </c>
      <c r="J169" s="1">
        <v>1</v>
      </c>
      <c r="K169" s="1">
        <v>1</v>
      </c>
      <c r="L169" s="4">
        <f>AVERAGE(D169:K169)</f>
        <v>0.96875</v>
      </c>
      <c r="M169" s="4">
        <f>AVERAGE(D169:G169)</f>
        <v>0.953125</v>
      </c>
      <c r="N169" s="4">
        <f>AVERAGE(H169:K169)</f>
        <v>0.984375</v>
      </c>
      <c r="O169" s="4">
        <f>N169-M169</f>
        <v>3.125E-2</v>
      </c>
      <c r="P169" s="4">
        <f>AVERAGE(D169,E169,J169,K169)</f>
        <v>0.984375</v>
      </c>
      <c r="Q169" s="4">
        <f>AVERAGE(F169,G169,H169,I169)</f>
        <v>0.953125</v>
      </c>
      <c r="R169" s="4">
        <f>Q169-P169</f>
        <v>-3.125E-2</v>
      </c>
      <c r="S169" s="4">
        <f t="shared" ref="S169:T173" si="89">AVERAGE(D169,F169,H169,J169)</f>
        <v>0.984375</v>
      </c>
      <c r="T169" s="4">
        <f t="shared" si="89"/>
        <v>0.953125</v>
      </c>
      <c r="U169" s="4">
        <f>T169-S169</f>
        <v>-3.125E-2</v>
      </c>
      <c r="V169" s="3">
        <v>23</v>
      </c>
      <c r="W169" s="3">
        <v>7</v>
      </c>
      <c r="X169" s="3">
        <v>3</v>
      </c>
      <c r="Y169" s="3">
        <v>8</v>
      </c>
      <c r="Z169" s="3">
        <v>5</v>
      </c>
      <c r="AA169" s="3">
        <v>10</v>
      </c>
      <c r="AB169" s="11">
        <v>0</v>
      </c>
      <c r="AC169" s="3">
        <v>1</v>
      </c>
      <c r="AD169" s="3">
        <v>2</v>
      </c>
      <c r="AE169" s="3">
        <v>5</v>
      </c>
      <c r="AF169" s="3">
        <v>2</v>
      </c>
      <c r="AG169" s="3">
        <v>9</v>
      </c>
    </row>
    <row r="170" spans="1:33" x14ac:dyDescent="0.3">
      <c r="A170" s="3" t="s">
        <v>259</v>
      </c>
      <c r="B170" s="3">
        <v>169</v>
      </c>
      <c r="C170" s="3">
        <v>2</v>
      </c>
      <c r="D170" s="1">
        <v>1</v>
      </c>
      <c r="E170" s="1">
        <v>1</v>
      </c>
      <c r="F170" s="1">
        <v>1</v>
      </c>
      <c r="G170" s="1">
        <v>0.75</v>
      </c>
      <c r="H170" s="1">
        <v>1</v>
      </c>
      <c r="I170" s="1">
        <v>0.8125</v>
      </c>
      <c r="J170" s="1">
        <v>1</v>
      </c>
      <c r="K170" s="1">
        <v>0.875</v>
      </c>
      <c r="L170" s="4">
        <f>AVERAGE(D170:K170)</f>
        <v>0.9296875</v>
      </c>
      <c r="M170" s="4">
        <f>AVERAGE(D170:G170)</f>
        <v>0.9375</v>
      </c>
      <c r="N170" s="4">
        <f>AVERAGE(H170:K170)</f>
        <v>0.921875</v>
      </c>
      <c r="O170" s="4">
        <f>N170-M170</f>
        <v>-1.5625E-2</v>
      </c>
      <c r="P170" s="4">
        <f>AVERAGE(D170,E170,J170,K170)</f>
        <v>0.96875</v>
      </c>
      <c r="Q170" s="4">
        <f>AVERAGE(F170,G170,H170,I170)</f>
        <v>0.890625</v>
      </c>
      <c r="R170" s="4">
        <f>Q170-P170</f>
        <v>-7.8125E-2</v>
      </c>
      <c r="S170" s="4">
        <f t="shared" si="89"/>
        <v>1</v>
      </c>
      <c r="T170" s="4">
        <f t="shared" si="89"/>
        <v>0.859375</v>
      </c>
      <c r="U170" s="4">
        <f>T170-S170</f>
        <v>-0.140625</v>
      </c>
      <c r="V170" s="3">
        <v>27</v>
      </c>
      <c r="W170" s="3">
        <v>7</v>
      </c>
      <c r="X170" s="3">
        <v>3</v>
      </c>
      <c r="Y170" s="3">
        <v>9</v>
      </c>
      <c r="Z170" s="3">
        <v>8</v>
      </c>
      <c r="AA170" s="3">
        <v>14</v>
      </c>
      <c r="AB170" s="11">
        <v>1</v>
      </c>
      <c r="AC170" s="3">
        <v>1</v>
      </c>
      <c r="AD170" s="3">
        <v>1</v>
      </c>
      <c r="AE170" s="3">
        <v>7</v>
      </c>
      <c r="AF170" s="3">
        <v>4</v>
      </c>
      <c r="AG170" s="3">
        <v>12</v>
      </c>
    </row>
    <row r="171" spans="1:33" x14ac:dyDescent="0.3">
      <c r="A171" s="3" t="s">
        <v>260</v>
      </c>
      <c r="B171" s="3">
        <v>170</v>
      </c>
      <c r="C171" s="3">
        <v>2</v>
      </c>
      <c r="D171" s="1">
        <v>1</v>
      </c>
      <c r="E171" s="1">
        <v>0.6875</v>
      </c>
      <c r="F171" s="1">
        <v>0.8125</v>
      </c>
      <c r="G171" s="1">
        <v>0.5625</v>
      </c>
      <c r="H171" s="1">
        <v>0.75</v>
      </c>
      <c r="I171" s="1">
        <v>0.75</v>
      </c>
      <c r="J171" s="1">
        <v>0.9375</v>
      </c>
      <c r="K171" s="1">
        <v>0.875</v>
      </c>
      <c r="L171" s="4">
        <f>AVERAGE(D171:K171)</f>
        <v>0.796875</v>
      </c>
      <c r="M171" s="4">
        <f>AVERAGE(D171:G171)</f>
        <v>0.765625</v>
      </c>
      <c r="N171" s="4">
        <f>AVERAGE(H171:K171)</f>
        <v>0.828125</v>
      </c>
      <c r="O171" s="4">
        <f>N171-M171</f>
        <v>6.25E-2</v>
      </c>
      <c r="P171" s="4">
        <f>AVERAGE(D171,E171,J171,K171)</f>
        <v>0.875</v>
      </c>
      <c r="Q171" s="4">
        <f>AVERAGE(F171,G171,H171,I171)</f>
        <v>0.71875</v>
      </c>
      <c r="R171" s="4">
        <f>Q171-P171</f>
        <v>-0.15625</v>
      </c>
      <c r="S171" s="4">
        <f t="shared" si="89"/>
        <v>0.875</v>
      </c>
      <c r="T171" s="4">
        <f t="shared" si="89"/>
        <v>0.71875</v>
      </c>
      <c r="U171" s="4">
        <f>T171-S171</f>
        <v>-0.15625</v>
      </c>
      <c r="V171" s="3">
        <v>27</v>
      </c>
      <c r="W171" s="3">
        <v>6</v>
      </c>
      <c r="X171" s="3">
        <v>3</v>
      </c>
      <c r="Y171" s="3">
        <v>14</v>
      </c>
      <c r="Z171" s="3">
        <v>4</v>
      </c>
      <c r="AA171" s="3">
        <v>20</v>
      </c>
      <c r="AB171" s="11">
        <v>4</v>
      </c>
      <c r="AC171" s="3">
        <v>4</v>
      </c>
      <c r="AD171" s="3">
        <v>2</v>
      </c>
      <c r="AE171" s="3">
        <v>1</v>
      </c>
      <c r="AF171" s="3">
        <v>9</v>
      </c>
      <c r="AG171" s="3">
        <v>29</v>
      </c>
    </row>
    <row r="172" spans="1:33" x14ac:dyDescent="0.3">
      <c r="A172" s="3" t="s">
        <v>261</v>
      </c>
      <c r="B172" s="3">
        <v>171</v>
      </c>
      <c r="C172" s="3">
        <v>2</v>
      </c>
      <c r="D172" s="1">
        <v>1</v>
      </c>
      <c r="E172" s="1">
        <v>1</v>
      </c>
      <c r="F172" s="1">
        <v>0.9375</v>
      </c>
      <c r="G172" s="1">
        <v>0.8125</v>
      </c>
      <c r="H172" s="1">
        <v>1</v>
      </c>
      <c r="I172" s="1">
        <v>1</v>
      </c>
      <c r="J172" s="1">
        <v>1</v>
      </c>
      <c r="K172" s="1">
        <v>1</v>
      </c>
      <c r="L172" s="4">
        <f>AVERAGE(D172:K172)</f>
        <v>0.96875</v>
      </c>
      <c r="M172" s="4">
        <f>AVERAGE(D172:G172)</f>
        <v>0.9375</v>
      </c>
      <c r="N172" s="4">
        <f>AVERAGE(H172:K172)</f>
        <v>1</v>
      </c>
      <c r="O172" s="4">
        <f>N172-M172</f>
        <v>6.25E-2</v>
      </c>
      <c r="P172" s="4">
        <f>AVERAGE(D172,E172,J172,K172)</f>
        <v>1</v>
      </c>
      <c r="Q172" s="4">
        <f>AVERAGE(F172,G172,H172,I172)</f>
        <v>0.9375</v>
      </c>
      <c r="R172" s="4">
        <f>Q172-P172</f>
        <v>-6.25E-2</v>
      </c>
      <c r="S172" s="4">
        <f t="shared" si="89"/>
        <v>0.984375</v>
      </c>
      <c r="T172" s="4">
        <f t="shared" si="89"/>
        <v>0.953125</v>
      </c>
      <c r="U172" s="4">
        <f>T172-S172</f>
        <v>-3.125E-2</v>
      </c>
      <c r="V172" s="3">
        <v>28</v>
      </c>
      <c r="W172" s="3">
        <v>7</v>
      </c>
      <c r="X172" s="3">
        <v>3</v>
      </c>
      <c r="Y172" s="3">
        <v>11</v>
      </c>
      <c r="Z172" s="3">
        <v>7</v>
      </c>
      <c r="AA172" s="3">
        <v>17</v>
      </c>
      <c r="AB172" s="11">
        <v>4</v>
      </c>
      <c r="AC172" s="3">
        <v>4</v>
      </c>
      <c r="AD172" s="3">
        <v>1</v>
      </c>
      <c r="AE172" s="3">
        <v>4</v>
      </c>
      <c r="AF172" s="3">
        <v>4</v>
      </c>
      <c r="AG172" s="3">
        <v>5</v>
      </c>
    </row>
    <row r="173" spans="1:33" x14ac:dyDescent="0.3">
      <c r="A173" s="3" t="s">
        <v>262</v>
      </c>
      <c r="B173" s="3">
        <v>172</v>
      </c>
      <c r="C173" s="3">
        <v>2</v>
      </c>
      <c r="D173" s="1">
        <v>1</v>
      </c>
      <c r="E173" s="1">
        <v>0.9375</v>
      </c>
      <c r="F173" s="1">
        <v>0.9375</v>
      </c>
      <c r="G173" s="1">
        <v>0.9375</v>
      </c>
      <c r="H173" s="1">
        <v>1</v>
      </c>
      <c r="I173" s="1">
        <v>1</v>
      </c>
      <c r="J173" s="1">
        <v>1</v>
      </c>
      <c r="K173" s="1">
        <v>1</v>
      </c>
      <c r="L173" s="4">
        <f>AVERAGE(D173:K173)</f>
        <v>0.9765625</v>
      </c>
      <c r="M173" s="4">
        <f>AVERAGE(D173:G173)</f>
        <v>0.953125</v>
      </c>
      <c r="N173" s="4">
        <f>AVERAGE(H173:K173)</f>
        <v>1</v>
      </c>
      <c r="O173" s="4">
        <f>N173-M173</f>
        <v>4.6875E-2</v>
      </c>
      <c r="P173" s="4">
        <f>AVERAGE(D173,E173,J173,K173)</f>
        <v>0.984375</v>
      </c>
      <c r="Q173" s="4">
        <f>AVERAGE(F173,G173,H173,I173)</f>
        <v>0.96875</v>
      </c>
      <c r="R173" s="4">
        <f>Q173-P173</f>
        <v>-1.5625E-2</v>
      </c>
      <c r="S173" s="4">
        <f t="shared" si="89"/>
        <v>0.984375</v>
      </c>
      <c r="T173" s="4">
        <f t="shared" si="89"/>
        <v>0.96875</v>
      </c>
      <c r="U173" s="4">
        <f>T173-S173</f>
        <v>-1.5625E-2</v>
      </c>
      <c r="V173" s="3">
        <v>31</v>
      </c>
      <c r="W173" s="3">
        <v>11</v>
      </c>
      <c r="X173" s="3">
        <v>3</v>
      </c>
      <c r="Y173" s="3">
        <v>11</v>
      </c>
      <c r="Z173" s="3">
        <v>6</v>
      </c>
      <c r="AA173" s="3">
        <v>16</v>
      </c>
      <c r="AB173" s="11">
        <v>1</v>
      </c>
      <c r="AC173" s="3">
        <v>2</v>
      </c>
      <c r="AD173" s="3">
        <v>4</v>
      </c>
      <c r="AE173" s="3">
        <v>3</v>
      </c>
      <c r="AF173" s="3">
        <v>6</v>
      </c>
      <c r="AG173" s="3">
        <v>11</v>
      </c>
    </row>
    <row r="174" spans="1:33" x14ac:dyDescent="0.3">
      <c r="A174" s="3" t="s">
        <v>263</v>
      </c>
      <c r="B174" s="3">
        <v>173</v>
      </c>
      <c r="C174" s="3">
        <v>2</v>
      </c>
      <c r="D174" s="1">
        <v>0.9375</v>
      </c>
      <c r="E174" s="1">
        <v>1</v>
      </c>
      <c r="F174" s="1">
        <v>0.9375</v>
      </c>
      <c r="G174" s="1">
        <v>1</v>
      </c>
      <c r="H174" s="1">
        <v>1</v>
      </c>
      <c r="I174" s="1">
        <v>0.9375</v>
      </c>
      <c r="J174" s="1">
        <v>0.9375</v>
      </c>
      <c r="K174" s="1">
        <v>1</v>
      </c>
      <c r="L174" s="4">
        <f t="shared" ref="L174:L186" si="90">AVERAGE(D174:K174)</f>
        <v>0.96875</v>
      </c>
      <c r="M174" s="4">
        <f t="shared" ref="M174:M186" si="91">AVERAGE(D174:G174)</f>
        <v>0.96875</v>
      </c>
      <c r="N174" s="4">
        <f t="shared" ref="N174:N186" si="92">AVERAGE(H174:K174)</f>
        <v>0.96875</v>
      </c>
      <c r="O174" s="4">
        <f t="shared" ref="O174:O186" si="93">N174-M174</f>
        <v>0</v>
      </c>
      <c r="P174" s="4">
        <f t="shared" ref="P174:P186" si="94">AVERAGE(D174,E174,J174,K174)</f>
        <v>0.96875</v>
      </c>
      <c r="Q174" s="4">
        <f t="shared" ref="Q174:Q186" si="95">AVERAGE(F174,G174,H174,I174)</f>
        <v>0.96875</v>
      </c>
      <c r="R174" s="4">
        <f t="shared" ref="R174:R186" si="96">Q174-P174</f>
        <v>0</v>
      </c>
      <c r="S174" s="4">
        <f t="shared" ref="S174:S186" si="97">AVERAGE(D174,F174,H174,J174)</f>
        <v>0.953125</v>
      </c>
      <c r="T174" s="4">
        <f t="shared" ref="T174:T186" si="98">AVERAGE(E174,G174,I174,K174)</f>
        <v>0.984375</v>
      </c>
      <c r="U174" s="4">
        <f t="shared" ref="U174:U186" si="99">T174-S174</f>
        <v>3.125E-2</v>
      </c>
      <c r="V174" s="3">
        <v>24</v>
      </c>
      <c r="W174" s="3">
        <v>6</v>
      </c>
      <c r="X174" s="3">
        <v>3</v>
      </c>
      <c r="Y174" s="3">
        <v>11</v>
      </c>
      <c r="Z174" s="3">
        <v>4</v>
      </c>
      <c r="AA174" s="3">
        <v>13</v>
      </c>
      <c r="AB174" s="11">
        <v>1</v>
      </c>
      <c r="AC174" s="3">
        <v>2</v>
      </c>
      <c r="AD174" s="3">
        <v>6</v>
      </c>
      <c r="AE174" s="3">
        <v>0</v>
      </c>
      <c r="AF174" s="3">
        <v>4</v>
      </c>
      <c r="AG174" s="3">
        <v>10</v>
      </c>
    </row>
    <row r="175" spans="1:33" x14ac:dyDescent="0.3">
      <c r="A175" s="3" t="s">
        <v>264</v>
      </c>
      <c r="B175" s="3">
        <v>174</v>
      </c>
      <c r="C175" s="3">
        <v>1</v>
      </c>
      <c r="D175" s="1">
        <v>1</v>
      </c>
      <c r="E175" s="1">
        <v>0.8125</v>
      </c>
      <c r="F175" s="1">
        <v>1</v>
      </c>
      <c r="G175" s="1">
        <v>0.9375</v>
      </c>
      <c r="H175" s="1">
        <v>1</v>
      </c>
      <c r="I175" s="1">
        <v>1</v>
      </c>
      <c r="J175" s="1">
        <v>1</v>
      </c>
      <c r="K175" s="1">
        <v>1</v>
      </c>
      <c r="L175" s="4">
        <f t="shared" si="90"/>
        <v>0.96875</v>
      </c>
      <c r="M175" s="4">
        <f t="shared" si="91"/>
        <v>0.9375</v>
      </c>
      <c r="N175" s="4">
        <f t="shared" si="92"/>
        <v>1</v>
      </c>
      <c r="O175" s="4">
        <f t="shared" si="93"/>
        <v>6.25E-2</v>
      </c>
      <c r="P175" s="4">
        <f t="shared" si="94"/>
        <v>0.953125</v>
      </c>
      <c r="Q175" s="4">
        <f t="shared" si="95"/>
        <v>0.984375</v>
      </c>
      <c r="R175" s="4">
        <f t="shared" si="96"/>
        <v>3.125E-2</v>
      </c>
      <c r="S175" s="4">
        <f t="shared" si="97"/>
        <v>1</v>
      </c>
      <c r="T175" s="4">
        <f t="shared" si="98"/>
        <v>0.9375</v>
      </c>
      <c r="U175" s="4">
        <f t="shared" si="99"/>
        <v>-6.25E-2</v>
      </c>
      <c r="V175" s="3">
        <v>31</v>
      </c>
      <c r="W175" s="3">
        <v>8</v>
      </c>
      <c r="X175" s="3">
        <v>3</v>
      </c>
      <c r="Y175" s="3">
        <v>14</v>
      </c>
      <c r="Z175" s="3">
        <v>6</v>
      </c>
      <c r="AA175" s="3">
        <v>18</v>
      </c>
      <c r="AB175" s="11">
        <v>1</v>
      </c>
      <c r="AC175" s="3">
        <v>2</v>
      </c>
      <c r="AD175" s="3">
        <v>2</v>
      </c>
      <c r="AE175" s="3">
        <v>7</v>
      </c>
      <c r="AF175" s="3">
        <v>6</v>
      </c>
      <c r="AG175" s="3">
        <v>19</v>
      </c>
    </row>
    <row r="176" spans="1:33" x14ac:dyDescent="0.3">
      <c r="A176" s="3" t="s">
        <v>265</v>
      </c>
      <c r="B176" s="3">
        <v>175</v>
      </c>
      <c r="C176" s="3">
        <v>2</v>
      </c>
      <c r="D176" s="1">
        <v>0.9375</v>
      </c>
      <c r="E176" s="1">
        <v>1</v>
      </c>
      <c r="F176" s="1">
        <v>0.9375</v>
      </c>
      <c r="G176" s="1">
        <v>0.8125</v>
      </c>
      <c r="H176" s="1">
        <v>1</v>
      </c>
      <c r="I176" s="1">
        <v>1</v>
      </c>
      <c r="J176" s="1">
        <v>1</v>
      </c>
      <c r="K176" s="1">
        <v>1</v>
      </c>
      <c r="L176" s="4">
        <f t="shared" si="90"/>
        <v>0.9609375</v>
      </c>
      <c r="M176" s="4">
        <f t="shared" si="91"/>
        <v>0.921875</v>
      </c>
      <c r="N176" s="4">
        <f t="shared" si="92"/>
        <v>1</v>
      </c>
      <c r="O176" s="4">
        <f t="shared" si="93"/>
        <v>7.8125E-2</v>
      </c>
      <c r="P176" s="4">
        <f t="shared" si="94"/>
        <v>0.984375</v>
      </c>
      <c r="Q176" s="4">
        <f t="shared" si="95"/>
        <v>0.9375</v>
      </c>
      <c r="R176" s="4">
        <f t="shared" si="96"/>
        <v>-4.6875E-2</v>
      </c>
      <c r="S176" s="4">
        <f t="shared" si="97"/>
        <v>0.96875</v>
      </c>
      <c r="T176" s="4">
        <f t="shared" si="98"/>
        <v>0.953125</v>
      </c>
      <c r="U176" s="4">
        <f t="shared" si="99"/>
        <v>-1.5625E-2</v>
      </c>
      <c r="V176" s="3">
        <v>27</v>
      </c>
      <c r="W176" s="3">
        <v>7</v>
      </c>
      <c r="X176" s="3">
        <v>3</v>
      </c>
      <c r="Y176" s="3">
        <v>10</v>
      </c>
      <c r="Z176" s="3">
        <v>7</v>
      </c>
      <c r="AA176" s="3">
        <v>15</v>
      </c>
      <c r="AB176" s="11">
        <v>5</v>
      </c>
      <c r="AC176" s="3">
        <v>0</v>
      </c>
      <c r="AD176" s="3">
        <v>2</v>
      </c>
      <c r="AE176" s="3">
        <v>6</v>
      </c>
      <c r="AF176" s="3">
        <v>2</v>
      </c>
      <c r="AG176" s="3">
        <v>8</v>
      </c>
    </row>
    <row r="177" spans="1:33" x14ac:dyDescent="0.3">
      <c r="A177" s="3" t="s">
        <v>266</v>
      </c>
      <c r="B177" s="3">
        <v>176</v>
      </c>
      <c r="C177" s="3">
        <v>2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4">
        <f t="shared" si="90"/>
        <v>1</v>
      </c>
      <c r="M177" s="4">
        <f t="shared" si="91"/>
        <v>1</v>
      </c>
      <c r="N177" s="4">
        <f t="shared" si="92"/>
        <v>1</v>
      </c>
      <c r="O177" s="4">
        <f t="shared" si="93"/>
        <v>0</v>
      </c>
      <c r="P177" s="4">
        <f t="shared" si="94"/>
        <v>1</v>
      </c>
      <c r="Q177" s="4">
        <f t="shared" si="95"/>
        <v>1</v>
      </c>
      <c r="R177" s="4">
        <f t="shared" si="96"/>
        <v>0</v>
      </c>
      <c r="S177" s="4">
        <f t="shared" si="97"/>
        <v>1</v>
      </c>
      <c r="T177" s="4">
        <f t="shared" si="98"/>
        <v>1</v>
      </c>
      <c r="U177" s="4">
        <f t="shared" si="99"/>
        <v>0</v>
      </c>
      <c r="V177" s="3">
        <v>25</v>
      </c>
      <c r="W177" s="3">
        <v>8</v>
      </c>
      <c r="X177" s="3">
        <v>3</v>
      </c>
      <c r="Y177" s="3">
        <v>8</v>
      </c>
      <c r="Z177" s="3">
        <v>6</v>
      </c>
      <c r="AA177" s="3">
        <v>19</v>
      </c>
      <c r="AB177" s="11">
        <v>1</v>
      </c>
      <c r="AC177" s="3">
        <v>3</v>
      </c>
      <c r="AD177" s="3">
        <v>3</v>
      </c>
      <c r="AE177" s="3">
        <v>7</v>
      </c>
      <c r="AF177" s="3">
        <v>5</v>
      </c>
      <c r="AG177" s="3">
        <v>10</v>
      </c>
    </row>
    <row r="178" spans="1:33" x14ac:dyDescent="0.3">
      <c r="A178" s="3" t="s">
        <v>267</v>
      </c>
      <c r="B178" s="3">
        <v>177</v>
      </c>
      <c r="C178" s="3">
        <v>2</v>
      </c>
      <c r="D178" s="1">
        <v>1</v>
      </c>
      <c r="E178" s="1">
        <v>1</v>
      </c>
      <c r="F178" s="1">
        <v>1</v>
      </c>
      <c r="G178" s="1">
        <v>0.8125</v>
      </c>
      <c r="H178" s="1">
        <v>1</v>
      </c>
      <c r="I178" s="1">
        <v>0.9375</v>
      </c>
      <c r="J178" s="1">
        <v>1</v>
      </c>
      <c r="K178" s="1">
        <v>1</v>
      </c>
      <c r="L178" s="4">
        <f t="shared" si="90"/>
        <v>0.96875</v>
      </c>
      <c r="M178" s="4">
        <f t="shared" si="91"/>
        <v>0.953125</v>
      </c>
      <c r="N178" s="4">
        <f t="shared" si="92"/>
        <v>0.984375</v>
      </c>
      <c r="O178" s="4">
        <f t="shared" si="93"/>
        <v>3.125E-2</v>
      </c>
      <c r="P178" s="4">
        <f t="shared" si="94"/>
        <v>1</v>
      </c>
      <c r="Q178" s="4">
        <f t="shared" si="95"/>
        <v>0.9375</v>
      </c>
      <c r="R178" s="4">
        <f t="shared" si="96"/>
        <v>-6.25E-2</v>
      </c>
      <c r="S178" s="4">
        <f t="shared" si="97"/>
        <v>1</v>
      </c>
      <c r="T178" s="4">
        <f t="shared" si="98"/>
        <v>0.9375</v>
      </c>
      <c r="U178" s="4">
        <f t="shared" si="99"/>
        <v>-6.25E-2</v>
      </c>
      <c r="V178" s="3">
        <v>25</v>
      </c>
      <c r="W178" s="3">
        <v>7</v>
      </c>
      <c r="X178" s="3">
        <v>3</v>
      </c>
      <c r="Y178" s="3">
        <v>9</v>
      </c>
      <c r="Z178" s="3">
        <v>6</v>
      </c>
      <c r="AA178" s="3">
        <v>12</v>
      </c>
      <c r="AB178" s="11">
        <v>0</v>
      </c>
      <c r="AC178" s="3">
        <v>1</v>
      </c>
      <c r="AD178" s="3">
        <v>3</v>
      </c>
      <c r="AE178" s="3">
        <v>6</v>
      </c>
      <c r="AF178" s="3">
        <v>2</v>
      </c>
      <c r="AG178" s="3">
        <v>8</v>
      </c>
    </row>
    <row r="179" spans="1:33" x14ac:dyDescent="0.3">
      <c r="A179" s="3" t="s">
        <v>268</v>
      </c>
      <c r="B179" s="3">
        <v>178</v>
      </c>
      <c r="C179" s="3">
        <v>2</v>
      </c>
      <c r="D179" s="1">
        <v>0.9375</v>
      </c>
      <c r="E179" s="1">
        <v>0.875</v>
      </c>
      <c r="F179" s="1">
        <v>0.875</v>
      </c>
      <c r="G179" s="1">
        <v>0.75</v>
      </c>
      <c r="H179" s="1">
        <v>0.9375</v>
      </c>
      <c r="I179" s="1">
        <v>0.875</v>
      </c>
      <c r="J179" s="1">
        <v>0.875</v>
      </c>
      <c r="K179" s="1">
        <v>0.9375</v>
      </c>
      <c r="L179" s="4">
        <f t="shared" si="90"/>
        <v>0.8828125</v>
      </c>
      <c r="M179" s="4">
        <f t="shared" si="91"/>
        <v>0.859375</v>
      </c>
      <c r="N179" s="4">
        <f t="shared" si="92"/>
        <v>0.90625</v>
      </c>
      <c r="O179" s="4">
        <f t="shared" si="93"/>
        <v>4.6875E-2</v>
      </c>
      <c r="P179" s="4">
        <f t="shared" si="94"/>
        <v>0.90625</v>
      </c>
      <c r="Q179" s="4">
        <f t="shared" si="95"/>
        <v>0.859375</v>
      </c>
      <c r="R179" s="4">
        <f t="shared" si="96"/>
        <v>-4.6875E-2</v>
      </c>
      <c r="S179" s="4">
        <f t="shared" si="97"/>
        <v>0.90625</v>
      </c>
      <c r="T179" s="4">
        <f t="shared" si="98"/>
        <v>0.859375</v>
      </c>
      <c r="U179" s="4">
        <f t="shared" si="99"/>
        <v>-4.6875E-2</v>
      </c>
      <c r="V179" s="3">
        <v>23</v>
      </c>
      <c r="W179" s="3">
        <v>7</v>
      </c>
      <c r="X179" s="3">
        <v>3</v>
      </c>
      <c r="Y179" s="3">
        <v>9</v>
      </c>
      <c r="Z179" s="3">
        <v>4</v>
      </c>
      <c r="AA179" s="3">
        <v>10</v>
      </c>
      <c r="AB179" s="11">
        <v>1</v>
      </c>
      <c r="AC179" s="3">
        <v>2</v>
      </c>
      <c r="AD179" s="3">
        <v>1</v>
      </c>
      <c r="AE179" s="3">
        <v>3</v>
      </c>
      <c r="AF179" s="3">
        <v>3</v>
      </c>
      <c r="AG179" s="3">
        <v>3</v>
      </c>
    </row>
    <row r="180" spans="1:33" x14ac:dyDescent="0.3">
      <c r="A180" s="3" t="s">
        <v>269</v>
      </c>
      <c r="B180" s="3">
        <v>179</v>
      </c>
      <c r="C180" s="3">
        <v>2</v>
      </c>
      <c r="D180" s="14">
        <v>1</v>
      </c>
      <c r="E180" s="14">
        <v>1</v>
      </c>
      <c r="F180" s="14">
        <v>1</v>
      </c>
      <c r="G180" s="14">
        <v>1</v>
      </c>
      <c r="H180" s="14">
        <v>1</v>
      </c>
      <c r="I180" s="14">
        <v>1</v>
      </c>
      <c r="J180" s="14">
        <v>1</v>
      </c>
      <c r="K180" s="14">
        <v>1</v>
      </c>
      <c r="L180" s="4">
        <f t="shared" si="90"/>
        <v>1</v>
      </c>
      <c r="M180" s="4">
        <f t="shared" si="91"/>
        <v>1</v>
      </c>
      <c r="N180" s="4">
        <f t="shared" si="92"/>
        <v>1</v>
      </c>
      <c r="O180" s="4">
        <f t="shared" si="93"/>
        <v>0</v>
      </c>
      <c r="P180" s="4">
        <f t="shared" si="94"/>
        <v>1</v>
      </c>
      <c r="Q180" s="4">
        <f t="shared" si="95"/>
        <v>1</v>
      </c>
      <c r="R180" s="4">
        <f t="shared" si="96"/>
        <v>0</v>
      </c>
      <c r="S180" s="4">
        <f t="shared" si="97"/>
        <v>1</v>
      </c>
      <c r="T180" s="4">
        <f t="shared" si="98"/>
        <v>1</v>
      </c>
      <c r="U180" s="4">
        <f t="shared" si="99"/>
        <v>0</v>
      </c>
      <c r="V180" s="3">
        <v>23</v>
      </c>
      <c r="W180" s="3">
        <v>6</v>
      </c>
      <c r="X180" s="3">
        <v>3</v>
      </c>
      <c r="Y180" s="3">
        <v>8</v>
      </c>
      <c r="Z180" s="3">
        <v>6</v>
      </c>
      <c r="AA180" s="3">
        <v>18</v>
      </c>
      <c r="AB180" s="11">
        <v>3</v>
      </c>
      <c r="AC180" s="3">
        <v>1</v>
      </c>
      <c r="AD180" s="3">
        <v>4</v>
      </c>
      <c r="AE180" s="3">
        <v>7</v>
      </c>
      <c r="AF180" s="3">
        <v>3</v>
      </c>
      <c r="AG180" s="3">
        <v>5</v>
      </c>
    </row>
    <row r="181" spans="1:33" x14ac:dyDescent="0.3">
      <c r="A181" s="3" t="s">
        <v>270</v>
      </c>
      <c r="B181" s="3">
        <v>180</v>
      </c>
      <c r="C181" s="3">
        <v>2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4">
        <f t="shared" si="90"/>
        <v>1</v>
      </c>
      <c r="M181" s="4">
        <f t="shared" si="91"/>
        <v>1</v>
      </c>
      <c r="N181" s="4">
        <f t="shared" si="92"/>
        <v>1</v>
      </c>
      <c r="O181" s="4">
        <f t="shared" si="93"/>
        <v>0</v>
      </c>
      <c r="P181" s="4">
        <f t="shared" si="94"/>
        <v>1</v>
      </c>
      <c r="Q181" s="4">
        <f t="shared" si="95"/>
        <v>1</v>
      </c>
      <c r="R181" s="4">
        <f t="shared" si="96"/>
        <v>0</v>
      </c>
      <c r="S181" s="4">
        <f t="shared" si="97"/>
        <v>1</v>
      </c>
      <c r="T181" s="4">
        <f t="shared" si="98"/>
        <v>1</v>
      </c>
      <c r="U181" s="4">
        <f t="shared" si="99"/>
        <v>0</v>
      </c>
      <c r="V181" s="3">
        <v>30</v>
      </c>
      <c r="W181" s="3">
        <v>10</v>
      </c>
      <c r="X181" s="3">
        <v>3</v>
      </c>
      <c r="Y181" s="3">
        <v>10</v>
      </c>
      <c r="Z181" s="3">
        <v>7</v>
      </c>
      <c r="AA181" s="3">
        <v>16</v>
      </c>
      <c r="AB181" s="11">
        <v>3</v>
      </c>
      <c r="AC181" s="3">
        <v>1</v>
      </c>
      <c r="AD181" s="3">
        <v>1</v>
      </c>
      <c r="AE181" s="3">
        <v>7</v>
      </c>
      <c r="AF181" s="3">
        <v>4</v>
      </c>
      <c r="AG181" s="3">
        <v>10</v>
      </c>
    </row>
    <row r="182" spans="1:33" x14ac:dyDescent="0.3">
      <c r="A182" s="3" t="s">
        <v>271</v>
      </c>
      <c r="B182" s="3">
        <v>181</v>
      </c>
      <c r="C182" s="3">
        <v>2</v>
      </c>
      <c r="D182" s="1">
        <v>0.9375</v>
      </c>
      <c r="E182" s="1">
        <v>1</v>
      </c>
      <c r="F182" s="1">
        <v>1</v>
      </c>
      <c r="G182" s="1">
        <v>0.9375</v>
      </c>
      <c r="H182" s="1">
        <v>1</v>
      </c>
      <c r="I182" s="1">
        <v>1</v>
      </c>
      <c r="J182" s="1">
        <v>1</v>
      </c>
      <c r="K182" s="1">
        <v>1</v>
      </c>
      <c r="L182" s="4">
        <f t="shared" si="90"/>
        <v>0.984375</v>
      </c>
      <c r="M182" s="4">
        <f t="shared" si="91"/>
        <v>0.96875</v>
      </c>
      <c r="N182" s="4">
        <f t="shared" si="92"/>
        <v>1</v>
      </c>
      <c r="O182" s="4">
        <f t="shared" si="93"/>
        <v>3.125E-2</v>
      </c>
      <c r="P182" s="4">
        <f t="shared" si="94"/>
        <v>0.984375</v>
      </c>
      <c r="Q182" s="4">
        <f t="shared" si="95"/>
        <v>0.984375</v>
      </c>
      <c r="R182" s="4">
        <f t="shared" si="96"/>
        <v>0</v>
      </c>
      <c r="S182" s="4">
        <f t="shared" si="97"/>
        <v>0.984375</v>
      </c>
      <c r="T182" s="4">
        <f t="shared" si="98"/>
        <v>0.984375</v>
      </c>
      <c r="U182" s="4">
        <f t="shared" si="99"/>
        <v>0</v>
      </c>
      <c r="V182" s="3">
        <v>26</v>
      </c>
      <c r="W182" s="3">
        <v>7</v>
      </c>
      <c r="X182" s="3">
        <v>3</v>
      </c>
      <c r="Y182" s="3">
        <v>10</v>
      </c>
      <c r="Z182" s="3">
        <v>6</v>
      </c>
      <c r="AA182" s="3">
        <v>12</v>
      </c>
      <c r="AB182" s="11">
        <v>2</v>
      </c>
      <c r="AC182" s="3">
        <v>1</v>
      </c>
      <c r="AD182" s="3">
        <v>0</v>
      </c>
      <c r="AE182" s="3">
        <v>5</v>
      </c>
      <c r="AF182" s="3">
        <v>4</v>
      </c>
      <c r="AG182" s="3">
        <v>18</v>
      </c>
    </row>
    <row r="183" spans="1:33" x14ac:dyDescent="0.3">
      <c r="A183" s="3" t="s">
        <v>272</v>
      </c>
      <c r="B183" s="3">
        <v>182</v>
      </c>
      <c r="C183" s="3">
        <v>2</v>
      </c>
      <c r="D183" s="1">
        <v>1</v>
      </c>
      <c r="E183" s="1">
        <v>0.8125</v>
      </c>
      <c r="F183" s="1">
        <v>0.9375</v>
      </c>
      <c r="G183" s="1">
        <v>0.75</v>
      </c>
      <c r="H183" s="1">
        <v>0.875</v>
      </c>
      <c r="I183" s="1">
        <v>0.75</v>
      </c>
      <c r="J183" s="1">
        <v>1</v>
      </c>
      <c r="K183" s="1">
        <v>0.9375</v>
      </c>
      <c r="L183" s="4">
        <f t="shared" si="90"/>
        <v>0.8828125</v>
      </c>
      <c r="M183" s="4">
        <f t="shared" si="91"/>
        <v>0.875</v>
      </c>
      <c r="N183" s="4">
        <f t="shared" si="92"/>
        <v>0.890625</v>
      </c>
      <c r="O183" s="4">
        <f t="shared" si="93"/>
        <v>1.5625E-2</v>
      </c>
      <c r="P183" s="4">
        <f t="shared" si="94"/>
        <v>0.9375</v>
      </c>
      <c r="Q183" s="4">
        <f t="shared" si="95"/>
        <v>0.828125</v>
      </c>
      <c r="R183" s="4">
        <f t="shared" si="96"/>
        <v>-0.109375</v>
      </c>
      <c r="S183" s="4">
        <f t="shared" si="97"/>
        <v>0.953125</v>
      </c>
      <c r="T183" s="4">
        <f t="shared" si="98"/>
        <v>0.8125</v>
      </c>
      <c r="U183" s="4">
        <f t="shared" si="99"/>
        <v>-0.140625</v>
      </c>
      <c r="V183" s="3">
        <v>31</v>
      </c>
      <c r="W183" s="3">
        <v>6</v>
      </c>
      <c r="X183" s="3">
        <v>3</v>
      </c>
      <c r="Y183" s="3">
        <v>15</v>
      </c>
      <c r="Z183" s="3">
        <v>7</v>
      </c>
      <c r="AA183" s="3">
        <v>15</v>
      </c>
      <c r="AB183" s="11">
        <v>2</v>
      </c>
      <c r="AC183" s="3">
        <v>4</v>
      </c>
      <c r="AD183" s="3">
        <v>2</v>
      </c>
      <c r="AE183" s="3">
        <v>4</v>
      </c>
      <c r="AF183" s="3">
        <v>3</v>
      </c>
      <c r="AG183" s="3">
        <v>31</v>
      </c>
    </row>
    <row r="184" spans="1:33" x14ac:dyDescent="0.3">
      <c r="A184" s="3" t="s">
        <v>273</v>
      </c>
      <c r="B184" s="3">
        <v>183</v>
      </c>
      <c r="C184" s="3">
        <v>2</v>
      </c>
      <c r="D184" s="1">
        <v>0.9375</v>
      </c>
      <c r="E184" s="1">
        <v>0.875</v>
      </c>
      <c r="F184" s="1">
        <v>1</v>
      </c>
      <c r="G184" s="1">
        <v>0.8125</v>
      </c>
      <c r="H184" s="1">
        <v>1</v>
      </c>
      <c r="I184" s="1">
        <v>0.875</v>
      </c>
      <c r="J184" s="1">
        <v>1</v>
      </c>
      <c r="K184" s="1">
        <v>0.9375</v>
      </c>
      <c r="L184" s="4">
        <f t="shared" si="90"/>
        <v>0.9296875</v>
      </c>
      <c r="M184" s="4">
        <f t="shared" si="91"/>
        <v>0.90625</v>
      </c>
      <c r="N184" s="4">
        <f t="shared" si="92"/>
        <v>0.953125</v>
      </c>
      <c r="O184" s="4">
        <f t="shared" si="93"/>
        <v>4.6875E-2</v>
      </c>
      <c r="P184" s="4">
        <f t="shared" si="94"/>
        <v>0.9375</v>
      </c>
      <c r="Q184" s="4">
        <f t="shared" si="95"/>
        <v>0.921875</v>
      </c>
      <c r="R184" s="4">
        <f t="shared" si="96"/>
        <v>-1.5625E-2</v>
      </c>
      <c r="S184" s="4">
        <f t="shared" si="97"/>
        <v>0.984375</v>
      </c>
      <c r="T184" s="4">
        <f t="shared" si="98"/>
        <v>0.875</v>
      </c>
      <c r="U184" s="4">
        <f t="shared" si="99"/>
        <v>-0.109375</v>
      </c>
      <c r="V184" s="3">
        <v>25</v>
      </c>
      <c r="W184" s="3">
        <v>6</v>
      </c>
      <c r="X184" s="3">
        <v>3</v>
      </c>
      <c r="Y184" s="3">
        <v>11</v>
      </c>
      <c r="Z184" s="3">
        <v>5</v>
      </c>
      <c r="AA184" s="3">
        <v>18</v>
      </c>
      <c r="AB184" s="11">
        <v>1</v>
      </c>
      <c r="AC184" s="3">
        <v>4</v>
      </c>
      <c r="AD184" s="3">
        <v>1</v>
      </c>
      <c r="AE184" s="3">
        <v>6</v>
      </c>
      <c r="AF184" s="3">
        <v>6</v>
      </c>
      <c r="AG184" s="3">
        <v>5</v>
      </c>
    </row>
    <row r="185" spans="1:33" x14ac:dyDescent="0.3">
      <c r="A185" s="3" t="s">
        <v>274</v>
      </c>
      <c r="B185" s="3">
        <v>184</v>
      </c>
      <c r="C185" s="3">
        <v>2</v>
      </c>
      <c r="D185" s="1">
        <v>1</v>
      </c>
      <c r="E185" s="1">
        <v>1</v>
      </c>
      <c r="F185" s="1">
        <v>1</v>
      </c>
      <c r="G185" s="1">
        <v>0.875</v>
      </c>
      <c r="H185" s="1">
        <v>1</v>
      </c>
      <c r="I185" s="1">
        <v>0.9375</v>
      </c>
      <c r="J185" s="1">
        <v>1</v>
      </c>
      <c r="K185" s="1">
        <v>0.9375</v>
      </c>
      <c r="L185" s="4">
        <f t="shared" si="90"/>
        <v>0.96875</v>
      </c>
      <c r="M185" s="4">
        <f t="shared" si="91"/>
        <v>0.96875</v>
      </c>
      <c r="N185" s="4">
        <f t="shared" si="92"/>
        <v>0.96875</v>
      </c>
      <c r="O185" s="4">
        <f t="shared" si="93"/>
        <v>0</v>
      </c>
      <c r="P185" s="4">
        <f t="shared" si="94"/>
        <v>0.984375</v>
      </c>
      <c r="Q185" s="4">
        <f t="shared" si="95"/>
        <v>0.953125</v>
      </c>
      <c r="R185" s="4">
        <f t="shared" si="96"/>
        <v>-3.125E-2</v>
      </c>
      <c r="S185" s="4">
        <f t="shared" si="97"/>
        <v>1</v>
      </c>
      <c r="T185" s="4">
        <f t="shared" si="98"/>
        <v>0.9375</v>
      </c>
      <c r="U185" s="4">
        <f t="shared" si="99"/>
        <v>-6.25E-2</v>
      </c>
      <c r="V185" s="3">
        <v>26</v>
      </c>
      <c r="W185" s="3">
        <v>6</v>
      </c>
      <c r="X185" s="3">
        <v>3</v>
      </c>
      <c r="Y185" s="3">
        <v>10</v>
      </c>
      <c r="Z185" s="3">
        <v>7</v>
      </c>
      <c r="AA185" s="3">
        <v>22</v>
      </c>
      <c r="AB185" s="11">
        <v>2</v>
      </c>
      <c r="AC185" s="3">
        <v>3</v>
      </c>
      <c r="AD185" s="3">
        <v>3</v>
      </c>
      <c r="AE185" s="3">
        <v>8</v>
      </c>
      <c r="AF185" s="3">
        <v>6</v>
      </c>
      <c r="AG185" s="3">
        <v>28</v>
      </c>
    </row>
    <row r="186" spans="1:33" x14ac:dyDescent="0.3">
      <c r="A186" s="3" t="s">
        <v>275</v>
      </c>
      <c r="B186" s="3">
        <v>185</v>
      </c>
      <c r="C186" s="3">
        <v>2</v>
      </c>
      <c r="D186" s="1">
        <v>1</v>
      </c>
      <c r="E186" s="1">
        <v>0.9375</v>
      </c>
      <c r="F186" s="1">
        <v>1</v>
      </c>
      <c r="G186" s="1">
        <v>0.9375</v>
      </c>
      <c r="H186" s="1">
        <v>1</v>
      </c>
      <c r="I186" s="1">
        <v>0.9375</v>
      </c>
      <c r="J186" s="1">
        <v>1</v>
      </c>
      <c r="K186" s="1">
        <v>0.9375</v>
      </c>
      <c r="L186" s="4">
        <f t="shared" si="90"/>
        <v>0.96875</v>
      </c>
      <c r="M186" s="4">
        <f t="shared" si="91"/>
        <v>0.96875</v>
      </c>
      <c r="N186" s="4">
        <f t="shared" si="92"/>
        <v>0.96875</v>
      </c>
      <c r="O186" s="4">
        <f t="shared" si="93"/>
        <v>0</v>
      </c>
      <c r="P186" s="4">
        <f t="shared" si="94"/>
        <v>0.96875</v>
      </c>
      <c r="Q186" s="4">
        <f t="shared" si="95"/>
        <v>0.96875</v>
      </c>
      <c r="R186" s="4">
        <f t="shared" si="96"/>
        <v>0</v>
      </c>
      <c r="S186" s="4">
        <f t="shared" si="97"/>
        <v>1</v>
      </c>
      <c r="T186" s="4">
        <f t="shared" si="98"/>
        <v>0.9375</v>
      </c>
      <c r="U186" s="4">
        <f t="shared" si="99"/>
        <v>-6.25E-2</v>
      </c>
      <c r="V186" s="3">
        <v>29</v>
      </c>
      <c r="W186" s="3">
        <v>8</v>
      </c>
      <c r="X186" s="3">
        <v>3</v>
      </c>
      <c r="Y186" s="3">
        <v>11</v>
      </c>
      <c r="Z186" s="3">
        <v>7</v>
      </c>
      <c r="AA186" s="3">
        <v>10</v>
      </c>
      <c r="AB186" s="11">
        <v>0</v>
      </c>
      <c r="AC186" s="3">
        <v>1</v>
      </c>
      <c r="AD186" s="3">
        <v>2</v>
      </c>
      <c r="AE186" s="3">
        <v>2</v>
      </c>
      <c r="AF186" s="3">
        <v>5</v>
      </c>
      <c r="AG186" s="3">
        <v>4</v>
      </c>
    </row>
    <row r="187" spans="1:33" x14ac:dyDescent="0.3">
      <c r="A187" s="3" t="s">
        <v>276</v>
      </c>
      <c r="B187" s="3">
        <v>186</v>
      </c>
      <c r="C187" s="3">
        <v>2</v>
      </c>
      <c r="D187" s="1">
        <v>1</v>
      </c>
      <c r="E187" s="1">
        <v>0.9375</v>
      </c>
      <c r="F187" s="1">
        <v>1</v>
      </c>
      <c r="G187" s="1">
        <v>0.9375</v>
      </c>
      <c r="H187" s="1">
        <v>1</v>
      </c>
      <c r="I187" s="1">
        <v>0.9375</v>
      </c>
      <c r="J187" s="1">
        <v>1</v>
      </c>
      <c r="K187" s="1">
        <v>0.9375</v>
      </c>
      <c r="L187" s="4">
        <f t="shared" ref="L187:L194" si="100">AVERAGE(D187:K187)</f>
        <v>0.96875</v>
      </c>
      <c r="M187" s="4">
        <f t="shared" ref="M187:M194" si="101">AVERAGE(D187:G187)</f>
        <v>0.96875</v>
      </c>
      <c r="N187" s="4">
        <f t="shared" ref="N187:N194" si="102">AVERAGE(H187:K187)</f>
        <v>0.96875</v>
      </c>
      <c r="O187" s="4">
        <f t="shared" ref="O187:O194" si="103">N187-M187</f>
        <v>0</v>
      </c>
      <c r="P187" s="4">
        <f t="shared" ref="P187:P194" si="104">AVERAGE(D187,E187,J187,K187)</f>
        <v>0.96875</v>
      </c>
      <c r="Q187" s="4">
        <f t="shared" ref="Q187:Q194" si="105">AVERAGE(F187,G187,H187,I187)</f>
        <v>0.96875</v>
      </c>
      <c r="R187" s="4">
        <f t="shared" ref="R187:R194" si="106">Q187-P187</f>
        <v>0</v>
      </c>
      <c r="S187" s="4">
        <f t="shared" ref="S187:T190" si="107">AVERAGE(D187,F187,H187,J187)</f>
        <v>1</v>
      </c>
      <c r="T187" s="4">
        <f t="shared" si="107"/>
        <v>0.9375</v>
      </c>
      <c r="U187" s="4">
        <f t="shared" ref="U187:U194" si="108">T187-S187</f>
        <v>-6.25E-2</v>
      </c>
      <c r="V187" s="3">
        <v>22</v>
      </c>
      <c r="W187" s="3">
        <v>6</v>
      </c>
      <c r="X187" s="3">
        <v>3</v>
      </c>
      <c r="Y187" s="3">
        <v>9</v>
      </c>
      <c r="Z187" s="3">
        <v>4</v>
      </c>
      <c r="AA187" s="3">
        <v>10</v>
      </c>
      <c r="AB187" s="11">
        <v>0</v>
      </c>
      <c r="AC187" s="3">
        <v>0</v>
      </c>
      <c r="AD187" s="3">
        <v>4</v>
      </c>
      <c r="AE187" s="3">
        <v>4</v>
      </c>
      <c r="AF187" s="3">
        <v>2</v>
      </c>
      <c r="AG187" s="3">
        <v>2</v>
      </c>
    </row>
    <row r="188" spans="1:33" x14ac:dyDescent="0.3">
      <c r="A188" s="3" t="s">
        <v>278</v>
      </c>
      <c r="B188" s="3">
        <v>187</v>
      </c>
      <c r="C188" s="3">
        <v>2</v>
      </c>
      <c r="D188" s="1">
        <v>1</v>
      </c>
      <c r="E188" s="1">
        <v>1</v>
      </c>
      <c r="F188" s="1">
        <v>1</v>
      </c>
      <c r="G188" s="1">
        <v>0.9375</v>
      </c>
      <c r="H188" s="1">
        <v>1</v>
      </c>
      <c r="I188" s="1">
        <v>1</v>
      </c>
      <c r="J188" s="1">
        <v>0.9375</v>
      </c>
      <c r="K188" s="1">
        <v>1</v>
      </c>
      <c r="L188" s="4">
        <f t="shared" si="100"/>
        <v>0.984375</v>
      </c>
      <c r="M188" s="4">
        <f t="shared" si="101"/>
        <v>0.984375</v>
      </c>
      <c r="N188" s="4">
        <f t="shared" si="102"/>
        <v>0.984375</v>
      </c>
      <c r="O188" s="4">
        <f t="shared" si="103"/>
        <v>0</v>
      </c>
      <c r="P188" s="4">
        <f t="shared" si="104"/>
        <v>0.984375</v>
      </c>
      <c r="Q188" s="4">
        <f t="shared" si="105"/>
        <v>0.984375</v>
      </c>
      <c r="R188" s="4">
        <f t="shared" si="106"/>
        <v>0</v>
      </c>
      <c r="S188" s="4">
        <f t="shared" si="107"/>
        <v>0.984375</v>
      </c>
      <c r="T188" s="4">
        <f t="shared" si="107"/>
        <v>0.984375</v>
      </c>
      <c r="U188" s="4">
        <f t="shared" si="108"/>
        <v>0</v>
      </c>
      <c r="V188" s="3">
        <v>32</v>
      </c>
      <c r="AA188" s="3">
        <v>26</v>
      </c>
      <c r="AB188" s="11">
        <v>6</v>
      </c>
      <c r="AC188" s="3">
        <v>5</v>
      </c>
      <c r="AD188" s="3">
        <v>1</v>
      </c>
      <c r="AE188" s="3">
        <v>6</v>
      </c>
      <c r="AF188" s="3">
        <v>8</v>
      </c>
      <c r="AG188" s="3">
        <v>38</v>
      </c>
    </row>
    <row r="189" spans="1:33" x14ac:dyDescent="0.3">
      <c r="A189" s="3" t="s">
        <v>279</v>
      </c>
      <c r="B189" s="3">
        <v>188</v>
      </c>
      <c r="C189" s="3">
        <v>2</v>
      </c>
      <c r="D189" s="1">
        <v>1</v>
      </c>
      <c r="E189" s="1">
        <v>1</v>
      </c>
      <c r="F189" s="1">
        <v>1</v>
      </c>
      <c r="G189" s="1">
        <v>0.9375</v>
      </c>
      <c r="H189" s="1">
        <v>0.8125</v>
      </c>
      <c r="I189" s="1">
        <v>0.9375</v>
      </c>
      <c r="J189" s="1">
        <v>0.875</v>
      </c>
      <c r="K189" s="1">
        <v>0.9375</v>
      </c>
      <c r="L189" s="4">
        <f t="shared" si="100"/>
        <v>0.9375</v>
      </c>
      <c r="M189" s="4">
        <f t="shared" si="101"/>
        <v>0.984375</v>
      </c>
      <c r="N189" s="4">
        <f t="shared" si="102"/>
        <v>0.890625</v>
      </c>
      <c r="O189" s="4">
        <f t="shared" si="103"/>
        <v>-9.375E-2</v>
      </c>
      <c r="P189" s="4">
        <f t="shared" si="104"/>
        <v>0.953125</v>
      </c>
      <c r="Q189" s="4">
        <f t="shared" si="105"/>
        <v>0.921875</v>
      </c>
      <c r="R189" s="4">
        <f t="shared" si="106"/>
        <v>-3.125E-2</v>
      </c>
      <c r="S189" s="4">
        <f t="shared" si="107"/>
        <v>0.921875</v>
      </c>
      <c r="T189" s="4">
        <f t="shared" si="107"/>
        <v>0.953125</v>
      </c>
      <c r="U189" s="4">
        <f t="shared" si="108"/>
        <v>3.125E-2</v>
      </c>
      <c r="V189" s="3">
        <v>23</v>
      </c>
      <c r="AA189" s="3">
        <v>16</v>
      </c>
      <c r="AB189" s="11">
        <v>0</v>
      </c>
      <c r="AC189" s="3">
        <v>1</v>
      </c>
      <c r="AD189" s="3">
        <v>5</v>
      </c>
      <c r="AE189" s="3">
        <v>6</v>
      </c>
      <c r="AF189" s="3">
        <v>4</v>
      </c>
      <c r="AG189" s="3">
        <v>9</v>
      </c>
    </row>
    <row r="190" spans="1:33" x14ac:dyDescent="0.3">
      <c r="A190" s="3" t="s">
        <v>280</v>
      </c>
      <c r="B190" s="3">
        <v>189</v>
      </c>
      <c r="C190" s="3">
        <v>2</v>
      </c>
      <c r="D190" s="1">
        <v>1</v>
      </c>
      <c r="E190" s="1">
        <v>0.9375</v>
      </c>
      <c r="F190" s="1">
        <v>0.9375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4">
        <f t="shared" si="100"/>
        <v>0.984375</v>
      </c>
      <c r="M190" s="4">
        <f t="shared" si="101"/>
        <v>0.96875</v>
      </c>
      <c r="N190" s="4">
        <f t="shared" si="102"/>
        <v>1</v>
      </c>
      <c r="O190" s="4">
        <f t="shared" si="103"/>
        <v>3.125E-2</v>
      </c>
      <c r="P190" s="4">
        <f t="shared" si="104"/>
        <v>0.984375</v>
      </c>
      <c r="Q190" s="4">
        <f t="shared" si="105"/>
        <v>0.984375</v>
      </c>
      <c r="R190" s="4">
        <f t="shared" si="106"/>
        <v>0</v>
      </c>
      <c r="S190" s="4">
        <f t="shared" si="107"/>
        <v>0.984375</v>
      </c>
      <c r="T190" s="4">
        <f t="shared" si="107"/>
        <v>0.984375</v>
      </c>
      <c r="U190" s="4">
        <f t="shared" si="108"/>
        <v>0</v>
      </c>
      <c r="V190" s="3">
        <v>23</v>
      </c>
      <c r="AA190" s="3">
        <v>18</v>
      </c>
      <c r="AB190" s="11">
        <v>1</v>
      </c>
      <c r="AC190" s="3">
        <v>3</v>
      </c>
      <c r="AD190" s="3">
        <v>2</v>
      </c>
      <c r="AE190" s="3">
        <v>6</v>
      </c>
      <c r="AF190" s="3">
        <v>6</v>
      </c>
      <c r="AG190" s="3">
        <v>17</v>
      </c>
    </row>
    <row r="191" spans="1:33" x14ac:dyDescent="0.3">
      <c r="A191" s="3" t="s">
        <v>281</v>
      </c>
      <c r="B191" s="3">
        <v>190</v>
      </c>
      <c r="C191" s="3">
        <v>1</v>
      </c>
      <c r="D191" s="1">
        <v>0.9375</v>
      </c>
      <c r="E191" s="1">
        <v>0.875</v>
      </c>
      <c r="F191" s="1">
        <v>0.75</v>
      </c>
      <c r="G191" s="1">
        <v>0.75</v>
      </c>
      <c r="H191" s="1">
        <v>0.9375</v>
      </c>
      <c r="I191" s="1">
        <v>1</v>
      </c>
      <c r="J191" s="1">
        <v>0.875</v>
      </c>
      <c r="K191" s="1">
        <v>0.9375</v>
      </c>
      <c r="L191" s="4">
        <f t="shared" si="100"/>
        <v>0.8828125</v>
      </c>
      <c r="M191" s="4">
        <f t="shared" si="101"/>
        <v>0.828125</v>
      </c>
      <c r="N191" s="4">
        <f t="shared" si="102"/>
        <v>0.9375</v>
      </c>
      <c r="O191" s="4">
        <f t="shared" si="103"/>
        <v>0.109375</v>
      </c>
      <c r="P191" s="4">
        <f t="shared" si="104"/>
        <v>0.90625</v>
      </c>
      <c r="Q191" s="4">
        <f t="shared" si="105"/>
        <v>0.859375</v>
      </c>
      <c r="R191" s="4">
        <f t="shared" si="106"/>
        <v>-4.6875E-2</v>
      </c>
      <c r="S191" s="4">
        <f t="shared" ref="S191:T194" si="109">AVERAGE(D191,F191,H191,J191)</f>
        <v>0.875</v>
      </c>
      <c r="T191" s="4">
        <f t="shared" si="109"/>
        <v>0.890625</v>
      </c>
      <c r="U191" s="4">
        <f t="shared" si="108"/>
        <v>1.5625E-2</v>
      </c>
      <c r="V191" s="3">
        <v>34</v>
      </c>
      <c r="AA191" s="3">
        <v>16</v>
      </c>
      <c r="AB191" s="11">
        <v>2</v>
      </c>
      <c r="AC191" s="3">
        <v>2</v>
      </c>
      <c r="AD191" s="3">
        <v>2</v>
      </c>
      <c r="AE191" s="3">
        <v>6</v>
      </c>
      <c r="AF191" s="3">
        <v>4</v>
      </c>
      <c r="AG191" s="3">
        <v>25</v>
      </c>
    </row>
    <row r="192" spans="1:33" x14ac:dyDescent="0.3">
      <c r="A192" s="3" t="s">
        <v>282</v>
      </c>
      <c r="B192" s="3">
        <v>191</v>
      </c>
      <c r="C192" s="3">
        <v>1</v>
      </c>
      <c r="D192" s="1">
        <v>1</v>
      </c>
      <c r="E192" s="1">
        <v>0.9375</v>
      </c>
      <c r="F192" s="1">
        <v>1</v>
      </c>
      <c r="G192" s="1">
        <v>0.625</v>
      </c>
      <c r="H192" s="1">
        <v>1</v>
      </c>
      <c r="I192" s="1">
        <v>0.875</v>
      </c>
      <c r="J192" s="1">
        <v>1</v>
      </c>
      <c r="K192" s="1">
        <v>1</v>
      </c>
      <c r="L192" s="4">
        <f t="shared" si="100"/>
        <v>0.9296875</v>
      </c>
      <c r="M192" s="4">
        <f t="shared" si="101"/>
        <v>0.890625</v>
      </c>
      <c r="N192" s="4">
        <f t="shared" si="102"/>
        <v>0.96875</v>
      </c>
      <c r="O192" s="4">
        <f t="shared" si="103"/>
        <v>7.8125E-2</v>
      </c>
      <c r="P192" s="4">
        <f t="shared" si="104"/>
        <v>0.984375</v>
      </c>
      <c r="Q192" s="4">
        <f t="shared" si="105"/>
        <v>0.875</v>
      </c>
      <c r="R192" s="4">
        <f t="shared" si="106"/>
        <v>-0.109375</v>
      </c>
      <c r="S192" s="4">
        <f t="shared" si="109"/>
        <v>1</v>
      </c>
      <c r="T192" s="4">
        <f t="shared" si="109"/>
        <v>0.859375</v>
      </c>
      <c r="U192" s="4">
        <f t="shared" si="108"/>
        <v>-0.140625</v>
      </c>
      <c r="V192" s="3">
        <v>25</v>
      </c>
      <c r="AA192" s="3">
        <v>15</v>
      </c>
      <c r="AB192" s="11">
        <v>3</v>
      </c>
      <c r="AC192" s="3">
        <v>2</v>
      </c>
      <c r="AD192" s="3">
        <v>0</v>
      </c>
      <c r="AE192" s="3">
        <v>5</v>
      </c>
      <c r="AF192" s="3">
        <v>5</v>
      </c>
      <c r="AG192" s="3">
        <v>14</v>
      </c>
    </row>
    <row r="193" spans="1:33" x14ac:dyDescent="0.3">
      <c r="A193" s="3" t="s">
        <v>283</v>
      </c>
      <c r="B193" s="3">
        <v>192</v>
      </c>
      <c r="C193" s="3">
        <v>2</v>
      </c>
      <c r="D193" s="1">
        <v>0.9375</v>
      </c>
      <c r="E193" s="1">
        <v>0.9375</v>
      </c>
      <c r="F193" s="1">
        <v>1</v>
      </c>
      <c r="G193" s="1">
        <v>0.9375</v>
      </c>
      <c r="H193" s="1">
        <v>0.9375</v>
      </c>
      <c r="I193" s="1">
        <v>1</v>
      </c>
      <c r="J193" s="1">
        <v>1</v>
      </c>
      <c r="K193" s="1">
        <v>0.9375</v>
      </c>
      <c r="L193" s="4">
        <f t="shared" si="100"/>
        <v>0.9609375</v>
      </c>
      <c r="M193" s="4">
        <f t="shared" si="101"/>
        <v>0.953125</v>
      </c>
      <c r="N193" s="4">
        <f t="shared" si="102"/>
        <v>0.96875</v>
      </c>
      <c r="O193" s="4">
        <f t="shared" si="103"/>
        <v>1.5625E-2</v>
      </c>
      <c r="P193" s="4">
        <f t="shared" si="104"/>
        <v>0.953125</v>
      </c>
      <c r="Q193" s="4">
        <f t="shared" si="105"/>
        <v>0.96875</v>
      </c>
      <c r="R193" s="4">
        <f t="shared" si="106"/>
        <v>1.5625E-2</v>
      </c>
      <c r="S193" s="4">
        <f t="shared" si="109"/>
        <v>0.96875</v>
      </c>
      <c r="T193" s="4">
        <f t="shared" si="109"/>
        <v>0.953125</v>
      </c>
      <c r="U193" s="4">
        <f t="shared" si="108"/>
        <v>-1.5625E-2</v>
      </c>
      <c r="V193" s="3">
        <v>29</v>
      </c>
      <c r="AA193" s="3">
        <v>18</v>
      </c>
      <c r="AB193" s="11">
        <v>4</v>
      </c>
      <c r="AC193" s="3">
        <v>3</v>
      </c>
      <c r="AD193" s="3">
        <v>3</v>
      </c>
      <c r="AE193" s="3">
        <v>1</v>
      </c>
      <c r="AF193" s="3">
        <v>7</v>
      </c>
      <c r="AG193" s="3">
        <v>20</v>
      </c>
    </row>
    <row r="194" spans="1:33" x14ac:dyDescent="0.3">
      <c r="A194" s="3" t="s">
        <v>284</v>
      </c>
      <c r="B194" s="3">
        <v>193</v>
      </c>
      <c r="C194" s="3">
        <v>2</v>
      </c>
      <c r="D194" s="1">
        <v>1</v>
      </c>
      <c r="E194" s="1">
        <v>0.9375</v>
      </c>
      <c r="F194" s="1">
        <v>1</v>
      </c>
      <c r="G194" s="1">
        <v>0.875</v>
      </c>
      <c r="H194" s="1">
        <v>1</v>
      </c>
      <c r="I194" s="1">
        <v>1</v>
      </c>
      <c r="J194" s="1">
        <v>1</v>
      </c>
      <c r="K194" s="1">
        <v>1</v>
      </c>
      <c r="L194" s="4">
        <f t="shared" si="100"/>
        <v>0.9765625</v>
      </c>
      <c r="M194" s="4">
        <f t="shared" si="101"/>
        <v>0.953125</v>
      </c>
      <c r="N194" s="4">
        <f t="shared" si="102"/>
        <v>1</v>
      </c>
      <c r="O194" s="4">
        <f t="shared" si="103"/>
        <v>4.6875E-2</v>
      </c>
      <c r="P194" s="4">
        <f t="shared" si="104"/>
        <v>0.984375</v>
      </c>
      <c r="Q194" s="4">
        <f t="shared" si="105"/>
        <v>0.96875</v>
      </c>
      <c r="R194" s="4">
        <f t="shared" si="106"/>
        <v>-1.5625E-2</v>
      </c>
      <c r="S194" s="4">
        <f t="shared" si="109"/>
        <v>1</v>
      </c>
      <c r="T194" s="4">
        <f t="shared" si="109"/>
        <v>0.953125</v>
      </c>
      <c r="U194" s="4">
        <f t="shared" si="108"/>
        <v>-4.6875E-2</v>
      </c>
      <c r="V194" s="3">
        <v>27</v>
      </c>
      <c r="AA194" s="3">
        <v>13</v>
      </c>
      <c r="AB194" s="11">
        <v>3</v>
      </c>
      <c r="AC194" s="3">
        <v>2</v>
      </c>
      <c r="AD194" s="3">
        <v>2</v>
      </c>
      <c r="AE194" s="3">
        <v>4</v>
      </c>
      <c r="AF194" s="3">
        <v>2</v>
      </c>
      <c r="AG194" s="3">
        <v>12</v>
      </c>
    </row>
    <row r="195" spans="1:33" x14ac:dyDescent="0.3">
      <c r="A195" s="3" t="s">
        <v>292</v>
      </c>
      <c r="B195" s="3">
        <v>194</v>
      </c>
      <c r="C195" s="3">
        <v>2</v>
      </c>
      <c r="D195" s="1">
        <v>0.9375</v>
      </c>
      <c r="E195" s="1">
        <v>1</v>
      </c>
      <c r="F195" s="1">
        <v>1</v>
      </c>
      <c r="G195" s="1">
        <v>0.8125</v>
      </c>
      <c r="H195" s="1">
        <v>0.9375</v>
      </c>
      <c r="I195" s="1">
        <v>0.9375</v>
      </c>
      <c r="J195" s="1">
        <v>0.9375</v>
      </c>
      <c r="K195" s="1">
        <v>1</v>
      </c>
      <c r="L195" s="4">
        <f t="shared" ref="L195:L198" si="110">AVERAGE(D195:K195)</f>
        <v>0.9453125</v>
      </c>
      <c r="M195" s="4">
        <f t="shared" ref="M195:M198" si="111">AVERAGE(D195:G195)</f>
        <v>0.9375</v>
      </c>
      <c r="N195" s="4">
        <f t="shared" ref="N195:N198" si="112">AVERAGE(H195:K195)</f>
        <v>0.953125</v>
      </c>
      <c r="O195" s="4">
        <f t="shared" ref="O195:O198" si="113">N195-M195</f>
        <v>1.5625E-2</v>
      </c>
      <c r="P195" s="4">
        <f t="shared" ref="P195:P198" si="114">AVERAGE(D195,E195,J195,K195)</f>
        <v>0.96875</v>
      </c>
      <c r="Q195" s="4">
        <f t="shared" ref="Q195:Q198" si="115">AVERAGE(F195,G195,H195,I195)</f>
        <v>0.921875</v>
      </c>
      <c r="R195" s="4">
        <f t="shared" ref="R195:R198" si="116">Q195-P195</f>
        <v>-4.6875E-2</v>
      </c>
      <c r="S195" s="4">
        <f t="shared" ref="S195:S198" si="117">AVERAGE(D195,F195,H195,J195)</f>
        <v>0.953125</v>
      </c>
      <c r="T195" s="4">
        <f t="shared" ref="T195:T198" si="118">AVERAGE(E195,G195,I195,K195)</f>
        <v>0.9375</v>
      </c>
      <c r="U195" s="4">
        <f t="shared" ref="U195:U198" si="119">T195-S195</f>
        <v>-1.5625E-2</v>
      </c>
      <c r="V195" s="3">
        <v>23</v>
      </c>
      <c r="AA195" s="3">
        <v>7</v>
      </c>
      <c r="AB195" s="11">
        <v>1</v>
      </c>
      <c r="AC195" s="3">
        <v>1</v>
      </c>
      <c r="AD195" s="3">
        <v>2</v>
      </c>
      <c r="AE195" s="3">
        <v>2</v>
      </c>
      <c r="AF195" s="3">
        <v>1</v>
      </c>
      <c r="AG195" s="3">
        <v>6</v>
      </c>
    </row>
    <row r="196" spans="1:33" x14ac:dyDescent="0.3">
      <c r="A196" s="3" t="s">
        <v>293</v>
      </c>
      <c r="B196" s="3">
        <v>195</v>
      </c>
      <c r="C196" s="3">
        <v>2</v>
      </c>
      <c r="D196" s="1">
        <v>1</v>
      </c>
      <c r="E196" s="1">
        <v>0.9375</v>
      </c>
      <c r="F196" s="1">
        <v>0.9375</v>
      </c>
      <c r="G196" s="1">
        <v>0.875</v>
      </c>
      <c r="H196" s="1">
        <v>1</v>
      </c>
      <c r="I196" s="1">
        <v>1</v>
      </c>
      <c r="J196" s="1">
        <v>1</v>
      </c>
      <c r="K196" s="1">
        <v>1</v>
      </c>
      <c r="L196" s="4">
        <f t="shared" si="110"/>
        <v>0.96875</v>
      </c>
      <c r="M196" s="4">
        <f t="shared" si="111"/>
        <v>0.9375</v>
      </c>
      <c r="N196" s="4">
        <f t="shared" si="112"/>
        <v>1</v>
      </c>
      <c r="O196" s="4">
        <f t="shared" si="113"/>
        <v>6.25E-2</v>
      </c>
      <c r="P196" s="4">
        <f t="shared" si="114"/>
        <v>0.984375</v>
      </c>
      <c r="Q196" s="4">
        <f t="shared" si="115"/>
        <v>0.953125</v>
      </c>
      <c r="R196" s="4">
        <f t="shared" si="116"/>
        <v>-3.125E-2</v>
      </c>
      <c r="S196" s="4">
        <f t="shared" si="117"/>
        <v>0.984375</v>
      </c>
      <c r="T196" s="4">
        <f t="shared" si="118"/>
        <v>0.953125</v>
      </c>
      <c r="U196" s="4">
        <f t="shared" si="119"/>
        <v>-3.125E-2</v>
      </c>
      <c r="V196" s="3">
        <v>25</v>
      </c>
      <c r="AA196" s="3">
        <v>20</v>
      </c>
      <c r="AB196" s="11">
        <v>3</v>
      </c>
      <c r="AC196" s="3">
        <v>4</v>
      </c>
      <c r="AD196" s="3">
        <v>3</v>
      </c>
      <c r="AE196" s="3">
        <v>8</v>
      </c>
      <c r="AF196" s="3">
        <v>2</v>
      </c>
      <c r="AG196" s="3">
        <v>10</v>
      </c>
    </row>
    <row r="197" spans="1:33" x14ac:dyDescent="0.3">
      <c r="A197" s="3" t="s">
        <v>294</v>
      </c>
      <c r="B197" s="3">
        <v>196</v>
      </c>
      <c r="C197" s="3">
        <v>2</v>
      </c>
      <c r="D197" s="1">
        <v>0.9375</v>
      </c>
      <c r="E197" s="1">
        <v>0.9375</v>
      </c>
      <c r="F197" s="1">
        <v>1</v>
      </c>
      <c r="G197" s="1">
        <v>0.9375</v>
      </c>
      <c r="H197" s="1">
        <v>0.9375</v>
      </c>
      <c r="I197" s="1">
        <v>0.9375</v>
      </c>
      <c r="J197" s="1">
        <v>0.875</v>
      </c>
      <c r="K197" s="1">
        <v>1</v>
      </c>
      <c r="L197" s="4">
        <f t="shared" si="110"/>
        <v>0.9453125</v>
      </c>
      <c r="M197" s="4">
        <f t="shared" si="111"/>
        <v>0.953125</v>
      </c>
      <c r="N197" s="4">
        <f t="shared" si="112"/>
        <v>0.9375</v>
      </c>
      <c r="O197" s="4">
        <f t="shared" si="113"/>
        <v>-1.5625E-2</v>
      </c>
      <c r="P197" s="4">
        <f t="shared" si="114"/>
        <v>0.9375</v>
      </c>
      <c r="Q197" s="4">
        <f t="shared" si="115"/>
        <v>0.953125</v>
      </c>
      <c r="R197" s="4">
        <f t="shared" si="116"/>
        <v>1.5625E-2</v>
      </c>
      <c r="S197" s="4">
        <f t="shared" si="117"/>
        <v>0.9375</v>
      </c>
      <c r="T197" s="4">
        <f t="shared" si="118"/>
        <v>0.953125</v>
      </c>
      <c r="U197" s="4">
        <f t="shared" si="119"/>
        <v>1.5625E-2</v>
      </c>
      <c r="V197" s="3">
        <v>32</v>
      </c>
      <c r="AA197" s="3">
        <v>15</v>
      </c>
      <c r="AB197" s="11">
        <v>0</v>
      </c>
      <c r="AC197" s="3">
        <v>2</v>
      </c>
      <c r="AD197" s="3">
        <v>0</v>
      </c>
      <c r="AE197" s="3">
        <v>8</v>
      </c>
      <c r="AF197" s="3">
        <v>5</v>
      </c>
      <c r="AG197" s="3">
        <v>2</v>
      </c>
    </row>
    <row r="198" spans="1:33" x14ac:dyDescent="0.3">
      <c r="A198" s="3" t="s">
        <v>295</v>
      </c>
      <c r="B198" s="3">
        <v>197</v>
      </c>
      <c r="C198" s="3">
        <v>2</v>
      </c>
      <c r="D198" s="1">
        <v>1</v>
      </c>
      <c r="E198" s="1">
        <v>0.9375</v>
      </c>
      <c r="F198" s="1">
        <v>1</v>
      </c>
      <c r="G198" s="1">
        <v>0.9375</v>
      </c>
      <c r="H198" s="1">
        <v>0.9375</v>
      </c>
      <c r="I198" s="1">
        <v>0.9375</v>
      </c>
      <c r="J198" s="1">
        <v>1</v>
      </c>
      <c r="K198" s="1">
        <v>0.9375</v>
      </c>
      <c r="L198" s="4">
        <f t="shared" si="110"/>
        <v>0.9609375</v>
      </c>
      <c r="M198" s="4">
        <f t="shared" si="111"/>
        <v>0.96875</v>
      </c>
      <c r="N198" s="4">
        <f t="shared" si="112"/>
        <v>0.953125</v>
      </c>
      <c r="O198" s="4">
        <f t="shared" si="113"/>
        <v>-1.5625E-2</v>
      </c>
      <c r="P198" s="4">
        <f t="shared" si="114"/>
        <v>0.96875</v>
      </c>
      <c r="Q198" s="4">
        <f t="shared" si="115"/>
        <v>0.953125</v>
      </c>
      <c r="R198" s="4">
        <f t="shared" si="116"/>
        <v>-1.5625E-2</v>
      </c>
      <c r="S198" s="4">
        <f t="shared" si="117"/>
        <v>0.984375</v>
      </c>
      <c r="T198" s="4">
        <f t="shared" si="118"/>
        <v>0.9375</v>
      </c>
      <c r="U198" s="4">
        <f t="shared" si="119"/>
        <v>-4.6875E-2</v>
      </c>
      <c r="V198" s="3">
        <v>27</v>
      </c>
      <c r="AA198" s="3">
        <v>14</v>
      </c>
      <c r="AB198" s="11">
        <v>2</v>
      </c>
      <c r="AC198" s="3">
        <v>2</v>
      </c>
      <c r="AD198" s="3">
        <v>4</v>
      </c>
      <c r="AE198" s="3">
        <v>1</v>
      </c>
      <c r="AF198" s="3">
        <v>5</v>
      </c>
      <c r="AG198" s="3">
        <v>5</v>
      </c>
    </row>
    <row r="199" spans="1:33" x14ac:dyDescent="0.3">
      <c r="A199" s="3" t="s">
        <v>296</v>
      </c>
      <c r="B199" s="3">
        <v>198</v>
      </c>
      <c r="C199" s="3">
        <v>2</v>
      </c>
      <c r="D199" s="1">
        <v>0.9375</v>
      </c>
      <c r="E199" s="1">
        <v>1</v>
      </c>
      <c r="F199" s="1">
        <v>1</v>
      </c>
      <c r="G199" s="1">
        <v>0.9375</v>
      </c>
      <c r="H199" s="1">
        <v>1</v>
      </c>
      <c r="I199" s="1">
        <v>1</v>
      </c>
      <c r="J199" s="1">
        <v>1</v>
      </c>
      <c r="K199" s="1">
        <v>0.875</v>
      </c>
      <c r="L199" s="4">
        <f t="shared" ref="L199:L213" si="120">AVERAGE(D199:K199)</f>
        <v>0.96875</v>
      </c>
      <c r="M199" s="4">
        <f t="shared" ref="M199:M213" si="121">AVERAGE(D199:G199)</f>
        <v>0.96875</v>
      </c>
      <c r="N199" s="4">
        <f t="shared" ref="N199:N213" si="122">AVERAGE(H199:K199)</f>
        <v>0.96875</v>
      </c>
      <c r="O199" s="4">
        <f t="shared" ref="O199:O213" si="123">N199-M199</f>
        <v>0</v>
      </c>
      <c r="P199" s="4">
        <f t="shared" ref="P199:P213" si="124">AVERAGE(D199,E199,J199,K199)</f>
        <v>0.953125</v>
      </c>
      <c r="Q199" s="4">
        <f t="shared" ref="Q199:Q213" si="125">AVERAGE(F199,G199,H199,I199)</f>
        <v>0.984375</v>
      </c>
      <c r="R199" s="4">
        <f t="shared" ref="R199:R213" si="126">Q199-P199</f>
        <v>3.125E-2</v>
      </c>
      <c r="S199" s="4">
        <f t="shared" ref="S199:S213" si="127">AVERAGE(D199,F199,H199,J199)</f>
        <v>0.984375</v>
      </c>
      <c r="T199" s="4">
        <f t="shared" ref="T199:T213" si="128">AVERAGE(E199,G199,I199,K199)</f>
        <v>0.953125</v>
      </c>
      <c r="U199" s="4">
        <f t="shared" ref="U199:U213" si="129">T199-S199</f>
        <v>-3.125E-2</v>
      </c>
      <c r="V199" s="3">
        <v>24</v>
      </c>
      <c r="AA199" s="3">
        <v>13</v>
      </c>
      <c r="AB199" s="11">
        <v>3</v>
      </c>
      <c r="AC199" s="3">
        <v>0</v>
      </c>
      <c r="AD199" s="3">
        <v>2</v>
      </c>
      <c r="AE199" s="3">
        <v>3</v>
      </c>
      <c r="AF199" s="3">
        <v>5</v>
      </c>
      <c r="AG199" s="3">
        <v>6</v>
      </c>
    </row>
    <row r="200" spans="1:33" x14ac:dyDescent="0.3">
      <c r="A200" s="3" t="s">
        <v>297</v>
      </c>
      <c r="B200" s="3">
        <v>199</v>
      </c>
      <c r="C200" s="3">
        <v>2</v>
      </c>
      <c r="D200" s="1">
        <v>1</v>
      </c>
      <c r="E200" s="1">
        <v>1</v>
      </c>
      <c r="F200" s="1">
        <v>1</v>
      </c>
      <c r="G200" s="1">
        <v>0.9375</v>
      </c>
      <c r="H200" s="1">
        <v>1</v>
      </c>
      <c r="I200" s="1">
        <v>0.9375</v>
      </c>
      <c r="J200" s="1">
        <v>1</v>
      </c>
      <c r="K200" s="1">
        <v>0.9375</v>
      </c>
      <c r="L200" s="4">
        <f t="shared" si="120"/>
        <v>0.9765625</v>
      </c>
      <c r="M200" s="4">
        <f t="shared" si="121"/>
        <v>0.984375</v>
      </c>
      <c r="N200" s="4">
        <f t="shared" si="122"/>
        <v>0.96875</v>
      </c>
      <c r="O200" s="4">
        <f t="shared" si="123"/>
        <v>-1.5625E-2</v>
      </c>
      <c r="P200" s="4">
        <f t="shared" si="124"/>
        <v>0.984375</v>
      </c>
      <c r="Q200" s="4">
        <f t="shared" si="125"/>
        <v>0.96875</v>
      </c>
      <c r="R200" s="4">
        <f t="shared" si="126"/>
        <v>-1.5625E-2</v>
      </c>
      <c r="S200" s="4">
        <f t="shared" si="127"/>
        <v>1</v>
      </c>
      <c r="T200" s="4">
        <f t="shared" si="128"/>
        <v>0.953125</v>
      </c>
      <c r="U200" s="4">
        <f t="shared" si="129"/>
        <v>-4.6875E-2</v>
      </c>
      <c r="V200" s="3">
        <v>25</v>
      </c>
      <c r="AA200" s="3">
        <v>6</v>
      </c>
      <c r="AB200" s="11">
        <v>0</v>
      </c>
      <c r="AC200" s="3">
        <v>1</v>
      </c>
      <c r="AD200" s="3">
        <v>1</v>
      </c>
      <c r="AE200" s="3">
        <v>1</v>
      </c>
      <c r="AF200" s="3">
        <v>3</v>
      </c>
      <c r="AG200" s="3">
        <v>5</v>
      </c>
    </row>
    <row r="201" spans="1:33" x14ac:dyDescent="0.3">
      <c r="A201" s="3" t="s">
        <v>298</v>
      </c>
      <c r="B201" s="3">
        <v>200</v>
      </c>
      <c r="C201" s="3">
        <v>2</v>
      </c>
      <c r="D201" s="1">
        <v>1</v>
      </c>
      <c r="E201" s="1">
        <v>0.875</v>
      </c>
      <c r="F201" s="1">
        <v>1</v>
      </c>
      <c r="G201" s="1">
        <v>0.9375</v>
      </c>
      <c r="H201" s="1">
        <v>1</v>
      </c>
      <c r="I201" s="1">
        <v>1</v>
      </c>
      <c r="J201" s="1">
        <v>1</v>
      </c>
      <c r="K201" s="1">
        <v>1</v>
      </c>
      <c r="L201" s="4">
        <f t="shared" si="120"/>
        <v>0.9765625</v>
      </c>
      <c r="M201" s="4">
        <f t="shared" si="121"/>
        <v>0.953125</v>
      </c>
      <c r="N201" s="4">
        <f t="shared" si="122"/>
        <v>1</v>
      </c>
      <c r="O201" s="4">
        <f t="shared" si="123"/>
        <v>4.6875E-2</v>
      </c>
      <c r="P201" s="4">
        <f t="shared" si="124"/>
        <v>0.96875</v>
      </c>
      <c r="Q201" s="4">
        <f t="shared" si="125"/>
        <v>0.984375</v>
      </c>
      <c r="R201" s="4">
        <f t="shared" si="126"/>
        <v>1.5625E-2</v>
      </c>
      <c r="S201" s="4">
        <f t="shared" si="127"/>
        <v>1</v>
      </c>
      <c r="T201" s="4">
        <f t="shared" si="128"/>
        <v>0.953125</v>
      </c>
      <c r="U201" s="4">
        <f t="shared" si="129"/>
        <v>-4.6875E-2</v>
      </c>
      <c r="V201" s="3">
        <v>26</v>
      </c>
      <c r="AA201" s="3">
        <v>18</v>
      </c>
      <c r="AB201" s="11">
        <v>3</v>
      </c>
      <c r="AC201" s="3">
        <v>2</v>
      </c>
      <c r="AD201" s="3">
        <v>1</v>
      </c>
      <c r="AE201" s="3">
        <v>6</v>
      </c>
      <c r="AF201" s="3">
        <v>6</v>
      </c>
      <c r="AG201" s="3">
        <v>25</v>
      </c>
    </row>
    <row r="202" spans="1:33" x14ac:dyDescent="0.3">
      <c r="A202" s="3" t="s">
        <v>299</v>
      </c>
      <c r="B202" s="3">
        <v>201</v>
      </c>
      <c r="C202" s="3">
        <v>2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0.9375</v>
      </c>
      <c r="L202" s="4">
        <f t="shared" si="120"/>
        <v>0.9921875</v>
      </c>
      <c r="M202" s="4">
        <f t="shared" si="121"/>
        <v>1</v>
      </c>
      <c r="N202" s="4">
        <f t="shared" si="122"/>
        <v>0.984375</v>
      </c>
      <c r="O202" s="4">
        <f t="shared" si="123"/>
        <v>-1.5625E-2</v>
      </c>
      <c r="P202" s="4">
        <f t="shared" si="124"/>
        <v>0.984375</v>
      </c>
      <c r="Q202" s="4">
        <f t="shared" si="125"/>
        <v>1</v>
      </c>
      <c r="R202" s="4">
        <f t="shared" si="126"/>
        <v>1.5625E-2</v>
      </c>
      <c r="S202" s="4">
        <f t="shared" si="127"/>
        <v>1</v>
      </c>
      <c r="T202" s="4">
        <f t="shared" si="128"/>
        <v>0.984375</v>
      </c>
      <c r="U202" s="4">
        <f t="shared" si="129"/>
        <v>-1.5625E-2</v>
      </c>
      <c r="V202" s="3">
        <v>28</v>
      </c>
      <c r="AA202" s="3">
        <v>19</v>
      </c>
      <c r="AB202" s="11">
        <v>1</v>
      </c>
      <c r="AC202" s="3">
        <v>2</v>
      </c>
      <c r="AD202" s="3">
        <v>2</v>
      </c>
      <c r="AE202" s="3">
        <v>7</v>
      </c>
      <c r="AF202" s="3">
        <v>7</v>
      </c>
      <c r="AG202" s="3">
        <v>30</v>
      </c>
    </row>
    <row r="203" spans="1:33" x14ac:dyDescent="0.3">
      <c r="A203" s="3" t="s">
        <v>300</v>
      </c>
      <c r="B203" s="3">
        <v>202</v>
      </c>
      <c r="C203" s="3">
        <v>2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4">
        <f t="shared" si="120"/>
        <v>1</v>
      </c>
      <c r="M203" s="4">
        <f t="shared" si="121"/>
        <v>1</v>
      </c>
      <c r="N203" s="4">
        <f t="shared" si="122"/>
        <v>1</v>
      </c>
      <c r="O203" s="4">
        <f t="shared" si="123"/>
        <v>0</v>
      </c>
      <c r="P203" s="4">
        <f t="shared" si="124"/>
        <v>1</v>
      </c>
      <c r="Q203" s="4">
        <f t="shared" si="125"/>
        <v>1</v>
      </c>
      <c r="R203" s="4">
        <f t="shared" si="126"/>
        <v>0</v>
      </c>
      <c r="S203" s="4">
        <f t="shared" si="127"/>
        <v>1</v>
      </c>
      <c r="T203" s="4">
        <f t="shared" si="128"/>
        <v>1</v>
      </c>
      <c r="U203" s="4">
        <f t="shared" si="129"/>
        <v>0</v>
      </c>
      <c r="V203" s="3">
        <v>28</v>
      </c>
      <c r="AA203" s="3">
        <v>14</v>
      </c>
      <c r="AB203" s="11">
        <v>2</v>
      </c>
      <c r="AC203" s="3">
        <v>2</v>
      </c>
      <c r="AD203" s="3">
        <v>1</v>
      </c>
      <c r="AE203" s="3">
        <v>3</v>
      </c>
      <c r="AF203" s="3">
        <v>6</v>
      </c>
      <c r="AG203" s="3">
        <v>20</v>
      </c>
    </row>
    <row r="204" spans="1:33" x14ac:dyDescent="0.3">
      <c r="A204" s="3" t="s">
        <v>301</v>
      </c>
      <c r="B204" s="3">
        <v>203</v>
      </c>
      <c r="C204" s="3">
        <v>2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0.9375</v>
      </c>
      <c r="L204" s="4">
        <f t="shared" si="120"/>
        <v>0.9921875</v>
      </c>
      <c r="M204" s="4">
        <f t="shared" si="121"/>
        <v>1</v>
      </c>
      <c r="N204" s="4">
        <f t="shared" si="122"/>
        <v>0.984375</v>
      </c>
      <c r="O204" s="4">
        <f t="shared" si="123"/>
        <v>-1.5625E-2</v>
      </c>
      <c r="P204" s="4">
        <f t="shared" si="124"/>
        <v>0.984375</v>
      </c>
      <c r="Q204" s="4">
        <f t="shared" si="125"/>
        <v>1</v>
      </c>
      <c r="R204" s="4">
        <f t="shared" si="126"/>
        <v>1.5625E-2</v>
      </c>
      <c r="S204" s="4">
        <f t="shared" si="127"/>
        <v>1</v>
      </c>
      <c r="T204" s="4">
        <f t="shared" si="128"/>
        <v>0.984375</v>
      </c>
      <c r="U204" s="4">
        <f t="shared" si="129"/>
        <v>-1.5625E-2</v>
      </c>
      <c r="V204" s="3">
        <v>28</v>
      </c>
      <c r="AA204" s="3">
        <v>17</v>
      </c>
      <c r="AB204" s="11">
        <v>2</v>
      </c>
      <c r="AC204" s="3">
        <v>5</v>
      </c>
      <c r="AD204" s="3">
        <v>1</v>
      </c>
      <c r="AE204" s="3">
        <v>3</v>
      </c>
      <c r="AF204" s="3">
        <v>6</v>
      </c>
      <c r="AG204" s="3">
        <v>8</v>
      </c>
    </row>
    <row r="205" spans="1:33" x14ac:dyDescent="0.3">
      <c r="A205" s="3" t="s">
        <v>302</v>
      </c>
      <c r="B205" s="3">
        <v>204</v>
      </c>
      <c r="C205" s="3">
        <v>2</v>
      </c>
      <c r="D205" s="1">
        <v>1</v>
      </c>
      <c r="E205" s="1">
        <v>0.9375</v>
      </c>
      <c r="F205" s="1">
        <v>1</v>
      </c>
      <c r="G205" s="1">
        <v>0.75</v>
      </c>
      <c r="H205" s="1">
        <v>1</v>
      </c>
      <c r="I205" s="1">
        <v>0.8125</v>
      </c>
      <c r="J205" s="1">
        <v>0.8125</v>
      </c>
      <c r="K205" s="1">
        <v>0.75</v>
      </c>
      <c r="L205" s="4">
        <f t="shared" si="120"/>
        <v>0.8828125</v>
      </c>
      <c r="M205" s="4">
        <f t="shared" si="121"/>
        <v>0.921875</v>
      </c>
      <c r="N205" s="4">
        <f t="shared" si="122"/>
        <v>0.84375</v>
      </c>
      <c r="O205" s="4">
        <f t="shared" si="123"/>
        <v>-7.8125E-2</v>
      </c>
      <c r="P205" s="4">
        <f t="shared" si="124"/>
        <v>0.875</v>
      </c>
      <c r="Q205" s="4">
        <f t="shared" si="125"/>
        <v>0.890625</v>
      </c>
      <c r="R205" s="4">
        <f t="shared" si="126"/>
        <v>1.5625E-2</v>
      </c>
      <c r="S205" s="4">
        <f t="shared" si="127"/>
        <v>0.953125</v>
      </c>
      <c r="T205" s="4">
        <f t="shared" si="128"/>
        <v>0.8125</v>
      </c>
      <c r="U205" s="4">
        <f t="shared" si="129"/>
        <v>-0.140625</v>
      </c>
      <c r="V205" s="3">
        <v>21</v>
      </c>
      <c r="AA205" s="3">
        <v>14</v>
      </c>
      <c r="AB205" s="11">
        <v>5</v>
      </c>
      <c r="AC205" s="3">
        <v>4</v>
      </c>
      <c r="AD205" s="3">
        <v>0</v>
      </c>
      <c r="AE205" s="3">
        <v>1</v>
      </c>
      <c r="AF205" s="3">
        <v>4</v>
      </c>
      <c r="AG205" s="3">
        <v>3</v>
      </c>
    </row>
    <row r="206" spans="1:33" x14ac:dyDescent="0.3">
      <c r="A206" s="3" t="s">
        <v>303</v>
      </c>
      <c r="B206" s="3">
        <v>205</v>
      </c>
      <c r="C206" s="3">
        <v>2</v>
      </c>
      <c r="D206" s="1">
        <v>0.9375</v>
      </c>
      <c r="E206" s="1">
        <v>0.8125</v>
      </c>
      <c r="F206" s="1">
        <v>0.9375</v>
      </c>
      <c r="G206" s="1">
        <v>0.75</v>
      </c>
      <c r="H206" s="1">
        <v>0.6875</v>
      </c>
      <c r="I206" s="1">
        <v>0.875</v>
      </c>
      <c r="J206" s="1">
        <v>0.9375</v>
      </c>
      <c r="K206" s="1">
        <v>0.9375</v>
      </c>
      <c r="L206" s="4">
        <f t="shared" si="120"/>
        <v>0.859375</v>
      </c>
      <c r="M206" s="4">
        <f t="shared" si="121"/>
        <v>0.859375</v>
      </c>
      <c r="N206" s="4">
        <f t="shared" si="122"/>
        <v>0.859375</v>
      </c>
      <c r="O206" s="4">
        <f t="shared" si="123"/>
        <v>0</v>
      </c>
      <c r="P206" s="4">
        <f t="shared" si="124"/>
        <v>0.90625</v>
      </c>
      <c r="Q206" s="4">
        <f t="shared" si="125"/>
        <v>0.8125</v>
      </c>
      <c r="R206" s="4">
        <f t="shared" si="126"/>
        <v>-9.375E-2</v>
      </c>
      <c r="S206" s="4">
        <f t="shared" si="127"/>
        <v>0.875</v>
      </c>
      <c r="T206" s="4">
        <f t="shared" si="128"/>
        <v>0.84375</v>
      </c>
      <c r="U206" s="4">
        <f t="shared" si="129"/>
        <v>-3.125E-2</v>
      </c>
      <c r="V206" s="3">
        <v>23</v>
      </c>
      <c r="AA206" s="3">
        <v>18</v>
      </c>
      <c r="AB206" s="11">
        <v>4</v>
      </c>
      <c r="AC206" s="3">
        <v>3</v>
      </c>
      <c r="AD206" s="3">
        <v>3</v>
      </c>
      <c r="AE206" s="3">
        <v>4</v>
      </c>
      <c r="AF206" s="3">
        <v>4</v>
      </c>
      <c r="AG206" s="3">
        <v>7</v>
      </c>
    </row>
    <row r="207" spans="1:33" x14ac:dyDescent="0.3">
      <c r="A207" s="3" t="s">
        <v>304</v>
      </c>
      <c r="B207" s="3">
        <v>206</v>
      </c>
      <c r="C207" s="3">
        <v>2</v>
      </c>
      <c r="D207" s="1">
        <v>1</v>
      </c>
      <c r="E207" s="1">
        <v>1</v>
      </c>
      <c r="F207" s="1">
        <v>1</v>
      </c>
      <c r="G207" s="1">
        <v>0.9375</v>
      </c>
      <c r="H207" s="1">
        <v>1</v>
      </c>
      <c r="I207" s="1">
        <v>1</v>
      </c>
      <c r="J207" s="1">
        <v>1</v>
      </c>
      <c r="K207" s="1">
        <v>1</v>
      </c>
      <c r="L207" s="4">
        <f t="shared" si="120"/>
        <v>0.9921875</v>
      </c>
      <c r="M207" s="4">
        <f t="shared" si="121"/>
        <v>0.984375</v>
      </c>
      <c r="N207" s="4">
        <f t="shared" si="122"/>
        <v>1</v>
      </c>
      <c r="O207" s="4">
        <f t="shared" si="123"/>
        <v>1.5625E-2</v>
      </c>
      <c r="P207" s="4">
        <f t="shared" si="124"/>
        <v>1</v>
      </c>
      <c r="Q207" s="4">
        <f t="shared" si="125"/>
        <v>0.984375</v>
      </c>
      <c r="R207" s="4">
        <f t="shared" si="126"/>
        <v>-1.5625E-2</v>
      </c>
      <c r="S207" s="4">
        <f t="shared" si="127"/>
        <v>1</v>
      </c>
      <c r="T207" s="4">
        <f t="shared" si="128"/>
        <v>0.984375</v>
      </c>
      <c r="U207" s="4">
        <f t="shared" si="129"/>
        <v>-1.5625E-2</v>
      </c>
      <c r="V207" s="3">
        <v>28</v>
      </c>
      <c r="AA207" s="3">
        <v>10</v>
      </c>
      <c r="AB207" s="11">
        <v>0</v>
      </c>
      <c r="AC207" s="3">
        <v>0</v>
      </c>
      <c r="AD207" s="3">
        <v>2</v>
      </c>
      <c r="AE207" s="3">
        <v>8</v>
      </c>
      <c r="AF207" s="3">
        <v>0</v>
      </c>
      <c r="AG207" s="3">
        <v>5</v>
      </c>
    </row>
    <row r="208" spans="1:33" x14ac:dyDescent="0.3">
      <c r="A208" s="3" t="s">
        <v>305</v>
      </c>
      <c r="B208" s="3">
        <v>207</v>
      </c>
      <c r="C208" s="3">
        <v>2</v>
      </c>
      <c r="D208" s="1">
        <v>1</v>
      </c>
      <c r="E208" s="1">
        <v>0.875</v>
      </c>
      <c r="F208" s="1">
        <v>1</v>
      </c>
      <c r="G208" s="1">
        <v>0.625</v>
      </c>
      <c r="H208" s="1">
        <v>0.9375</v>
      </c>
      <c r="I208" s="1">
        <v>1</v>
      </c>
      <c r="J208" s="1">
        <v>1</v>
      </c>
      <c r="K208" s="1">
        <v>0.9375</v>
      </c>
      <c r="L208" s="4">
        <f t="shared" si="120"/>
        <v>0.921875</v>
      </c>
      <c r="M208" s="4">
        <f t="shared" si="121"/>
        <v>0.875</v>
      </c>
      <c r="N208" s="4">
        <f t="shared" si="122"/>
        <v>0.96875</v>
      </c>
      <c r="O208" s="4">
        <f t="shared" si="123"/>
        <v>9.375E-2</v>
      </c>
      <c r="P208" s="4">
        <f t="shared" si="124"/>
        <v>0.953125</v>
      </c>
      <c r="Q208" s="4">
        <f t="shared" si="125"/>
        <v>0.890625</v>
      </c>
      <c r="R208" s="4">
        <f t="shared" si="126"/>
        <v>-6.25E-2</v>
      </c>
      <c r="S208" s="4">
        <f t="shared" si="127"/>
        <v>0.984375</v>
      </c>
      <c r="T208" s="4">
        <f t="shared" si="128"/>
        <v>0.859375</v>
      </c>
      <c r="U208" s="4">
        <f t="shared" si="129"/>
        <v>-0.125</v>
      </c>
      <c r="V208" s="3">
        <v>23</v>
      </c>
      <c r="AA208" s="3">
        <v>13</v>
      </c>
      <c r="AB208" s="11">
        <v>0</v>
      </c>
      <c r="AC208" s="3">
        <v>0</v>
      </c>
      <c r="AD208" s="3">
        <v>0</v>
      </c>
      <c r="AE208" s="3">
        <v>7</v>
      </c>
      <c r="AF208" s="3">
        <v>6</v>
      </c>
      <c r="AG208" s="3">
        <v>7</v>
      </c>
    </row>
    <row r="209" spans="1:33" x14ac:dyDescent="0.3">
      <c r="A209" s="3" t="s">
        <v>306</v>
      </c>
      <c r="B209" s="3">
        <v>208</v>
      </c>
      <c r="C209" s="3">
        <v>2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0.9375</v>
      </c>
      <c r="L209" s="4">
        <f t="shared" si="120"/>
        <v>0.9921875</v>
      </c>
      <c r="M209" s="4">
        <f t="shared" si="121"/>
        <v>1</v>
      </c>
      <c r="N209" s="4">
        <f t="shared" si="122"/>
        <v>0.984375</v>
      </c>
      <c r="O209" s="4">
        <f t="shared" si="123"/>
        <v>-1.5625E-2</v>
      </c>
      <c r="P209" s="4">
        <f t="shared" si="124"/>
        <v>0.984375</v>
      </c>
      <c r="Q209" s="4">
        <f t="shared" si="125"/>
        <v>1</v>
      </c>
      <c r="R209" s="4">
        <f t="shared" si="126"/>
        <v>1.5625E-2</v>
      </c>
      <c r="S209" s="4">
        <f t="shared" si="127"/>
        <v>1</v>
      </c>
      <c r="T209" s="4">
        <f t="shared" si="128"/>
        <v>0.984375</v>
      </c>
      <c r="U209" s="4">
        <f t="shared" si="129"/>
        <v>-1.5625E-2</v>
      </c>
      <c r="V209" s="3">
        <v>33</v>
      </c>
      <c r="AA209" s="3">
        <v>25</v>
      </c>
      <c r="AB209" s="11">
        <v>6</v>
      </c>
      <c r="AC209" s="3">
        <v>4</v>
      </c>
      <c r="AD209" s="3">
        <v>4</v>
      </c>
      <c r="AE209" s="3">
        <v>5</v>
      </c>
      <c r="AF209" s="3">
        <v>6</v>
      </c>
      <c r="AG209" s="3">
        <v>17</v>
      </c>
    </row>
    <row r="210" spans="1:33" x14ac:dyDescent="0.3">
      <c r="A210" s="3" t="s">
        <v>307</v>
      </c>
      <c r="B210" s="3">
        <v>209</v>
      </c>
      <c r="C210" s="3">
        <v>2</v>
      </c>
      <c r="D210" s="1">
        <v>0.9375</v>
      </c>
      <c r="E210" s="1">
        <v>1</v>
      </c>
      <c r="F210" s="1">
        <v>0.875</v>
      </c>
      <c r="G210" s="1">
        <v>0.5625</v>
      </c>
      <c r="H210" s="1">
        <v>1</v>
      </c>
      <c r="I210" s="1">
        <v>1</v>
      </c>
      <c r="J210" s="1">
        <v>1</v>
      </c>
      <c r="K210" s="1">
        <v>0.875</v>
      </c>
      <c r="L210" s="4">
        <f t="shared" si="120"/>
        <v>0.90625</v>
      </c>
      <c r="M210" s="4">
        <f t="shared" si="121"/>
        <v>0.84375</v>
      </c>
      <c r="N210" s="4">
        <f t="shared" si="122"/>
        <v>0.96875</v>
      </c>
      <c r="O210" s="4">
        <f t="shared" si="123"/>
        <v>0.125</v>
      </c>
      <c r="P210" s="4">
        <f t="shared" si="124"/>
        <v>0.953125</v>
      </c>
      <c r="Q210" s="4">
        <f t="shared" si="125"/>
        <v>0.859375</v>
      </c>
      <c r="R210" s="4">
        <f t="shared" si="126"/>
        <v>-9.375E-2</v>
      </c>
      <c r="S210" s="4">
        <f t="shared" si="127"/>
        <v>0.953125</v>
      </c>
      <c r="T210" s="4">
        <f t="shared" si="128"/>
        <v>0.859375</v>
      </c>
      <c r="U210" s="4">
        <f t="shared" si="129"/>
        <v>-9.375E-2</v>
      </c>
      <c r="V210" s="3">
        <v>34</v>
      </c>
      <c r="AA210" s="3">
        <v>16</v>
      </c>
      <c r="AB210" s="11">
        <v>3</v>
      </c>
      <c r="AC210" s="3">
        <v>1</v>
      </c>
      <c r="AD210" s="3">
        <v>5</v>
      </c>
      <c r="AE210" s="3">
        <v>4</v>
      </c>
      <c r="AF210" s="3">
        <v>3</v>
      </c>
      <c r="AG210" s="3">
        <v>7</v>
      </c>
    </row>
    <row r="211" spans="1:33" x14ac:dyDescent="0.3">
      <c r="A211" s="3" t="s">
        <v>308</v>
      </c>
      <c r="B211" s="3">
        <v>210</v>
      </c>
      <c r="C211" s="3">
        <v>2</v>
      </c>
      <c r="D211" s="1">
        <v>0.875</v>
      </c>
      <c r="E211" s="1">
        <v>1</v>
      </c>
      <c r="F211" s="1">
        <v>1</v>
      </c>
      <c r="G211" s="1">
        <v>0.875</v>
      </c>
      <c r="H211" s="1">
        <v>1</v>
      </c>
      <c r="I211" s="1">
        <v>0.875</v>
      </c>
      <c r="J211" s="1">
        <v>1</v>
      </c>
      <c r="K211" s="1">
        <v>0.875</v>
      </c>
      <c r="L211" s="4">
        <f t="shared" si="120"/>
        <v>0.9375</v>
      </c>
      <c r="M211" s="4">
        <f t="shared" si="121"/>
        <v>0.9375</v>
      </c>
      <c r="N211" s="4">
        <f t="shared" si="122"/>
        <v>0.9375</v>
      </c>
      <c r="O211" s="4">
        <f t="shared" si="123"/>
        <v>0</v>
      </c>
      <c r="P211" s="4">
        <f t="shared" si="124"/>
        <v>0.9375</v>
      </c>
      <c r="Q211" s="4">
        <f t="shared" si="125"/>
        <v>0.9375</v>
      </c>
      <c r="R211" s="4">
        <f t="shared" si="126"/>
        <v>0</v>
      </c>
      <c r="S211" s="4">
        <f t="shared" si="127"/>
        <v>0.96875</v>
      </c>
      <c r="T211" s="4">
        <f t="shared" si="128"/>
        <v>0.90625</v>
      </c>
      <c r="U211" s="4">
        <f t="shared" si="129"/>
        <v>-6.25E-2</v>
      </c>
      <c r="V211" s="3">
        <v>24</v>
      </c>
      <c r="AA211" s="3">
        <v>19</v>
      </c>
      <c r="AB211" s="11">
        <v>3</v>
      </c>
      <c r="AC211" s="3">
        <v>4</v>
      </c>
      <c r="AD211" s="3">
        <v>5</v>
      </c>
      <c r="AE211" s="3">
        <v>3</v>
      </c>
      <c r="AF211" s="3">
        <v>4</v>
      </c>
      <c r="AG211" s="3">
        <v>24</v>
      </c>
    </row>
    <row r="212" spans="1:33" x14ac:dyDescent="0.3">
      <c r="A212" s="3" t="s">
        <v>309</v>
      </c>
      <c r="B212" s="3">
        <v>211</v>
      </c>
      <c r="C212" s="3">
        <v>2</v>
      </c>
      <c r="D212" s="1">
        <v>0.9375</v>
      </c>
      <c r="E212" s="1">
        <v>0.875</v>
      </c>
      <c r="F212" s="1">
        <v>1</v>
      </c>
      <c r="G212" s="1">
        <v>0.8125</v>
      </c>
      <c r="H212" s="1">
        <v>1</v>
      </c>
      <c r="I212" s="1">
        <v>0.875</v>
      </c>
      <c r="J212" s="1">
        <v>1</v>
      </c>
      <c r="K212" s="1">
        <v>0.75</v>
      </c>
      <c r="L212" s="4">
        <f t="shared" si="120"/>
        <v>0.90625</v>
      </c>
      <c r="M212" s="4">
        <f t="shared" si="121"/>
        <v>0.90625</v>
      </c>
      <c r="N212" s="4">
        <f t="shared" si="122"/>
        <v>0.90625</v>
      </c>
      <c r="O212" s="4">
        <f t="shared" si="123"/>
        <v>0</v>
      </c>
      <c r="P212" s="4">
        <f t="shared" si="124"/>
        <v>0.890625</v>
      </c>
      <c r="Q212" s="4">
        <f t="shared" si="125"/>
        <v>0.921875</v>
      </c>
      <c r="R212" s="4">
        <f t="shared" si="126"/>
        <v>3.125E-2</v>
      </c>
      <c r="S212" s="4">
        <f t="shared" si="127"/>
        <v>0.984375</v>
      </c>
      <c r="T212" s="4">
        <f t="shared" si="128"/>
        <v>0.828125</v>
      </c>
      <c r="U212" s="4">
        <f t="shared" si="129"/>
        <v>-0.15625</v>
      </c>
      <c r="V212" s="3">
        <v>27</v>
      </c>
      <c r="AA212" s="3">
        <v>9</v>
      </c>
      <c r="AB212" s="11">
        <v>1</v>
      </c>
      <c r="AC212" s="3">
        <v>0</v>
      </c>
      <c r="AD212" s="3">
        <v>0</v>
      </c>
      <c r="AE212" s="3">
        <v>5</v>
      </c>
      <c r="AF212" s="3">
        <v>3</v>
      </c>
      <c r="AG212" s="3">
        <v>13</v>
      </c>
    </row>
    <row r="213" spans="1:33" x14ac:dyDescent="0.3">
      <c r="A213" s="3" t="s">
        <v>310</v>
      </c>
      <c r="B213" s="3">
        <v>212</v>
      </c>
      <c r="C213" s="3">
        <v>2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4">
        <f t="shared" si="120"/>
        <v>1</v>
      </c>
      <c r="M213" s="4">
        <f t="shared" si="121"/>
        <v>1</v>
      </c>
      <c r="N213" s="4">
        <f t="shared" si="122"/>
        <v>1</v>
      </c>
      <c r="O213" s="4">
        <f t="shared" si="123"/>
        <v>0</v>
      </c>
      <c r="P213" s="4">
        <f t="shared" si="124"/>
        <v>1</v>
      </c>
      <c r="Q213" s="4">
        <f t="shared" si="125"/>
        <v>1</v>
      </c>
      <c r="R213" s="4">
        <f t="shared" si="126"/>
        <v>0</v>
      </c>
      <c r="S213" s="4">
        <f t="shared" si="127"/>
        <v>1</v>
      </c>
      <c r="T213" s="4">
        <f t="shared" si="128"/>
        <v>1</v>
      </c>
      <c r="U213" s="4">
        <f t="shared" si="129"/>
        <v>0</v>
      </c>
      <c r="V213" s="3">
        <v>36</v>
      </c>
      <c r="AA213" s="3">
        <v>18</v>
      </c>
      <c r="AB213" s="11">
        <v>3</v>
      </c>
      <c r="AC213" s="3">
        <v>1</v>
      </c>
      <c r="AD213" s="3">
        <v>2</v>
      </c>
      <c r="AE213" s="3">
        <v>5</v>
      </c>
      <c r="AF213" s="3">
        <v>7</v>
      </c>
      <c r="AG213" s="3">
        <v>16</v>
      </c>
    </row>
    <row r="214" spans="1:33" x14ac:dyDescent="0.3">
      <c r="A214" s="3" t="s">
        <v>311</v>
      </c>
      <c r="B214" s="3">
        <v>213</v>
      </c>
      <c r="C214" s="3">
        <v>2</v>
      </c>
      <c r="D214" s="1">
        <v>0.875</v>
      </c>
      <c r="E214" s="1">
        <v>0.75</v>
      </c>
      <c r="F214" s="1">
        <v>1</v>
      </c>
      <c r="G214" s="1">
        <v>0.75</v>
      </c>
      <c r="H214" s="1">
        <v>0.875</v>
      </c>
      <c r="I214" s="1">
        <v>0.8125</v>
      </c>
      <c r="J214" s="1">
        <v>0.75</v>
      </c>
      <c r="K214" s="1">
        <v>0.6875</v>
      </c>
      <c r="L214" s="4">
        <f t="shared" ref="L214:L218" si="130">AVERAGE(D214:K214)</f>
        <v>0.8125</v>
      </c>
      <c r="M214" s="4">
        <f t="shared" ref="M214:M218" si="131">AVERAGE(D214:G214)</f>
        <v>0.84375</v>
      </c>
      <c r="N214" s="4">
        <f t="shared" ref="N214:N218" si="132">AVERAGE(H214:K214)</f>
        <v>0.78125</v>
      </c>
      <c r="O214" s="4">
        <f t="shared" ref="O214:O218" si="133">N214-M214</f>
        <v>-6.25E-2</v>
      </c>
      <c r="P214" s="4">
        <f t="shared" ref="P214:P218" si="134">AVERAGE(D214,E214,J214,K214)</f>
        <v>0.765625</v>
      </c>
      <c r="Q214" s="4">
        <f t="shared" ref="Q214:Q218" si="135">AVERAGE(F214,G214,H214,I214)</f>
        <v>0.859375</v>
      </c>
      <c r="R214" s="4">
        <f t="shared" ref="R214:R218" si="136">Q214-P214</f>
        <v>9.375E-2</v>
      </c>
      <c r="S214" s="4">
        <f t="shared" ref="S214:S218" si="137">AVERAGE(D214,F214,H214,J214)</f>
        <v>0.875</v>
      </c>
      <c r="T214" s="4">
        <f t="shared" ref="T214:T218" si="138">AVERAGE(E214,G214,I214,K214)</f>
        <v>0.75</v>
      </c>
      <c r="U214" s="4">
        <f t="shared" ref="U214:U218" si="139">T214-S214</f>
        <v>-0.125</v>
      </c>
      <c r="V214" s="3">
        <v>22</v>
      </c>
      <c r="AA214" s="3">
        <v>10</v>
      </c>
      <c r="AB214" s="11">
        <v>0</v>
      </c>
      <c r="AC214" s="3">
        <v>1</v>
      </c>
      <c r="AD214" s="3">
        <v>2</v>
      </c>
      <c r="AE214" s="3">
        <v>5</v>
      </c>
      <c r="AF214" s="3">
        <v>2</v>
      </c>
      <c r="AG214" s="3">
        <v>4</v>
      </c>
    </row>
    <row r="215" spans="1:33" x14ac:dyDescent="0.3">
      <c r="A215" s="3" t="s">
        <v>312</v>
      </c>
      <c r="B215" s="3">
        <v>214</v>
      </c>
      <c r="C215" s="3">
        <v>1</v>
      </c>
      <c r="D215" s="1">
        <v>1</v>
      </c>
      <c r="E215" s="1">
        <v>0.9375</v>
      </c>
      <c r="F215" s="1">
        <v>1</v>
      </c>
      <c r="G215" s="1">
        <v>0.875</v>
      </c>
      <c r="H215" s="1">
        <v>0.9375</v>
      </c>
      <c r="I215" s="1">
        <v>1</v>
      </c>
      <c r="J215" s="1">
        <v>0.9375</v>
      </c>
      <c r="K215" s="1">
        <v>1</v>
      </c>
      <c r="L215" s="4">
        <f t="shared" si="130"/>
        <v>0.9609375</v>
      </c>
      <c r="M215" s="4">
        <f t="shared" si="131"/>
        <v>0.953125</v>
      </c>
      <c r="N215" s="4">
        <f t="shared" si="132"/>
        <v>0.96875</v>
      </c>
      <c r="O215" s="4">
        <f t="shared" si="133"/>
        <v>1.5625E-2</v>
      </c>
      <c r="P215" s="4">
        <f t="shared" si="134"/>
        <v>0.96875</v>
      </c>
      <c r="Q215" s="4">
        <f t="shared" si="135"/>
        <v>0.953125</v>
      </c>
      <c r="R215" s="4">
        <f t="shared" si="136"/>
        <v>-1.5625E-2</v>
      </c>
      <c r="S215" s="4">
        <f t="shared" si="137"/>
        <v>0.96875</v>
      </c>
      <c r="T215" s="4">
        <f t="shared" si="138"/>
        <v>0.953125</v>
      </c>
      <c r="U215" s="4">
        <f t="shared" si="139"/>
        <v>-1.5625E-2</v>
      </c>
      <c r="V215" s="3">
        <v>29</v>
      </c>
      <c r="AA215" s="3">
        <v>17</v>
      </c>
      <c r="AB215" s="11">
        <v>2</v>
      </c>
      <c r="AC215" s="3">
        <v>5</v>
      </c>
      <c r="AD215" s="3">
        <v>3</v>
      </c>
      <c r="AE215" s="3">
        <v>1</v>
      </c>
      <c r="AF215" s="3">
        <v>6</v>
      </c>
      <c r="AG215" s="3">
        <v>18</v>
      </c>
    </row>
    <row r="216" spans="1:33" x14ac:dyDescent="0.3">
      <c r="A216" s="3" t="s">
        <v>313</v>
      </c>
      <c r="B216" s="3">
        <v>215</v>
      </c>
      <c r="C216" s="3">
        <v>2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4">
        <f t="shared" si="130"/>
        <v>1</v>
      </c>
      <c r="M216" s="4">
        <f t="shared" si="131"/>
        <v>1</v>
      </c>
      <c r="N216" s="4">
        <f t="shared" si="132"/>
        <v>1</v>
      </c>
      <c r="O216" s="4">
        <f t="shared" si="133"/>
        <v>0</v>
      </c>
      <c r="P216" s="4">
        <f t="shared" si="134"/>
        <v>1</v>
      </c>
      <c r="Q216" s="4">
        <f t="shared" si="135"/>
        <v>1</v>
      </c>
      <c r="R216" s="4">
        <f t="shared" si="136"/>
        <v>0</v>
      </c>
      <c r="S216" s="4">
        <f t="shared" si="137"/>
        <v>1</v>
      </c>
      <c r="T216" s="4">
        <f t="shared" si="138"/>
        <v>1</v>
      </c>
      <c r="U216" s="4">
        <f t="shared" si="139"/>
        <v>0</v>
      </c>
      <c r="V216" s="3">
        <v>25</v>
      </c>
      <c r="AA216" s="3">
        <v>16</v>
      </c>
      <c r="AB216" s="11">
        <v>0</v>
      </c>
      <c r="AC216" s="3">
        <v>1</v>
      </c>
      <c r="AD216" s="3">
        <v>1</v>
      </c>
      <c r="AE216" s="3">
        <v>7</v>
      </c>
      <c r="AF216" s="3">
        <v>7</v>
      </c>
      <c r="AG216" s="3">
        <v>13</v>
      </c>
    </row>
    <row r="217" spans="1:33" x14ac:dyDescent="0.3">
      <c r="A217" s="3" t="s">
        <v>314</v>
      </c>
      <c r="B217" s="3">
        <v>216</v>
      </c>
      <c r="C217" s="3">
        <v>2</v>
      </c>
      <c r="D217" s="1">
        <v>1</v>
      </c>
      <c r="E217" s="1">
        <v>1</v>
      </c>
      <c r="F217" s="1">
        <v>0.9375</v>
      </c>
      <c r="G217" s="1">
        <v>0.875</v>
      </c>
      <c r="H217" s="1">
        <v>1</v>
      </c>
      <c r="I217" s="1">
        <v>0.9375</v>
      </c>
      <c r="J217" s="1">
        <v>1</v>
      </c>
      <c r="K217" s="1">
        <v>0.9375</v>
      </c>
      <c r="L217" s="4">
        <f t="shared" si="130"/>
        <v>0.9609375</v>
      </c>
      <c r="M217" s="4">
        <f t="shared" si="131"/>
        <v>0.953125</v>
      </c>
      <c r="N217" s="4">
        <f t="shared" si="132"/>
        <v>0.96875</v>
      </c>
      <c r="O217" s="4">
        <f t="shared" si="133"/>
        <v>1.5625E-2</v>
      </c>
      <c r="P217" s="4">
        <f t="shared" si="134"/>
        <v>0.984375</v>
      </c>
      <c r="Q217" s="4">
        <f t="shared" si="135"/>
        <v>0.9375</v>
      </c>
      <c r="R217" s="4">
        <f t="shared" si="136"/>
        <v>-4.6875E-2</v>
      </c>
      <c r="S217" s="4">
        <f t="shared" si="137"/>
        <v>0.984375</v>
      </c>
      <c r="T217" s="4">
        <f t="shared" si="138"/>
        <v>0.9375</v>
      </c>
      <c r="U217" s="4">
        <f t="shared" si="139"/>
        <v>-4.6875E-2</v>
      </c>
      <c r="V217" s="3">
        <v>27</v>
      </c>
      <c r="AA217" s="3">
        <v>11</v>
      </c>
      <c r="AB217" s="11">
        <v>0</v>
      </c>
      <c r="AC217" s="3">
        <v>3</v>
      </c>
      <c r="AD217" s="3">
        <v>2</v>
      </c>
      <c r="AE217" s="3">
        <v>5</v>
      </c>
      <c r="AF217" s="3">
        <v>1</v>
      </c>
      <c r="AG217" s="3">
        <v>21</v>
      </c>
    </row>
    <row r="218" spans="1:33" x14ac:dyDescent="0.3">
      <c r="A218" s="3" t="s">
        <v>315</v>
      </c>
      <c r="B218" s="3">
        <v>217</v>
      </c>
      <c r="C218" s="3">
        <v>2</v>
      </c>
      <c r="D218" s="1">
        <v>1</v>
      </c>
      <c r="E218" s="1">
        <v>0.875</v>
      </c>
      <c r="F218" s="1">
        <v>0.9375</v>
      </c>
      <c r="G218" s="1">
        <v>1</v>
      </c>
      <c r="H218" s="1">
        <v>1</v>
      </c>
      <c r="I218" s="1">
        <v>0.9375</v>
      </c>
      <c r="J218" s="1">
        <v>1</v>
      </c>
      <c r="K218" s="1">
        <v>0.9375</v>
      </c>
      <c r="L218" s="4">
        <f t="shared" si="130"/>
        <v>0.9609375</v>
      </c>
      <c r="M218" s="4">
        <f t="shared" si="131"/>
        <v>0.953125</v>
      </c>
      <c r="N218" s="4">
        <f t="shared" si="132"/>
        <v>0.96875</v>
      </c>
      <c r="O218" s="4">
        <f t="shared" si="133"/>
        <v>1.5625E-2</v>
      </c>
      <c r="P218" s="4">
        <f t="shared" si="134"/>
        <v>0.953125</v>
      </c>
      <c r="Q218" s="4">
        <f t="shared" si="135"/>
        <v>0.96875</v>
      </c>
      <c r="R218" s="4">
        <f t="shared" si="136"/>
        <v>1.5625E-2</v>
      </c>
      <c r="S218" s="4">
        <f t="shared" si="137"/>
        <v>0.984375</v>
      </c>
      <c r="T218" s="4">
        <f t="shared" si="138"/>
        <v>0.9375</v>
      </c>
      <c r="U218" s="4">
        <f t="shared" si="139"/>
        <v>-4.6875E-2</v>
      </c>
      <c r="V218" s="3">
        <v>23</v>
      </c>
      <c r="AA218" s="3">
        <v>16</v>
      </c>
      <c r="AB218" s="11">
        <v>2</v>
      </c>
      <c r="AC218" s="3">
        <v>4</v>
      </c>
      <c r="AD218" s="3">
        <v>2</v>
      </c>
      <c r="AE218" s="3">
        <v>4</v>
      </c>
      <c r="AF218" s="3">
        <v>4</v>
      </c>
      <c r="AG218" s="3">
        <v>13</v>
      </c>
    </row>
    <row r="219" spans="1:33" x14ac:dyDescent="0.3">
      <c r="A219" s="3" t="s">
        <v>316</v>
      </c>
      <c r="B219" s="3">
        <v>218</v>
      </c>
      <c r="C219" s="3">
        <v>2</v>
      </c>
      <c r="D219" s="1">
        <v>1</v>
      </c>
      <c r="E219" s="1">
        <v>0.9375</v>
      </c>
      <c r="F219" s="1">
        <v>0.9375</v>
      </c>
      <c r="G219" s="1">
        <v>0.9375</v>
      </c>
      <c r="H219" s="1">
        <v>0.9375</v>
      </c>
      <c r="I219" s="1">
        <v>0.875</v>
      </c>
      <c r="J219" s="1">
        <v>1</v>
      </c>
      <c r="K219" s="1">
        <v>0.875</v>
      </c>
      <c r="L219" s="4">
        <f t="shared" ref="L219:L220" si="140">AVERAGE(D219:K219)</f>
        <v>0.9375</v>
      </c>
      <c r="M219" s="4">
        <f t="shared" ref="M219:M220" si="141">AVERAGE(D219:G219)</f>
        <v>0.953125</v>
      </c>
      <c r="N219" s="4">
        <f t="shared" ref="N219:N220" si="142">AVERAGE(H219:K219)</f>
        <v>0.921875</v>
      </c>
      <c r="O219" s="4">
        <f t="shared" ref="O219:O220" si="143">N219-M219</f>
        <v>-3.125E-2</v>
      </c>
      <c r="P219" s="4">
        <f t="shared" ref="P219:P220" si="144">AVERAGE(D219,E219,J219,K219)</f>
        <v>0.953125</v>
      </c>
      <c r="Q219" s="4">
        <f t="shared" ref="Q219:Q220" si="145">AVERAGE(F219,G219,H219,I219)</f>
        <v>0.921875</v>
      </c>
      <c r="R219" s="4">
        <f t="shared" ref="R219:R220" si="146">Q219-P219</f>
        <v>-3.125E-2</v>
      </c>
      <c r="S219" s="4">
        <f t="shared" ref="S219:S220" si="147">AVERAGE(D219,F219,H219,J219)</f>
        <v>0.96875</v>
      </c>
      <c r="T219" s="4">
        <f t="shared" ref="T219:T220" si="148">AVERAGE(E219,G219,I219,K219)</f>
        <v>0.90625</v>
      </c>
      <c r="U219" s="4">
        <f t="shared" ref="U219:U220" si="149">T219-S219</f>
        <v>-6.25E-2</v>
      </c>
      <c r="V219" s="3">
        <v>32</v>
      </c>
      <c r="AA219" s="3">
        <v>26</v>
      </c>
      <c r="AB219" s="11">
        <v>4</v>
      </c>
      <c r="AC219" s="3">
        <v>6</v>
      </c>
      <c r="AD219" s="3">
        <v>3</v>
      </c>
      <c r="AE219" s="3">
        <v>5</v>
      </c>
      <c r="AF219" s="3">
        <v>8</v>
      </c>
      <c r="AG219" s="3">
        <v>43</v>
      </c>
    </row>
    <row r="220" spans="1:33" x14ac:dyDescent="0.3">
      <c r="A220" s="3" t="s">
        <v>317</v>
      </c>
      <c r="B220" s="3">
        <v>219</v>
      </c>
      <c r="C220" s="3">
        <v>2</v>
      </c>
      <c r="D220" s="1">
        <v>1</v>
      </c>
      <c r="E220" s="1">
        <v>0.75</v>
      </c>
      <c r="F220" s="1">
        <v>0.875</v>
      </c>
      <c r="G220" s="1">
        <v>0.875</v>
      </c>
      <c r="H220" s="1">
        <v>0.8125</v>
      </c>
      <c r="I220" s="1">
        <v>0.9375</v>
      </c>
      <c r="J220" s="1">
        <v>1</v>
      </c>
      <c r="K220" s="1">
        <v>0.75</v>
      </c>
      <c r="L220" s="4">
        <f t="shared" si="140"/>
        <v>0.875</v>
      </c>
      <c r="M220" s="4">
        <f t="shared" si="141"/>
        <v>0.875</v>
      </c>
      <c r="N220" s="4">
        <f t="shared" si="142"/>
        <v>0.875</v>
      </c>
      <c r="O220" s="4">
        <f t="shared" si="143"/>
        <v>0</v>
      </c>
      <c r="P220" s="4">
        <f t="shared" si="144"/>
        <v>0.875</v>
      </c>
      <c r="Q220" s="4">
        <f t="shared" si="145"/>
        <v>0.875</v>
      </c>
      <c r="R220" s="4">
        <f t="shared" si="146"/>
        <v>0</v>
      </c>
      <c r="S220" s="4">
        <f t="shared" si="147"/>
        <v>0.921875</v>
      </c>
      <c r="T220" s="4">
        <f t="shared" si="148"/>
        <v>0.828125</v>
      </c>
      <c r="U220" s="4">
        <f t="shared" si="149"/>
        <v>-9.375E-2</v>
      </c>
      <c r="V220" s="3">
        <v>24</v>
      </c>
      <c r="AA220" s="3">
        <v>17</v>
      </c>
      <c r="AB220" s="11">
        <v>1</v>
      </c>
      <c r="AC220" s="3">
        <v>5</v>
      </c>
      <c r="AD220" s="3">
        <v>2</v>
      </c>
      <c r="AE220" s="3">
        <v>4</v>
      </c>
      <c r="AF220" s="3">
        <v>5</v>
      </c>
      <c r="AG220" s="3">
        <v>12</v>
      </c>
    </row>
    <row r="221" spans="1:33" x14ac:dyDescent="0.3">
      <c r="L221" s="4"/>
    </row>
    <row r="223" spans="1:33" x14ac:dyDescent="0.3">
      <c r="A223" s="3" t="s">
        <v>26</v>
      </c>
      <c r="D223" s="4">
        <f t="shared" ref="D223:AF223" si="150">AVERAGE(D2:D222)</f>
        <v>0.98200460829493075</v>
      </c>
      <c r="E223" s="4">
        <f>AVERAGE(E2:E222)</f>
        <v>0.94208525345622107</v>
      </c>
      <c r="F223" s="4">
        <f t="shared" si="150"/>
        <v>0.98394009216589851</v>
      </c>
      <c r="G223" s="4">
        <f t="shared" si="150"/>
        <v>0.9076036866359446</v>
      </c>
      <c r="H223" s="4">
        <f t="shared" si="150"/>
        <v>0.97506912442396299</v>
      </c>
      <c r="I223" s="4">
        <f t="shared" si="150"/>
        <v>0.94638248847926243</v>
      </c>
      <c r="J223" s="4">
        <f t="shared" si="150"/>
        <v>0.98123271889400909</v>
      </c>
      <c r="K223" s="4">
        <f t="shared" si="150"/>
        <v>0.95876728110599074</v>
      </c>
      <c r="L223" s="4">
        <f t="shared" si="150"/>
        <v>0.95963565668202788</v>
      </c>
      <c r="M223" s="4">
        <f t="shared" si="150"/>
        <v>0.95390841013824867</v>
      </c>
      <c r="N223" s="4">
        <f t="shared" si="150"/>
        <v>0.96536290322580642</v>
      </c>
      <c r="O223" s="4">
        <f t="shared" si="150"/>
        <v>1.1454493087557603E-2</v>
      </c>
      <c r="P223" s="4">
        <f t="shared" si="150"/>
        <v>0.96530241935483851</v>
      </c>
      <c r="Q223" s="4">
        <f t="shared" si="150"/>
        <v>0.95317684331797214</v>
      </c>
      <c r="R223" s="4">
        <f t="shared" si="150"/>
        <v>-1.2125576036866358E-2</v>
      </c>
      <c r="S223" s="4">
        <f t="shared" si="150"/>
        <v>0.98056163594470036</v>
      </c>
      <c r="T223" s="4">
        <f t="shared" si="150"/>
        <v>0.93870967741935463</v>
      </c>
      <c r="U223" s="4">
        <f t="shared" si="150"/>
        <v>-4.185195852534563E-2</v>
      </c>
      <c r="V223" s="4">
        <f t="shared" si="150"/>
        <v>27.445544554455445</v>
      </c>
      <c r="W223" s="4">
        <f t="shared" si="150"/>
        <v>7.609467455621302</v>
      </c>
      <c r="X223" s="4">
        <f t="shared" si="150"/>
        <v>3.1893491124260356</v>
      </c>
      <c r="Y223" s="4">
        <f t="shared" si="150"/>
        <v>10.562130177514794</v>
      </c>
      <c r="Z223" s="4">
        <f t="shared" si="150"/>
        <v>6.1775147928994079</v>
      </c>
      <c r="AA223" s="4">
        <f t="shared" si="150"/>
        <v>16.159817351598175</v>
      </c>
      <c r="AB223" s="4">
        <f t="shared" si="150"/>
        <v>2.1963470319634704</v>
      </c>
      <c r="AC223" s="4">
        <f t="shared" si="150"/>
        <v>2.4109589041095889</v>
      </c>
      <c r="AD223" s="4">
        <f t="shared" si="150"/>
        <v>2.3287671232876712</v>
      </c>
      <c r="AE223" s="4">
        <f t="shared" si="150"/>
        <v>4.7488584474885842</v>
      </c>
      <c r="AF223" s="4">
        <f t="shared" si="150"/>
        <v>4.4794520547945202</v>
      </c>
    </row>
    <row r="224" spans="1:33" x14ac:dyDescent="0.3">
      <c r="A224" s="3" t="s">
        <v>158</v>
      </c>
      <c r="D224" s="4">
        <f>STDEV(D2:D222)</f>
        <v>3.7922191013414527E-2</v>
      </c>
      <c r="E224" s="4">
        <f t="shared" ref="E224:AF224" si="151">STDEV(E2:E222)</f>
        <v>0.11132098594228591</v>
      </c>
      <c r="F224" s="4">
        <f t="shared" si="151"/>
        <v>3.8791418796090535E-2</v>
      </c>
      <c r="G224" s="4">
        <f t="shared" si="151"/>
        <v>0.12525005391162325</v>
      </c>
      <c r="H224" s="4">
        <f t="shared" si="151"/>
        <v>5.0933937929695847E-2</v>
      </c>
      <c r="I224" s="4">
        <f t="shared" si="151"/>
        <v>9.8747896214260014E-2</v>
      </c>
      <c r="J224" s="4">
        <f t="shared" si="151"/>
        <v>4.0755396012644288E-2</v>
      </c>
      <c r="K224" s="4">
        <f t="shared" si="151"/>
        <v>8.2161947624680876E-2</v>
      </c>
      <c r="L224" s="4">
        <f t="shared" si="151"/>
        <v>4.4093363790742322E-2</v>
      </c>
      <c r="M224" s="4">
        <f t="shared" si="151"/>
        <v>5.7409869539070041E-2</v>
      </c>
      <c r="N224" s="4">
        <f t="shared" si="151"/>
        <v>4.9168888962063617E-2</v>
      </c>
      <c r="O224" s="4">
        <f t="shared" si="151"/>
        <v>6.0415615555769971E-2</v>
      </c>
      <c r="P224" s="4">
        <f t="shared" si="151"/>
        <v>5.246668285219816E-2</v>
      </c>
      <c r="Q224" s="4">
        <f t="shared" si="151"/>
        <v>5.8483383819073274E-2</v>
      </c>
      <c r="R224" s="4">
        <f t="shared" si="151"/>
        <v>6.5483065755264663E-2</v>
      </c>
      <c r="S224" s="4">
        <f t="shared" si="151"/>
        <v>2.6818812711436543E-2</v>
      </c>
      <c r="T224" s="4">
        <f t="shared" si="151"/>
        <v>7.2580687967721075E-2</v>
      </c>
      <c r="U224" s="4">
        <f t="shared" si="151"/>
        <v>6.4788201400460321E-2</v>
      </c>
      <c r="V224" s="4">
        <f t="shared" si="151"/>
        <v>5.0764802463946275</v>
      </c>
      <c r="W224" s="4">
        <f t="shared" si="151"/>
        <v>1.8584185097995307</v>
      </c>
      <c r="X224" s="4">
        <f t="shared" si="151"/>
        <v>0.85891968553792297</v>
      </c>
      <c r="Y224" s="4">
        <f t="shared" si="151"/>
        <v>2.3345204885638444</v>
      </c>
      <c r="Z224" s="4">
        <f t="shared" si="151"/>
        <v>1.9375281199388255</v>
      </c>
      <c r="AA224" s="4">
        <f t="shared" si="151"/>
        <v>6.3518423220289186</v>
      </c>
      <c r="AB224" s="4">
        <f t="shared" si="151"/>
        <v>1.9822111155321767</v>
      </c>
      <c r="AC224" s="4">
        <f t="shared" si="151"/>
        <v>1.8683919625780658</v>
      </c>
      <c r="AD224" s="4">
        <f t="shared" si="151"/>
        <v>1.7324861055922287</v>
      </c>
      <c r="AE224" s="4">
        <f t="shared" si="151"/>
        <v>2.2208222448394483</v>
      </c>
      <c r="AF224" s="4">
        <f t="shared" si="151"/>
        <v>2.1424687104933433</v>
      </c>
    </row>
    <row r="229" spans="2:32" x14ac:dyDescent="0.3">
      <c r="C229" s="3" t="s">
        <v>35</v>
      </c>
      <c r="E229" s="3" t="s">
        <v>32</v>
      </c>
    </row>
    <row r="230" spans="2:32" x14ac:dyDescent="0.3">
      <c r="C230" s="3" t="s">
        <v>33</v>
      </c>
      <c r="D230" s="3" t="s">
        <v>34</v>
      </c>
      <c r="E230" s="3" t="s">
        <v>33</v>
      </c>
      <c r="F230" s="3" t="s">
        <v>34</v>
      </c>
      <c r="M230" s="4"/>
      <c r="N230" s="4"/>
      <c r="O230" s="4"/>
      <c r="P230" s="4"/>
      <c r="Q230" s="4"/>
      <c r="R230" s="4"/>
    </row>
    <row r="231" spans="2:32" x14ac:dyDescent="0.3">
      <c r="B231" s="3" t="s">
        <v>36</v>
      </c>
      <c r="C231" s="4">
        <f>AVERAGE(H2:H222)</f>
        <v>0.97506912442396299</v>
      </c>
      <c r="D231" s="4">
        <f>AVERAGE(J2:J222)</f>
        <v>0.98123271889400909</v>
      </c>
      <c r="E231" s="4">
        <f>AVERAGE(D2:D222)</f>
        <v>0.98200460829493075</v>
      </c>
      <c r="F231" s="4">
        <f>AVERAGE(F2:F222)</f>
        <v>0.98394009216589851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AA231" s="11"/>
    </row>
    <row r="232" spans="2:32" x14ac:dyDescent="0.3">
      <c r="B232" s="3" t="s">
        <v>37</v>
      </c>
      <c r="C232" s="4">
        <f>AVERAGE(I2:I222)</f>
        <v>0.94638248847926243</v>
      </c>
      <c r="D232" s="4">
        <f>AVERAGE(K2:K222)</f>
        <v>0.95876728110599074</v>
      </c>
      <c r="E232" s="4">
        <f>AVERAGE(E2:E222)</f>
        <v>0.94208525345622107</v>
      </c>
      <c r="F232" s="4">
        <f>AVERAGE(G2:G222)</f>
        <v>0.9076036866359446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AA232" s="11"/>
    </row>
    <row r="233" spans="2:32" x14ac:dyDescent="0.3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AA233" s="11"/>
    </row>
    <row r="234" spans="2:32" x14ac:dyDescent="0.3">
      <c r="M234" s="4"/>
      <c r="N234" s="4"/>
      <c r="O234" s="4"/>
      <c r="P234" s="4"/>
      <c r="Q234" s="4"/>
      <c r="R234" s="4"/>
      <c r="S234" s="4"/>
      <c r="T234" s="4"/>
      <c r="U234" s="4"/>
      <c r="AA234" s="11"/>
    </row>
    <row r="235" spans="2:32" x14ac:dyDescent="0.3">
      <c r="M235" s="4"/>
      <c r="N235" s="4"/>
      <c r="O235" s="4"/>
      <c r="P235" s="4"/>
      <c r="Q235" s="4"/>
      <c r="R235" s="4"/>
      <c r="S235" s="4"/>
      <c r="T235" s="4"/>
      <c r="U235" s="4"/>
      <c r="AA235" s="11"/>
    </row>
    <row r="236" spans="2:32" x14ac:dyDescent="0.3">
      <c r="M236" s="9"/>
      <c r="N236" s="9"/>
      <c r="O236" s="9"/>
      <c r="P236" s="9"/>
      <c r="Q236" s="9"/>
      <c r="R236" s="9"/>
      <c r="T236" s="8"/>
      <c r="U236" s="4"/>
    </row>
    <row r="237" spans="2:32" x14ac:dyDescent="0.3">
      <c r="M237" s="4"/>
      <c r="N237" s="4"/>
      <c r="O237" s="4"/>
      <c r="P237" s="4"/>
      <c r="Q237" s="4"/>
      <c r="R237" s="4"/>
      <c r="T237" s="4"/>
      <c r="U237" s="4"/>
    </row>
    <row r="238" spans="2:32" x14ac:dyDescent="0.3">
      <c r="AB238" s="4"/>
      <c r="AC238" s="4"/>
      <c r="AD238" s="4"/>
      <c r="AE238" s="4"/>
      <c r="AF238" s="4"/>
    </row>
    <row r="239" spans="2:32" x14ac:dyDescent="0.3">
      <c r="AB239" s="4"/>
      <c r="AC239" s="4"/>
      <c r="AD239" s="4"/>
      <c r="AE239" s="4"/>
      <c r="AF239" s="4"/>
    </row>
    <row r="240" spans="2:32" x14ac:dyDescent="0.3">
      <c r="M240" s="4"/>
      <c r="N240" s="4"/>
      <c r="O240" s="4"/>
      <c r="P240" s="4"/>
      <c r="Q240" s="4"/>
      <c r="R240" s="4"/>
    </row>
    <row r="243" spans="1:6" ht="15" thickBot="1" x14ac:dyDescent="0.35"/>
    <row r="244" spans="1:6" ht="15.6" thickTop="1" thickBot="1" x14ac:dyDescent="0.35">
      <c r="A244" s="91" t="s">
        <v>329</v>
      </c>
      <c r="B244" s="92" t="s">
        <v>329</v>
      </c>
      <c r="C244" s="69" t="s">
        <v>329</v>
      </c>
      <c r="D244" s="70">
        <v>0.97671232876712288</v>
      </c>
      <c r="E244" s="71">
        <v>2.7398781601496308E-3</v>
      </c>
    </row>
    <row r="245" spans="1:6" ht="15.6" thickTop="1" thickBot="1" x14ac:dyDescent="0.35">
      <c r="A245" s="91"/>
      <c r="B245" s="92"/>
      <c r="C245" s="72" t="s">
        <v>330</v>
      </c>
      <c r="D245" s="73">
        <v>0.94832191780821851</v>
      </c>
      <c r="E245" s="74">
        <v>5.6066658202972922E-3</v>
      </c>
    </row>
    <row r="246" spans="1:6" ht="15.6" thickTop="1" thickBot="1" x14ac:dyDescent="0.35">
      <c r="A246" s="91"/>
      <c r="B246" s="93" t="s">
        <v>330</v>
      </c>
      <c r="C246" s="72" t="s">
        <v>329</v>
      </c>
      <c r="D246" s="73">
        <v>0.98380136986301348</v>
      </c>
      <c r="E246" s="74">
        <v>2.5121894496662003E-3</v>
      </c>
    </row>
    <row r="247" spans="1:6" ht="15" thickTop="1" x14ac:dyDescent="0.3">
      <c r="A247" s="91"/>
      <c r="B247" s="93"/>
      <c r="C247" s="72" t="s">
        <v>330</v>
      </c>
      <c r="D247" s="73">
        <v>0.93198630136986238</v>
      </c>
      <c r="E247" s="74">
        <v>5.649237093807386E-3</v>
      </c>
    </row>
    <row r="248" spans="1:6" x14ac:dyDescent="0.3">
      <c r="A248" s="94" t="s">
        <v>330</v>
      </c>
      <c r="B248" s="93" t="s">
        <v>329</v>
      </c>
      <c r="C248" s="72" t="s">
        <v>329</v>
      </c>
      <c r="D248" s="73">
        <v>0.98707692307692274</v>
      </c>
      <c r="E248" s="74">
        <v>4.1063030734935736E-3</v>
      </c>
    </row>
    <row r="249" spans="1:6" x14ac:dyDescent="0.3">
      <c r="A249" s="94"/>
      <c r="B249" s="93"/>
      <c r="C249" s="72" t="s">
        <v>330</v>
      </c>
      <c r="D249" s="73">
        <v>0.9580769230769226</v>
      </c>
      <c r="E249" s="74">
        <v>8.4028076229056906E-3</v>
      </c>
    </row>
    <row r="250" spans="1:6" x14ac:dyDescent="0.3">
      <c r="A250" s="94"/>
      <c r="B250" s="93" t="s">
        <v>330</v>
      </c>
      <c r="C250" s="72" t="s">
        <v>329</v>
      </c>
      <c r="D250" s="73">
        <v>0.9842307692307688</v>
      </c>
      <c r="E250" s="74">
        <v>3.7650620412256128E-3</v>
      </c>
    </row>
    <row r="251" spans="1:6" ht="15" thickBot="1" x14ac:dyDescent="0.35">
      <c r="A251" s="94"/>
      <c r="B251" s="93"/>
      <c r="C251" s="75" t="s">
        <v>330</v>
      </c>
      <c r="D251" s="76">
        <v>0.95653846153846045</v>
      </c>
      <c r="E251" s="77">
        <v>8.4666099312709232E-3</v>
      </c>
    </row>
    <row r="254" spans="1:6" x14ac:dyDescent="0.3">
      <c r="C254" s="78" t="s">
        <v>361</v>
      </c>
      <c r="E254" s="78" t="s">
        <v>362</v>
      </c>
    </row>
    <row r="255" spans="1:6" ht="22.8" x14ac:dyDescent="0.3">
      <c r="C255" s="78" t="s">
        <v>373</v>
      </c>
      <c r="D255" s="3" t="s">
        <v>374</v>
      </c>
      <c r="E255" s="78" t="s">
        <v>373</v>
      </c>
      <c r="F255" s="3" t="s">
        <v>374</v>
      </c>
    </row>
    <row r="256" spans="1:6" x14ac:dyDescent="0.3">
      <c r="B256" s="3" t="s">
        <v>36</v>
      </c>
      <c r="C256" s="8">
        <v>0.97671232876712288</v>
      </c>
      <c r="D256" s="8">
        <v>0.98380136986301348</v>
      </c>
      <c r="E256" s="8">
        <v>0.98707692307692274</v>
      </c>
      <c r="F256" s="8">
        <v>0.9842307692307688</v>
      </c>
    </row>
    <row r="257" spans="2:6" x14ac:dyDescent="0.3">
      <c r="B257" s="3" t="s">
        <v>37</v>
      </c>
      <c r="C257" s="8">
        <v>0.94832191780821851</v>
      </c>
      <c r="D257" s="8">
        <v>0.93198630136986238</v>
      </c>
      <c r="E257" s="8">
        <v>0.9580769230769226</v>
      </c>
      <c r="F257" s="8">
        <v>0.95653846153846045</v>
      </c>
    </row>
    <row r="258" spans="2:6" x14ac:dyDescent="0.3">
      <c r="C258" s="8">
        <v>2.7398781601496308E-3</v>
      </c>
      <c r="D258" s="8">
        <v>2.5121894496662003E-3</v>
      </c>
      <c r="E258" s="8">
        <v>4.1063030734935736E-3</v>
      </c>
      <c r="F258" s="8">
        <v>3.7650620412256128E-3</v>
      </c>
    </row>
    <row r="259" spans="2:6" x14ac:dyDescent="0.3">
      <c r="C259" s="8">
        <v>5.6066658202972922E-3</v>
      </c>
      <c r="D259" s="8">
        <v>5.649237093807386E-3</v>
      </c>
      <c r="E259" s="8">
        <v>8.4028076229056906E-3</v>
      </c>
      <c r="F259" s="8">
        <v>8.4666099312709232E-3</v>
      </c>
    </row>
  </sheetData>
  <mergeCells count="6">
    <mergeCell ref="A244:A247"/>
    <mergeCell ref="B244:B245"/>
    <mergeCell ref="B246:B247"/>
    <mergeCell ref="A248:A251"/>
    <mergeCell ref="B248:B249"/>
    <mergeCell ref="B250:B251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4"/>
  <sheetViews>
    <sheetView zoomScale="25" zoomScaleNormal="25" workbookViewId="0">
      <pane ySplit="1" topLeftCell="A125" activePane="bottomLeft" state="frozen"/>
      <selection activeCell="I1" sqref="I1"/>
      <selection pane="bottomLeft" activeCell="N2" sqref="N2:N220"/>
    </sheetView>
  </sheetViews>
  <sheetFormatPr defaultColWidth="9.109375" defaultRowHeight="14.4" x14ac:dyDescent="0.3"/>
  <cols>
    <col min="1" max="4" width="9.109375" style="3"/>
    <col min="5" max="5" width="13.44140625" style="3" bestFit="1" customWidth="1"/>
    <col min="6" max="6" width="12.33203125" style="3" bestFit="1" customWidth="1"/>
    <col min="7" max="7" width="12" style="3" bestFit="1" customWidth="1"/>
    <col min="8" max="8" width="11.88671875" style="3" bestFit="1" customWidth="1"/>
    <col min="9" max="9" width="11.5546875" style="3" bestFit="1" customWidth="1"/>
    <col min="10" max="10" width="11.88671875" style="3" bestFit="1" customWidth="1"/>
    <col min="11" max="11" width="11.5546875" style="3" bestFit="1" customWidth="1"/>
    <col min="12" max="12" width="11.44140625" style="3" bestFit="1" customWidth="1"/>
    <col min="13" max="13" width="11.109375" style="3" bestFit="1" customWidth="1"/>
    <col min="14" max="14" width="18.5546875" style="3" customWidth="1"/>
    <col min="15" max="15" width="11" style="3" bestFit="1" customWidth="1"/>
    <col min="16" max="16" width="9.6640625" style="3" bestFit="1" customWidth="1"/>
    <col min="17" max="17" width="13.109375" style="3" bestFit="1" customWidth="1"/>
    <col min="18" max="18" width="10.33203125" style="3" bestFit="1" customWidth="1"/>
    <col min="19" max="19" width="11.6640625" style="3" bestFit="1" customWidth="1"/>
    <col min="20" max="20" width="19" style="3" bestFit="1" customWidth="1"/>
    <col min="21" max="21" width="7.5546875" style="3" bestFit="1" customWidth="1"/>
    <col min="22" max="22" width="9.109375" style="3"/>
    <col min="23" max="23" width="12.109375" style="3" customWidth="1"/>
    <col min="24" max="24" width="9.109375" style="3"/>
    <col min="25" max="25" width="11.33203125" style="3" bestFit="1" customWidth="1"/>
    <col min="26" max="26" width="16.109375" style="3" bestFit="1" customWidth="1"/>
    <col min="27" max="27" width="15.44140625" style="3" bestFit="1" customWidth="1"/>
    <col min="28" max="28" width="12" style="3" bestFit="1" customWidth="1"/>
    <col min="29" max="29" width="14.109375" style="3" bestFit="1" customWidth="1"/>
    <col min="30" max="30" width="9.44140625" style="3" customWidth="1"/>
    <col min="31" max="31" width="15.109375" style="3" bestFit="1" customWidth="1"/>
    <col min="32" max="32" width="11.5546875" style="3" bestFit="1" customWidth="1"/>
    <col min="33" max="33" width="19.88671875" style="3" bestFit="1" customWidth="1"/>
    <col min="34" max="34" width="19.44140625" style="3" bestFit="1" customWidth="1"/>
    <col min="35" max="16384" width="9.109375" style="3"/>
  </cols>
  <sheetData>
    <row r="1" spans="1:35" x14ac:dyDescent="0.3">
      <c r="A1" s="3" t="s">
        <v>3</v>
      </c>
      <c r="B1" s="3" t="s">
        <v>159</v>
      </c>
      <c r="C1" s="3" t="s">
        <v>375</v>
      </c>
      <c r="D1" s="3" t="s">
        <v>376</v>
      </c>
      <c r="E1" s="3" t="s">
        <v>30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215</v>
      </c>
      <c r="O1" s="3" t="s">
        <v>27</v>
      </c>
      <c r="P1" s="3" t="s">
        <v>28</v>
      </c>
      <c r="Q1" s="3" t="s">
        <v>29</v>
      </c>
      <c r="R1" s="3" t="s">
        <v>36</v>
      </c>
      <c r="S1" s="3" t="s">
        <v>37</v>
      </c>
      <c r="T1" s="3" t="s">
        <v>277</v>
      </c>
      <c r="U1" s="3" t="s">
        <v>39</v>
      </c>
      <c r="V1" s="3" t="s">
        <v>40</v>
      </c>
      <c r="W1" s="3" t="s">
        <v>41</v>
      </c>
      <c r="X1" s="3" t="s">
        <v>46</v>
      </c>
      <c r="Y1" s="3" t="s">
        <v>140</v>
      </c>
      <c r="Z1" s="3" t="s">
        <v>141</v>
      </c>
      <c r="AA1" s="3" t="s">
        <v>142</v>
      </c>
      <c r="AB1" s="3" t="s">
        <v>143</v>
      </c>
      <c r="AC1" s="3" t="s">
        <v>12</v>
      </c>
      <c r="AD1" s="3" t="s">
        <v>81</v>
      </c>
      <c r="AE1" s="3" t="s">
        <v>77</v>
      </c>
      <c r="AF1" s="3" t="s">
        <v>78</v>
      </c>
      <c r="AG1" s="3" t="s">
        <v>79</v>
      </c>
      <c r="AH1" s="3" t="s">
        <v>80</v>
      </c>
      <c r="AI1" s="3" t="s">
        <v>233</v>
      </c>
    </row>
    <row r="2" spans="1:35" x14ac:dyDescent="0.3">
      <c r="A2" s="3" t="s">
        <v>25</v>
      </c>
      <c r="B2" s="3">
        <v>1</v>
      </c>
      <c r="C2" s="3">
        <v>5</v>
      </c>
      <c r="D2" s="3">
        <v>25</v>
      </c>
      <c r="E2" s="3">
        <v>2</v>
      </c>
      <c r="F2" s="4">
        <f>RT!E2/ACC!D2</f>
        <v>433.6</v>
      </c>
      <c r="G2" s="4">
        <f>RT!F2/ACC!E2</f>
        <v>506.91489361702128</v>
      </c>
      <c r="H2" s="4">
        <f>RT!G2/ACC!F2</f>
        <v>430.6</v>
      </c>
      <c r="I2" s="4">
        <f>RT!H2/ACC!G2</f>
        <v>546.93181818181824</v>
      </c>
      <c r="J2" s="4">
        <f>RT!I2/ACC!H2</f>
        <v>421.7</v>
      </c>
      <c r="K2" s="4">
        <f>RT!J2/ACC!I2</f>
        <v>490.8</v>
      </c>
      <c r="L2" s="4">
        <f>RT!K2/ACC!J2</f>
        <v>517.70000000000005</v>
      </c>
      <c r="M2" s="4">
        <f>RT!L2/ACC!K2</f>
        <v>477.7</v>
      </c>
      <c r="N2" s="4">
        <f>AVERAGE(F2:M2)</f>
        <v>478.24333897485496</v>
      </c>
      <c r="O2" s="4">
        <f t="shared" ref="O2:O33" si="0">AVERAGE(F2:I2)</f>
        <v>479.51167794970985</v>
      </c>
      <c r="P2" s="4">
        <f t="shared" ref="P2:P33" si="1">AVERAGE(J2:M2)</f>
        <v>476.97500000000002</v>
      </c>
      <c r="Q2" s="4">
        <f>P2-O2</f>
        <v>-2.5366779497098264</v>
      </c>
      <c r="R2" s="4">
        <f>AVERAGE(F2,H2,J2,L2)</f>
        <v>450.90000000000003</v>
      </c>
      <c r="S2" s="4">
        <f>AVERAGE(G2,I2,K2,M2)</f>
        <v>505.58667794970989</v>
      </c>
      <c r="T2" s="4">
        <f>S2-R2</f>
        <v>54.686677949709861</v>
      </c>
      <c r="U2" s="4">
        <f>AVERAGE(F2,G2,L2,M2)</f>
        <v>483.97872340425533</v>
      </c>
      <c r="V2" s="4">
        <f>AVERAGE(H2:K2)</f>
        <v>472.50795454545454</v>
      </c>
      <c r="W2" s="4">
        <f>V2-U2</f>
        <v>-11.470768858800795</v>
      </c>
      <c r="AC2" s="5">
        <v>7</v>
      </c>
      <c r="AD2" s="3">
        <v>1</v>
      </c>
      <c r="AE2" s="3">
        <v>1</v>
      </c>
      <c r="AF2" s="3">
        <v>1</v>
      </c>
      <c r="AG2" s="3">
        <v>2</v>
      </c>
      <c r="AH2" s="3">
        <v>2</v>
      </c>
    </row>
    <row r="3" spans="1:35" x14ac:dyDescent="0.3">
      <c r="A3" s="3" t="s">
        <v>16</v>
      </c>
      <c r="B3" s="3">
        <v>2</v>
      </c>
      <c r="C3" s="3">
        <v>19</v>
      </c>
      <c r="E3" s="3">
        <v>2</v>
      </c>
      <c r="F3" s="4">
        <f>RT!E3/ACC!D3</f>
        <v>395.5</v>
      </c>
      <c r="G3" s="4">
        <f>RT!F3/ACC!E3</f>
        <v>490.77333333333337</v>
      </c>
      <c r="H3" s="4">
        <f>RT!G3/ACC!F3</f>
        <v>421.1</v>
      </c>
      <c r="I3" s="4">
        <f>RT!H3/ACC!G3</f>
        <v>552</v>
      </c>
      <c r="J3" s="4">
        <f>RT!I3/ACC!H3</f>
        <v>538.5</v>
      </c>
      <c r="K3" s="4">
        <f>RT!J3/ACC!I3</f>
        <v>702.71999999999991</v>
      </c>
      <c r="L3" s="4">
        <f>RT!K3/ACC!J3</f>
        <v>470.8</v>
      </c>
      <c r="M3" s="4">
        <f>RT!L3/ACC!K3</f>
        <v>422.6</v>
      </c>
      <c r="N3" s="4">
        <f t="shared" ref="N3:N66" si="2">AVERAGE(F3:M3)</f>
        <v>499.24916666666667</v>
      </c>
      <c r="O3" s="4">
        <f t="shared" si="0"/>
        <v>464.84333333333336</v>
      </c>
      <c r="P3" s="4">
        <f t="shared" si="1"/>
        <v>533.65499999999997</v>
      </c>
      <c r="Q3" s="4">
        <f t="shared" ref="Q3:Q69" si="3">P3-O3</f>
        <v>68.811666666666611</v>
      </c>
      <c r="R3" s="4">
        <f t="shared" ref="R3:R69" si="4">AVERAGE(F3,H3,J3,L3)</f>
        <v>456.47499999999997</v>
      </c>
      <c r="S3" s="4">
        <f t="shared" ref="S3:S69" si="5">AVERAGE(G3,I3,K3,M3)</f>
        <v>542.02333333333331</v>
      </c>
      <c r="T3" s="4">
        <f t="shared" ref="T3:T69" si="6">S3-R3</f>
        <v>85.548333333333346</v>
      </c>
      <c r="U3" s="4">
        <f t="shared" ref="U3:U66" si="7">AVERAGE(F3,G3,L3,M3)</f>
        <v>444.91833333333329</v>
      </c>
      <c r="V3" s="4">
        <f t="shared" ref="V3:V66" si="8">AVERAGE(H3:K3)</f>
        <v>553.57999999999993</v>
      </c>
      <c r="W3" s="4">
        <f t="shared" ref="W3:W69" si="9">V3-U3</f>
        <v>108.66166666666663</v>
      </c>
      <c r="AC3" s="5">
        <v>13</v>
      </c>
      <c r="AD3" s="3">
        <v>1</v>
      </c>
      <c r="AE3" s="3">
        <v>1</v>
      </c>
      <c r="AF3" s="3">
        <v>0</v>
      </c>
      <c r="AG3" s="3">
        <v>5</v>
      </c>
      <c r="AH3" s="3">
        <v>6</v>
      </c>
    </row>
    <row r="4" spans="1:35" x14ac:dyDescent="0.3">
      <c r="A4" s="3" t="s">
        <v>1</v>
      </c>
      <c r="B4" s="3">
        <v>3</v>
      </c>
      <c r="C4" s="3">
        <v>20</v>
      </c>
      <c r="E4" s="3">
        <v>1</v>
      </c>
      <c r="F4" s="4">
        <f>RT!E4/ACC!D4</f>
        <v>420.4</v>
      </c>
      <c r="G4" s="4">
        <f>RT!F4/ACC!E4</f>
        <v>461.9</v>
      </c>
      <c r="H4" s="4">
        <f>RT!G4/ACC!F4</f>
        <v>459.5</v>
      </c>
      <c r="I4" s="4">
        <f>RT!H4/ACC!G4</f>
        <v>598.5</v>
      </c>
      <c r="J4" s="4">
        <f>RT!I4/ACC!H4</f>
        <v>486.4</v>
      </c>
      <c r="K4" s="4">
        <f>RT!J4/ACC!I4</f>
        <v>557.4</v>
      </c>
      <c r="L4" s="4">
        <f>RT!K4/ACC!J4</f>
        <v>447.7</v>
      </c>
      <c r="M4" s="4">
        <f>RT!L4/ACC!K4</f>
        <v>456.2</v>
      </c>
      <c r="N4" s="4">
        <f t="shared" si="2"/>
        <v>485.99999999999994</v>
      </c>
      <c r="O4" s="4">
        <f t="shared" si="0"/>
        <v>485.07499999999999</v>
      </c>
      <c r="P4" s="4">
        <f t="shared" si="1"/>
        <v>486.92500000000001</v>
      </c>
      <c r="Q4" s="4">
        <f t="shared" si="3"/>
        <v>1.8500000000000227</v>
      </c>
      <c r="R4" s="4">
        <f t="shared" si="4"/>
        <v>453.5</v>
      </c>
      <c r="S4" s="4">
        <f t="shared" si="5"/>
        <v>518.5</v>
      </c>
      <c r="T4" s="4">
        <f t="shared" si="6"/>
        <v>65</v>
      </c>
      <c r="U4" s="4">
        <f t="shared" si="7"/>
        <v>446.55</v>
      </c>
      <c r="V4" s="4">
        <f t="shared" si="8"/>
        <v>525.45000000000005</v>
      </c>
      <c r="W4" s="4">
        <f t="shared" si="9"/>
        <v>78.900000000000034</v>
      </c>
      <c r="AC4" s="5">
        <v>19</v>
      </c>
      <c r="AD4" s="3">
        <v>3</v>
      </c>
      <c r="AE4" s="3">
        <v>4</v>
      </c>
      <c r="AF4" s="3">
        <v>1</v>
      </c>
      <c r="AG4" s="3">
        <v>5</v>
      </c>
      <c r="AH4" s="3">
        <v>6</v>
      </c>
    </row>
    <row r="5" spans="1:35" x14ac:dyDescent="0.3">
      <c r="A5" s="3" t="s">
        <v>13</v>
      </c>
      <c r="B5" s="3">
        <v>4</v>
      </c>
      <c r="C5" s="3">
        <v>21</v>
      </c>
      <c r="D5" s="3">
        <v>25</v>
      </c>
      <c r="E5" s="3">
        <v>1</v>
      </c>
      <c r="F5" s="4">
        <f>RT!E5/ACC!D5</f>
        <v>616.9</v>
      </c>
      <c r="G5" s="4">
        <f>RT!F5/ACC!E5</f>
        <v>688.4</v>
      </c>
      <c r="H5" s="4">
        <f>RT!G5/ACC!F5</f>
        <v>528.70000000000005</v>
      </c>
      <c r="I5" s="4">
        <f>RT!H5/ACC!G5</f>
        <v>610.1</v>
      </c>
      <c r="J5" s="4">
        <f>RT!I5/ACC!H5</f>
        <v>617.6</v>
      </c>
      <c r="K5" s="4">
        <f>RT!J5/ACC!I5</f>
        <v>764.4571428571428</v>
      </c>
      <c r="L5" s="4">
        <f>RT!K5/ACC!J5</f>
        <v>560.4</v>
      </c>
      <c r="M5" s="4">
        <f>RT!L5/ACC!K5</f>
        <v>610.1</v>
      </c>
      <c r="N5" s="4">
        <f t="shared" si="2"/>
        <v>624.5821428571428</v>
      </c>
      <c r="O5" s="4">
        <f t="shared" si="0"/>
        <v>611.02499999999998</v>
      </c>
      <c r="P5" s="4">
        <f t="shared" si="1"/>
        <v>638.13928571428573</v>
      </c>
      <c r="Q5" s="4">
        <f t="shared" si="3"/>
        <v>27.114285714285757</v>
      </c>
      <c r="R5" s="4">
        <f t="shared" si="4"/>
        <v>580.9</v>
      </c>
      <c r="S5" s="4">
        <f t="shared" si="5"/>
        <v>668.26428571428562</v>
      </c>
      <c r="T5" s="4">
        <f t="shared" si="6"/>
        <v>87.364285714285643</v>
      </c>
      <c r="U5" s="4">
        <f t="shared" si="7"/>
        <v>618.94999999999993</v>
      </c>
      <c r="V5" s="4">
        <f t="shared" si="8"/>
        <v>630.21428571428578</v>
      </c>
      <c r="W5" s="4">
        <f t="shared" si="9"/>
        <v>11.264285714285847</v>
      </c>
      <c r="AC5" s="5">
        <v>14</v>
      </c>
      <c r="AD5" s="3">
        <v>0</v>
      </c>
      <c r="AE5" s="3">
        <v>2</v>
      </c>
      <c r="AF5" s="3">
        <v>1</v>
      </c>
      <c r="AG5" s="3">
        <v>7</v>
      </c>
      <c r="AH5" s="3">
        <v>4</v>
      </c>
    </row>
    <row r="6" spans="1:35" x14ac:dyDescent="0.3">
      <c r="A6" s="3" t="s">
        <v>45</v>
      </c>
      <c r="B6" s="3">
        <v>5</v>
      </c>
      <c r="C6" s="3">
        <v>22</v>
      </c>
      <c r="D6" s="3">
        <v>22</v>
      </c>
      <c r="E6" s="3">
        <v>1</v>
      </c>
      <c r="F6" s="4">
        <f>RT!E6/ACC!D6</f>
        <v>534.70000000000005</v>
      </c>
      <c r="G6" s="4">
        <f>RT!F6/ACC!E6</f>
        <v>553.4</v>
      </c>
      <c r="H6" s="4">
        <f>RT!G6/ACC!F6</f>
        <v>601</v>
      </c>
      <c r="I6" s="4">
        <f>RT!H6/ACC!G6</f>
        <v>722.8</v>
      </c>
      <c r="J6" s="4">
        <f>RT!I6/ACC!H6</f>
        <v>574.4</v>
      </c>
      <c r="K6" s="4">
        <f>RT!J6/ACC!I6</f>
        <v>731.8</v>
      </c>
      <c r="L6" s="4">
        <f>RT!K6/ACC!J6</f>
        <v>540.4</v>
      </c>
      <c r="M6" s="4">
        <f>RT!L6/ACC!K6</f>
        <v>515.4</v>
      </c>
      <c r="N6" s="4">
        <f t="shared" si="2"/>
        <v>596.73749999999984</v>
      </c>
      <c r="O6" s="4">
        <f t="shared" si="0"/>
        <v>602.97499999999991</v>
      </c>
      <c r="P6" s="4">
        <f t="shared" si="1"/>
        <v>590.5</v>
      </c>
      <c r="Q6" s="4">
        <f t="shared" si="3"/>
        <v>-12.474999999999909</v>
      </c>
      <c r="R6" s="4">
        <f t="shared" si="4"/>
        <v>562.625</v>
      </c>
      <c r="S6" s="4">
        <f t="shared" si="5"/>
        <v>630.84999999999991</v>
      </c>
      <c r="T6" s="4">
        <f t="shared" si="6"/>
        <v>68.224999999999909</v>
      </c>
      <c r="U6" s="4">
        <f t="shared" si="7"/>
        <v>535.97500000000002</v>
      </c>
      <c r="V6" s="4">
        <f t="shared" si="8"/>
        <v>657.5</v>
      </c>
      <c r="W6" s="4">
        <f t="shared" si="9"/>
        <v>121.52499999999998</v>
      </c>
      <c r="X6" s="3">
        <v>21</v>
      </c>
      <c r="Y6" s="3">
        <v>6</v>
      </c>
      <c r="Z6" s="3">
        <v>3</v>
      </c>
      <c r="AA6" s="3">
        <v>7</v>
      </c>
      <c r="AB6" s="3">
        <v>5</v>
      </c>
      <c r="AC6" s="5">
        <v>12</v>
      </c>
      <c r="AD6" s="3">
        <v>0</v>
      </c>
      <c r="AE6" s="3">
        <v>0</v>
      </c>
      <c r="AF6" s="3">
        <v>3</v>
      </c>
      <c r="AG6" s="3">
        <v>4</v>
      </c>
      <c r="AH6" s="3">
        <v>5</v>
      </c>
      <c r="AI6" s="3">
        <v>5</v>
      </c>
    </row>
    <row r="7" spans="1:35" x14ac:dyDescent="0.3">
      <c r="A7" s="3" t="s">
        <v>19</v>
      </c>
      <c r="B7" s="3">
        <v>6</v>
      </c>
      <c r="C7" s="3">
        <v>23</v>
      </c>
      <c r="E7" s="3">
        <v>2</v>
      </c>
      <c r="F7" s="4">
        <f>RT!E7/ACC!D7</f>
        <v>509.8</v>
      </c>
      <c r="G7" s="4">
        <f>RT!F7/ACC!E7</f>
        <v>469.1</v>
      </c>
      <c r="H7" s="4">
        <f>RT!G7/ACC!F7</f>
        <v>498.66666666666669</v>
      </c>
      <c r="I7" s="4">
        <f>RT!H7/ACC!G7</f>
        <v>757.22666666666669</v>
      </c>
      <c r="J7" s="4">
        <f>RT!I7/ACC!H7</f>
        <v>672.61538461538464</v>
      </c>
      <c r="K7" s="4">
        <f>RT!J7/ACC!I7</f>
        <v>633.70666666666671</v>
      </c>
      <c r="L7" s="4">
        <f>RT!K7/ACC!J7</f>
        <v>643.30666666666673</v>
      </c>
      <c r="M7" s="4">
        <f>RT!L7/ACC!K7</f>
        <v>788.30769230769226</v>
      </c>
      <c r="N7" s="4">
        <f t="shared" si="2"/>
        <v>621.59121794871794</v>
      </c>
      <c r="O7" s="4">
        <f t="shared" si="0"/>
        <v>558.69833333333338</v>
      </c>
      <c r="P7" s="4">
        <f t="shared" si="1"/>
        <v>684.48410256410261</v>
      </c>
      <c r="Q7" s="4">
        <f t="shared" si="3"/>
        <v>125.78576923076923</v>
      </c>
      <c r="R7" s="4">
        <f t="shared" si="4"/>
        <v>581.09717948717957</v>
      </c>
      <c r="S7" s="4">
        <f t="shared" si="5"/>
        <v>662.08525641025642</v>
      </c>
      <c r="T7" s="4">
        <f t="shared" si="6"/>
        <v>80.988076923076846</v>
      </c>
      <c r="U7" s="4">
        <f t="shared" si="7"/>
        <v>602.62858974358983</v>
      </c>
      <c r="V7" s="4">
        <f t="shared" si="8"/>
        <v>640.55384615384628</v>
      </c>
      <c r="W7" s="4">
        <f t="shared" si="9"/>
        <v>37.925256410256452</v>
      </c>
      <c r="AC7" s="5">
        <v>13</v>
      </c>
      <c r="AD7" s="3">
        <v>3</v>
      </c>
      <c r="AE7" s="3">
        <v>2</v>
      </c>
      <c r="AF7" s="3">
        <v>2</v>
      </c>
      <c r="AG7" s="3">
        <v>3</v>
      </c>
      <c r="AH7" s="3">
        <v>3</v>
      </c>
    </row>
    <row r="8" spans="1:35" x14ac:dyDescent="0.3">
      <c r="A8" s="3" t="s">
        <v>23</v>
      </c>
      <c r="B8" s="3">
        <v>7</v>
      </c>
      <c r="C8" s="3">
        <v>24</v>
      </c>
      <c r="E8" s="3">
        <v>1</v>
      </c>
      <c r="F8" s="4">
        <f>RT!E8/ACC!D8</f>
        <v>461.04615384615386</v>
      </c>
      <c r="G8" s="4">
        <f>RT!F8/ACC!E8</f>
        <v>580.5333333333333</v>
      </c>
      <c r="H8" s="4">
        <f>RT!G8/ACC!F8</f>
        <v>410.9</v>
      </c>
      <c r="I8" s="4">
        <f>RT!H8/ACC!G8</f>
        <v>653.33333333333337</v>
      </c>
      <c r="J8" s="4">
        <f>RT!I8/ACC!H8</f>
        <v>475.52000000000004</v>
      </c>
      <c r="K8" s="4">
        <f>RT!J8/ACC!I8</f>
        <v>648.4571428571428</v>
      </c>
      <c r="L8" s="4">
        <f>RT!K8/ACC!J8</f>
        <v>384.9</v>
      </c>
      <c r="M8" s="4">
        <f>RT!L8/ACC!K8</f>
        <v>422.9</v>
      </c>
      <c r="N8" s="4">
        <f t="shared" si="2"/>
        <v>504.69874542124546</v>
      </c>
      <c r="O8" s="4">
        <f t="shared" si="0"/>
        <v>526.45320512820513</v>
      </c>
      <c r="P8" s="4">
        <f t="shared" si="1"/>
        <v>482.94428571428568</v>
      </c>
      <c r="Q8" s="4">
        <f t="shared" si="3"/>
        <v>-43.508919413919443</v>
      </c>
      <c r="R8" s="4">
        <f t="shared" si="4"/>
        <v>433.09153846153845</v>
      </c>
      <c r="S8" s="4">
        <f t="shared" si="5"/>
        <v>576.30595238095236</v>
      </c>
      <c r="T8" s="4">
        <f t="shared" si="6"/>
        <v>143.21441391941391</v>
      </c>
      <c r="U8" s="4">
        <f t="shared" si="7"/>
        <v>462.34487179487178</v>
      </c>
      <c r="V8" s="4">
        <f t="shared" si="8"/>
        <v>547.05261904761903</v>
      </c>
      <c r="W8" s="4">
        <f t="shared" si="9"/>
        <v>84.707747252747254</v>
      </c>
      <c r="AC8" s="5">
        <v>17</v>
      </c>
      <c r="AD8" s="3">
        <v>0</v>
      </c>
      <c r="AE8" s="3">
        <v>2</v>
      </c>
      <c r="AF8" s="3">
        <v>4</v>
      </c>
      <c r="AG8" s="3">
        <v>6</v>
      </c>
      <c r="AH8" s="3">
        <v>5</v>
      </c>
    </row>
    <row r="9" spans="1:35" x14ac:dyDescent="0.3">
      <c r="A9" s="3" t="s">
        <v>15</v>
      </c>
      <c r="B9" s="3">
        <v>8</v>
      </c>
      <c r="C9" s="3">
        <v>25</v>
      </c>
      <c r="E9" s="3">
        <v>2</v>
      </c>
      <c r="F9" s="4">
        <f>RT!E9/ACC!D9</f>
        <v>442.3</v>
      </c>
      <c r="G9" s="4">
        <f>RT!F9/ACC!E9</f>
        <v>505.38666666666666</v>
      </c>
      <c r="H9" s="4">
        <f>RT!G9/ACC!F9</f>
        <v>452</v>
      </c>
      <c r="I9" s="4">
        <f>RT!H9/ACC!G9</f>
        <v>718.03076923076924</v>
      </c>
      <c r="J9" s="4">
        <f>RT!I9/ACC!H9</f>
        <v>500.5</v>
      </c>
      <c r="K9" s="4">
        <f>RT!J9/ACC!I9</f>
        <v>530.6</v>
      </c>
      <c r="L9" s="4">
        <f>RT!K9/ACC!J9</f>
        <v>426.1</v>
      </c>
      <c r="M9" s="4">
        <f>RT!L9/ACC!K9</f>
        <v>491.94666666666666</v>
      </c>
      <c r="N9" s="4">
        <f t="shared" si="2"/>
        <v>508.35801282051284</v>
      </c>
      <c r="O9" s="4">
        <f t="shared" si="0"/>
        <v>529.42935897435905</v>
      </c>
      <c r="P9" s="4">
        <f t="shared" si="1"/>
        <v>487.28666666666663</v>
      </c>
      <c r="Q9" s="4">
        <f t="shared" si="3"/>
        <v>-42.142692307692414</v>
      </c>
      <c r="R9" s="4">
        <f t="shared" si="4"/>
        <v>455.22500000000002</v>
      </c>
      <c r="S9" s="4">
        <f t="shared" si="5"/>
        <v>561.49102564102566</v>
      </c>
      <c r="T9" s="4">
        <f t="shared" si="6"/>
        <v>106.26602564102564</v>
      </c>
      <c r="U9" s="4">
        <f t="shared" si="7"/>
        <v>466.43333333333339</v>
      </c>
      <c r="V9" s="4">
        <f t="shared" si="8"/>
        <v>550.28269230769229</v>
      </c>
      <c r="W9" s="4">
        <f t="shared" si="9"/>
        <v>83.849358974358893</v>
      </c>
      <c r="AC9" s="5">
        <v>9</v>
      </c>
      <c r="AD9" s="3">
        <v>1</v>
      </c>
      <c r="AE9" s="3">
        <v>1</v>
      </c>
      <c r="AF9" s="3">
        <v>0</v>
      </c>
      <c r="AG9" s="3">
        <v>5</v>
      </c>
      <c r="AH9" s="3">
        <v>2</v>
      </c>
    </row>
    <row r="10" spans="1:35" x14ac:dyDescent="0.3">
      <c r="A10" s="3" t="s">
        <v>0</v>
      </c>
      <c r="B10" s="3">
        <v>9</v>
      </c>
      <c r="C10" s="3">
        <v>26</v>
      </c>
      <c r="E10" s="3">
        <v>2</v>
      </c>
      <c r="F10" s="4">
        <f>RT!E10/ACC!D10</f>
        <v>617.6</v>
      </c>
      <c r="G10" s="4">
        <f>RT!F10/ACC!E10</f>
        <v>701.9</v>
      </c>
      <c r="H10" s="4">
        <f>RT!G10/ACC!F10</f>
        <v>583.7714285714286</v>
      </c>
      <c r="I10" s="4">
        <f>RT!H10/ACC!G10</f>
        <v>710.5</v>
      </c>
      <c r="J10" s="4">
        <f>RT!I10/ACC!H10</f>
        <v>671</v>
      </c>
      <c r="K10" s="4">
        <f>RT!J10/ACC!I10</f>
        <v>806.7</v>
      </c>
      <c r="L10" s="4">
        <f>RT!K10/ACC!J10</f>
        <v>491.9</v>
      </c>
      <c r="M10" s="4">
        <f>RT!L10/ACC!K10</f>
        <v>494.4</v>
      </c>
      <c r="N10" s="4">
        <f t="shared" si="2"/>
        <v>634.72142857142853</v>
      </c>
      <c r="O10" s="4">
        <f t="shared" si="0"/>
        <v>653.44285714285718</v>
      </c>
      <c r="P10" s="4">
        <f t="shared" si="1"/>
        <v>616</v>
      </c>
      <c r="Q10" s="4">
        <f t="shared" si="3"/>
        <v>-37.442857142857179</v>
      </c>
      <c r="R10" s="4">
        <f t="shared" si="4"/>
        <v>591.06785714285718</v>
      </c>
      <c r="S10" s="4">
        <f t="shared" si="5"/>
        <v>678.37500000000011</v>
      </c>
      <c r="T10" s="4">
        <f t="shared" si="6"/>
        <v>87.307142857142935</v>
      </c>
      <c r="U10" s="4">
        <f t="shared" si="7"/>
        <v>576.45000000000005</v>
      </c>
      <c r="V10" s="4">
        <f t="shared" si="8"/>
        <v>692.99285714285725</v>
      </c>
      <c r="W10" s="4">
        <f t="shared" si="9"/>
        <v>116.5428571428572</v>
      </c>
      <c r="AC10" s="5">
        <v>7</v>
      </c>
      <c r="AD10" s="3">
        <v>0</v>
      </c>
      <c r="AE10" s="3">
        <v>1</v>
      </c>
      <c r="AF10" s="3">
        <v>1</v>
      </c>
      <c r="AG10" s="3">
        <v>4</v>
      </c>
      <c r="AH10" s="3">
        <v>1</v>
      </c>
    </row>
    <row r="11" spans="1:35" x14ac:dyDescent="0.3">
      <c r="A11" s="3" t="s">
        <v>31</v>
      </c>
      <c r="B11" s="3">
        <v>10</v>
      </c>
      <c r="C11" s="3">
        <v>27</v>
      </c>
      <c r="E11" s="3">
        <v>1</v>
      </c>
      <c r="F11" s="4">
        <f>RT!E11/ACC!D11</f>
        <v>368.32</v>
      </c>
      <c r="G11" s="4">
        <f>RT!F11/ACC!E11</f>
        <v>462.89230769230772</v>
      </c>
      <c r="H11" s="4">
        <f>RT!G11/ACC!F11</f>
        <v>324.10000000000002</v>
      </c>
      <c r="I11" s="4">
        <f>RT!H11/ACC!G11</f>
        <v>560.72727272727275</v>
      </c>
      <c r="J11" s="4">
        <f>RT!I11/ACC!H11</f>
        <v>349.9</v>
      </c>
      <c r="K11" s="4">
        <f>RT!J11/ACC!I11</f>
        <v>574.52307692307693</v>
      </c>
      <c r="L11" s="4">
        <f>RT!K11/ACC!J11</f>
        <v>333.2</v>
      </c>
      <c r="M11" s="4">
        <f>RT!L11/ACC!K11</f>
        <v>423.08571428571429</v>
      </c>
      <c r="N11" s="4">
        <f t="shared" si="2"/>
        <v>424.59354645354648</v>
      </c>
      <c r="O11" s="4">
        <f t="shared" si="0"/>
        <v>429.00989510489512</v>
      </c>
      <c r="P11" s="4">
        <f t="shared" si="1"/>
        <v>420.17719780219784</v>
      </c>
      <c r="Q11" s="4">
        <f t="shared" si="3"/>
        <v>-8.8326973026972837</v>
      </c>
      <c r="R11" s="4">
        <f t="shared" si="4"/>
        <v>343.88000000000005</v>
      </c>
      <c r="S11" s="4">
        <f t="shared" si="5"/>
        <v>505.30709290709297</v>
      </c>
      <c r="T11" s="4">
        <f t="shared" si="6"/>
        <v>161.42709290709291</v>
      </c>
      <c r="U11" s="4">
        <f t="shared" si="7"/>
        <v>396.87450549450546</v>
      </c>
      <c r="V11" s="4">
        <f t="shared" si="8"/>
        <v>452.31258741258739</v>
      </c>
      <c r="W11" s="4">
        <f t="shared" si="9"/>
        <v>55.438081918081934</v>
      </c>
      <c r="AC11" s="5">
        <v>10</v>
      </c>
      <c r="AD11" s="3">
        <v>0</v>
      </c>
      <c r="AE11" s="3">
        <v>0</v>
      </c>
      <c r="AF11" s="3">
        <v>0</v>
      </c>
      <c r="AG11" s="3">
        <v>5</v>
      </c>
      <c r="AH11" s="3">
        <v>5</v>
      </c>
    </row>
    <row r="12" spans="1:35" x14ac:dyDescent="0.3">
      <c r="A12" s="3" t="s">
        <v>20</v>
      </c>
      <c r="B12" s="3">
        <v>11</v>
      </c>
      <c r="C12" s="3">
        <v>28</v>
      </c>
      <c r="E12" s="3">
        <v>2</v>
      </c>
      <c r="F12" s="4">
        <f>RT!E12/ACC!D12</f>
        <v>414.1</v>
      </c>
      <c r="G12" s="4">
        <f>RT!F12/ACC!E12</f>
        <v>686.97142857142865</v>
      </c>
      <c r="H12" s="4">
        <f>RT!G12/ACC!F12</f>
        <v>475.62666666666667</v>
      </c>
      <c r="I12" s="4">
        <f>RT!H12/ACC!G12</f>
        <v>526.79999999999995</v>
      </c>
      <c r="J12" s="4">
        <f>RT!I12/ACC!H12</f>
        <v>469.5</v>
      </c>
      <c r="K12" s="4">
        <f>RT!J12/ACC!I12</f>
        <v>528.29999999999995</v>
      </c>
      <c r="L12" s="4">
        <f>RT!K12/ACC!J12</f>
        <v>458.56</v>
      </c>
      <c r="M12" s="4">
        <f>RT!L12/ACC!K12</f>
        <v>491.2</v>
      </c>
      <c r="N12" s="4">
        <f t="shared" si="2"/>
        <v>506.38226190476195</v>
      </c>
      <c r="O12" s="4">
        <f t="shared" si="0"/>
        <v>525.87452380952391</v>
      </c>
      <c r="P12" s="4">
        <f t="shared" si="1"/>
        <v>486.89</v>
      </c>
      <c r="Q12" s="4">
        <f t="shared" si="3"/>
        <v>-38.984523809523921</v>
      </c>
      <c r="R12" s="4">
        <f t="shared" si="4"/>
        <v>454.44666666666666</v>
      </c>
      <c r="S12" s="4">
        <f t="shared" si="5"/>
        <v>558.31785714285718</v>
      </c>
      <c r="T12" s="4">
        <f t="shared" si="6"/>
        <v>103.87119047619052</v>
      </c>
      <c r="U12" s="4">
        <f t="shared" si="7"/>
        <v>512.70785714285716</v>
      </c>
      <c r="V12" s="4">
        <f t="shared" si="8"/>
        <v>500.05666666666667</v>
      </c>
      <c r="W12" s="4">
        <f t="shared" si="9"/>
        <v>-12.651190476190493</v>
      </c>
      <c r="AC12" s="5">
        <v>12</v>
      </c>
      <c r="AD12" s="3">
        <v>3</v>
      </c>
      <c r="AE12" s="3">
        <v>1</v>
      </c>
      <c r="AF12" s="3">
        <v>0</v>
      </c>
      <c r="AG12" s="3">
        <v>3</v>
      </c>
      <c r="AH12" s="3">
        <v>5</v>
      </c>
    </row>
    <row r="13" spans="1:35" x14ac:dyDescent="0.3">
      <c r="A13" s="3" t="s">
        <v>17</v>
      </c>
      <c r="B13" s="3">
        <v>12</v>
      </c>
      <c r="C13" s="3">
        <v>29</v>
      </c>
      <c r="E13" s="3">
        <v>2</v>
      </c>
      <c r="F13" s="4">
        <f>RT!E13/ACC!D13</f>
        <v>437.3</v>
      </c>
      <c r="G13" s="4">
        <f>RT!F13/ACC!E13</f>
        <v>436.9</v>
      </c>
      <c r="H13" s="4">
        <f>RT!G13/ACC!F13</f>
        <v>510.95744680851067</v>
      </c>
      <c r="I13" s="4">
        <f>RT!H13/ACC!G13</f>
        <v>625.9</v>
      </c>
      <c r="J13" s="4">
        <f>RT!I13/ACC!H13</f>
        <v>505</v>
      </c>
      <c r="K13" s="4">
        <f>RT!J13/ACC!I13</f>
        <v>701.35802469135797</v>
      </c>
      <c r="L13" s="4">
        <f>RT!K13/ACC!J13</f>
        <v>458.29545454545456</v>
      </c>
      <c r="M13" s="4">
        <f>RT!L13/ACC!K13</f>
        <v>740.8</v>
      </c>
      <c r="N13" s="4">
        <f t="shared" si="2"/>
        <v>552.06386575566535</v>
      </c>
      <c r="O13" s="4">
        <f t="shared" si="0"/>
        <v>502.76436170212764</v>
      </c>
      <c r="P13" s="4">
        <f t="shared" si="1"/>
        <v>601.36336980920305</v>
      </c>
      <c r="Q13" s="4">
        <f t="shared" si="3"/>
        <v>98.599008107075406</v>
      </c>
      <c r="R13" s="4">
        <f t="shared" si="4"/>
        <v>477.88822533849128</v>
      </c>
      <c r="S13" s="4">
        <f t="shared" si="5"/>
        <v>626.23950617283947</v>
      </c>
      <c r="T13" s="4">
        <f t="shared" si="6"/>
        <v>148.35128083434819</v>
      </c>
      <c r="U13" s="4">
        <f t="shared" si="7"/>
        <v>518.32386363636363</v>
      </c>
      <c r="V13" s="4">
        <f t="shared" si="8"/>
        <v>585.80386787496718</v>
      </c>
      <c r="W13" s="4">
        <f t="shared" si="9"/>
        <v>67.480004238603556</v>
      </c>
      <c r="AC13" s="5">
        <v>17</v>
      </c>
      <c r="AD13" s="3">
        <v>2</v>
      </c>
      <c r="AE13" s="3">
        <v>2</v>
      </c>
      <c r="AF13" s="3">
        <v>2</v>
      </c>
      <c r="AG13" s="3">
        <v>8</v>
      </c>
      <c r="AH13" s="3">
        <v>3</v>
      </c>
    </row>
    <row r="14" spans="1:35" x14ac:dyDescent="0.3">
      <c r="A14" s="3" t="s">
        <v>2</v>
      </c>
      <c r="B14" s="3">
        <v>13</v>
      </c>
      <c r="C14" s="3">
        <v>30</v>
      </c>
      <c r="E14" s="3">
        <v>1</v>
      </c>
      <c r="F14" s="4">
        <f>RT!E14/ACC!D14</f>
        <v>469.9</v>
      </c>
      <c r="G14" s="4">
        <f>RT!F14/ACC!E14</f>
        <v>451.48936170212767</v>
      </c>
      <c r="H14" s="4">
        <f>RT!G14/ACC!F14</f>
        <v>388.8</v>
      </c>
      <c r="I14" s="4">
        <f>RT!H14/ACC!G14</f>
        <v>632.87234042553189</v>
      </c>
      <c r="J14" s="4">
        <f>RT!I14/ACC!H14</f>
        <v>423.9</v>
      </c>
      <c r="K14" s="4">
        <f>RT!J14/ACC!I14</f>
        <v>707.90123456790116</v>
      </c>
      <c r="L14" s="4">
        <f>RT!K14/ACC!J14</f>
        <v>427.38636363636368</v>
      </c>
      <c r="M14" s="4">
        <f>RT!L14/ACC!K14</f>
        <v>437.44680851063833</v>
      </c>
      <c r="N14" s="4">
        <f t="shared" si="2"/>
        <v>492.46201360532029</v>
      </c>
      <c r="O14" s="4">
        <f t="shared" si="0"/>
        <v>485.76542553191484</v>
      </c>
      <c r="P14" s="4">
        <f t="shared" si="1"/>
        <v>499.15860167872586</v>
      </c>
      <c r="Q14" s="4">
        <f t="shared" si="3"/>
        <v>13.393176146811015</v>
      </c>
      <c r="R14" s="4">
        <f t="shared" si="4"/>
        <v>427.49659090909091</v>
      </c>
      <c r="S14" s="4">
        <f t="shared" si="5"/>
        <v>557.42743630154973</v>
      </c>
      <c r="T14" s="4">
        <f t="shared" si="6"/>
        <v>129.93084539245882</v>
      </c>
      <c r="U14" s="4">
        <f t="shared" si="7"/>
        <v>446.55563346228246</v>
      </c>
      <c r="V14" s="4">
        <f t="shared" si="8"/>
        <v>538.36839374835824</v>
      </c>
      <c r="W14" s="4">
        <f t="shared" si="9"/>
        <v>91.812760286075786</v>
      </c>
      <c r="AC14" s="5">
        <v>26</v>
      </c>
      <c r="AD14" s="3">
        <v>4</v>
      </c>
      <c r="AE14" s="3">
        <v>6</v>
      </c>
      <c r="AF14" s="3">
        <v>3</v>
      </c>
      <c r="AG14" s="3">
        <v>6</v>
      </c>
      <c r="AH14" s="3">
        <v>7</v>
      </c>
    </row>
    <row r="15" spans="1:35" x14ac:dyDescent="0.3">
      <c r="A15" s="3" t="s">
        <v>22</v>
      </c>
      <c r="B15" s="3">
        <v>14</v>
      </c>
      <c r="C15" s="3">
        <v>31</v>
      </c>
      <c r="E15" s="3">
        <v>2</v>
      </c>
      <c r="F15" s="4">
        <f>RT!E15/ACC!D15</f>
        <v>492.91428571428571</v>
      </c>
      <c r="G15" s="4">
        <f>RT!F15/ACC!E15</f>
        <v>576.5333333333333</v>
      </c>
      <c r="H15" s="4">
        <f>RT!G15/ACC!F15</f>
        <v>514.79999999999995</v>
      </c>
      <c r="I15" s="4">
        <f>RT!H15/ACC!G15</f>
        <v>724.18461538461531</v>
      </c>
      <c r="J15" s="4">
        <f>RT!I15/ACC!H15</f>
        <v>589.97333333333336</v>
      </c>
      <c r="K15" s="4">
        <f>RT!J15/ACC!I15</f>
        <v>650.88</v>
      </c>
      <c r="L15" s="4">
        <f>RT!K15/ACC!J15</f>
        <v>509.7</v>
      </c>
      <c r="M15" s="4">
        <f>RT!L15/ACC!K15</f>
        <v>545.1733333333334</v>
      </c>
      <c r="N15" s="4">
        <f t="shared" si="2"/>
        <v>575.51986263736262</v>
      </c>
      <c r="O15" s="4">
        <f t="shared" si="0"/>
        <v>577.10805860805851</v>
      </c>
      <c r="P15" s="4">
        <f t="shared" si="1"/>
        <v>573.93166666666673</v>
      </c>
      <c r="Q15" s="4">
        <f t="shared" si="3"/>
        <v>-3.1763919413917847</v>
      </c>
      <c r="R15" s="4">
        <f t="shared" si="4"/>
        <v>526.84690476190474</v>
      </c>
      <c r="S15" s="4">
        <f t="shared" si="5"/>
        <v>624.19282051282062</v>
      </c>
      <c r="T15" s="4">
        <f t="shared" si="6"/>
        <v>97.345915750915879</v>
      </c>
      <c r="U15" s="4">
        <f t="shared" si="7"/>
        <v>531.08023809523809</v>
      </c>
      <c r="V15" s="4">
        <f t="shared" si="8"/>
        <v>619.95948717948716</v>
      </c>
      <c r="W15" s="4">
        <f t="shared" si="9"/>
        <v>88.879249084249068</v>
      </c>
      <c r="AC15" s="5">
        <v>4</v>
      </c>
      <c r="AD15" s="3">
        <v>0</v>
      </c>
      <c r="AE15" s="3">
        <v>2</v>
      </c>
      <c r="AF15" s="3">
        <v>1</v>
      </c>
      <c r="AG15" s="3">
        <v>1</v>
      </c>
      <c r="AH15" s="3">
        <v>0</v>
      </c>
    </row>
    <row r="16" spans="1:35" x14ac:dyDescent="0.3">
      <c r="A16" s="3" t="s">
        <v>24</v>
      </c>
      <c r="B16" s="3">
        <v>15</v>
      </c>
      <c r="C16" s="3">
        <v>32</v>
      </c>
      <c r="E16" s="3">
        <v>2</v>
      </c>
      <c r="F16" s="4">
        <f>RT!E16/ACC!D16</f>
        <v>534.1</v>
      </c>
      <c r="G16" s="4">
        <f>RT!F16/ACC!E16</f>
        <v>548.90666666666664</v>
      </c>
      <c r="H16" s="4">
        <f>RT!G16/ACC!F16</f>
        <v>640.74666666666667</v>
      </c>
      <c r="I16" s="4">
        <f>RT!H16/ACC!G16</f>
        <v>893.02857142857135</v>
      </c>
      <c r="J16" s="4">
        <f>RT!I16/ACC!H16</f>
        <v>548.79999999999995</v>
      </c>
      <c r="K16" s="4">
        <f>RT!J16/ACC!I16</f>
        <v>659.09333333333336</v>
      </c>
      <c r="L16" s="4">
        <f>RT!K16/ACC!J16</f>
        <v>593.06666666666672</v>
      </c>
      <c r="M16" s="4">
        <f>RT!L16/ACC!K16</f>
        <v>502.50666666666672</v>
      </c>
      <c r="N16" s="4">
        <f t="shared" si="2"/>
        <v>615.03107142857141</v>
      </c>
      <c r="O16" s="4">
        <f t="shared" si="0"/>
        <v>654.19547619047614</v>
      </c>
      <c r="P16" s="4">
        <f t="shared" si="1"/>
        <v>575.86666666666667</v>
      </c>
      <c r="Q16" s="4">
        <f t="shared" si="3"/>
        <v>-78.328809523809468</v>
      </c>
      <c r="R16" s="4">
        <f t="shared" si="4"/>
        <v>579.1783333333334</v>
      </c>
      <c r="S16" s="4">
        <f t="shared" si="5"/>
        <v>650.88380952380953</v>
      </c>
      <c r="T16" s="4">
        <f t="shared" si="6"/>
        <v>71.705476190476134</v>
      </c>
      <c r="U16" s="4">
        <f t="shared" si="7"/>
        <v>544.64499999999998</v>
      </c>
      <c r="V16" s="4">
        <f t="shared" si="8"/>
        <v>685.41714285714284</v>
      </c>
      <c r="W16" s="4">
        <f t="shared" si="9"/>
        <v>140.77214285714285</v>
      </c>
      <c r="AC16" s="5">
        <v>20</v>
      </c>
      <c r="AD16" s="3">
        <v>4</v>
      </c>
      <c r="AE16" s="3">
        <v>4</v>
      </c>
      <c r="AF16" s="3">
        <v>6</v>
      </c>
      <c r="AG16" s="3">
        <v>3</v>
      </c>
      <c r="AH16" s="3">
        <v>4</v>
      </c>
    </row>
    <row r="17" spans="1:35" x14ac:dyDescent="0.3">
      <c r="A17" s="3" t="s">
        <v>21</v>
      </c>
      <c r="B17" s="3">
        <v>16</v>
      </c>
      <c r="C17" s="3">
        <v>33</v>
      </c>
      <c r="E17" s="3">
        <v>1</v>
      </c>
      <c r="F17" s="4">
        <f>RT!E17/ACC!D17</f>
        <v>391.7</v>
      </c>
      <c r="G17" s="4">
        <f>RT!F17/ACC!E17</f>
        <v>480.10666666666668</v>
      </c>
      <c r="H17" s="4">
        <f>RT!G17/ACC!F17</f>
        <v>573.97333333333336</v>
      </c>
      <c r="I17" s="4">
        <f>RT!H17/ACC!G17</f>
        <v>784.11428571428576</v>
      </c>
      <c r="J17" s="4">
        <f>RT!I17/ACC!H17</f>
        <v>400.9</v>
      </c>
      <c r="K17" s="4">
        <f>RT!J17/ACC!I17</f>
        <v>668.34285714285704</v>
      </c>
      <c r="L17" s="4">
        <f>RT!K17/ACC!J17</f>
        <v>373.1</v>
      </c>
      <c r="M17" s="4">
        <f>RT!L17/ACC!K17</f>
        <v>536.36923076923074</v>
      </c>
      <c r="N17" s="4">
        <f t="shared" si="2"/>
        <v>526.07579670329665</v>
      </c>
      <c r="O17" s="4">
        <f t="shared" si="0"/>
        <v>557.4735714285714</v>
      </c>
      <c r="P17" s="4">
        <f t="shared" si="1"/>
        <v>494.678021978022</v>
      </c>
      <c r="Q17" s="4">
        <f t="shared" si="3"/>
        <v>-62.795549450549402</v>
      </c>
      <c r="R17" s="4">
        <f t="shared" si="4"/>
        <v>434.91833333333329</v>
      </c>
      <c r="S17" s="4">
        <f t="shared" si="5"/>
        <v>617.23326007326011</v>
      </c>
      <c r="T17" s="4">
        <f t="shared" si="6"/>
        <v>182.31492673992682</v>
      </c>
      <c r="U17" s="4">
        <f t="shared" si="7"/>
        <v>445.3189743589744</v>
      </c>
      <c r="V17" s="4">
        <f t="shared" si="8"/>
        <v>606.83261904761912</v>
      </c>
      <c r="W17" s="4">
        <f t="shared" si="9"/>
        <v>161.51364468864472</v>
      </c>
      <c r="AC17" s="5">
        <v>10</v>
      </c>
      <c r="AD17" s="3">
        <v>1</v>
      </c>
      <c r="AE17" s="3">
        <v>1</v>
      </c>
      <c r="AF17" s="3">
        <v>1</v>
      </c>
      <c r="AG17" s="3">
        <v>7</v>
      </c>
      <c r="AH17" s="3">
        <v>0</v>
      </c>
    </row>
    <row r="18" spans="1:35" x14ac:dyDescent="0.3">
      <c r="A18" s="4" t="s">
        <v>18</v>
      </c>
      <c r="B18" s="3">
        <v>17</v>
      </c>
      <c r="C18" s="3">
        <v>34</v>
      </c>
      <c r="E18" s="11">
        <v>1</v>
      </c>
      <c r="F18" s="4">
        <f>RT!E18/ACC!D18</f>
        <v>620.34285714285704</v>
      </c>
      <c r="G18" s="4">
        <f>RT!F18/ACC!E18</f>
        <v>937.33333333333337</v>
      </c>
      <c r="H18" s="4">
        <f>RT!G18/ACC!F18</f>
        <v>599.9</v>
      </c>
      <c r="I18" s="4">
        <f>RT!H18/ACC!G18</f>
        <v>793.58024691358014</v>
      </c>
      <c r="J18" s="4">
        <f>RT!I18/ACC!H18</f>
        <v>612.97872340425545</v>
      </c>
      <c r="K18" s="4">
        <f>RT!J18/ACC!I18</f>
        <v>1250.5999999999999</v>
      </c>
      <c r="L18" s="4">
        <f>RT!K18/ACC!J18</f>
        <v>641.1</v>
      </c>
      <c r="M18" s="4">
        <f>RT!L18/ACC!K18</f>
        <v>838.52272727272725</v>
      </c>
      <c r="N18" s="4">
        <f t="shared" si="2"/>
        <v>786.7947360083441</v>
      </c>
      <c r="O18" s="4">
        <f t="shared" si="0"/>
        <v>737.7891093474426</v>
      </c>
      <c r="P18" s="4">
        <f t="shared" si="1"/>
        <v>835.80036266924571</v>
      </c>
      <c r="Q18" s="4">
        <f t="shared" si="3"/>
        <v>98.01125332180311</v>
      </c>
      <c r="R18" s="4">
        <f t="shared" si="4"/>
        <v>618.58039513677807</v>
      </c>
      <c r="S18" s="4">
        <f t="shared" si="5"/>
        <v>955.00907687991025</v>
      </c>
      <c r="T18" s="4">
        <f t="shared" si="6"/>
        <v>336.42868174313219</v>
      </c>
      <c r="U18" s="4">
        <f t="shared" si="7"/>
        <v>759.32472943722951</v>
      </c>
      <c r="V18" s="4">
        <f t="shared" si="8"/>
        <v>814.26474257945893</v>
      </c>
      <c r="W18" s="4">
        <f t="shared" si="9"/>
        <v>54.940013142229418</v>
      </c>
      <c r="AC18" s="5">
        <v>8</v>
      </c>
      <c r="AD18" s="3">
        <v>0</v>
      </c>
      <c r="AE18" s="3">
        <v>1</v>
      </c>
      <c r="AF18" s="3">
        <v>2</v>
      </c>
      <c r="AG18" s="3">
        <v>3</v>
      </c>
      <c r="AH18" s="3">
        <v>2</v>
      </c>
    </row>
    <row r="19" spans="1:35" x14ac:dyDescent="0.3">
      <c r="A19" s="3" t="s">
        <v>14</v>
      </c>
      <c r="B19" s="3">
        <v>18</v>
      </c>
      <c r="C19" s="3">
        <v>35</v>
      </c>
      <c r="E19" s="3">
        <v>1</v>
      </c>
      <c r="F19" s="4">
        <f>RT!E19/ACC!D19</f>
        <v>484.9</v>
      </c>
      <c r="G19" s="4">
        <f>RT!F19/ACC!E19</f>
        <v>505.6</v>
      </c>
      <c r="H19" s="4">
        <f>RT!G19/ACC!F19</f>
        <v>591</v>
      </c>
      <c r="I19" s="4">
        <f>RT!H19/ACC!G19</f>
        <v>751.70212765957456</v>
      </c>
      <c r="J19" s="4">
        <f>RT!I19/ACC!H19</f>
        <v>587.5</v>
      </c>
      <c r="K19" s="4">
        <f>RT!J19/ACC!I19</f>
        <v>680.21333333333337</v>
      </c>
      <c r="L19" s="4">
        <f>RT!K19/ACC!J19</f>
        <v>414.2</v>
      </c>
      <c r="M19" s="4">
        <f>RT!L19/ACC!K19</f>
        <v>475.30666666666667</v>
      </c>
      <c r="N19" s="4">
        <f t="shared" si="2"/>
        <v>561.30276595744681</v>
      </c>
      <c r="O19" s="4">
        <f t="shared" si="0"/>
        <v>583.30053191489367</v>
      </c>
      <c r="P19" s="4">
        <f t="shared" si="1"/>
        <v>539.30500000000006</v>
      </c>
      <c r="Q19" s="4">
        <f t="shared" si="3"/>
        <v>-43.995531914893604</v>
      </c>
      <c r="R19" s="4">
        <f t="shared" si="4"/>
        <v>519.4</v>
      </c>
      <c r="S19" s="4">
        <f t="shared" si="5"/>
        <v>603.20553191489364</v>
      </c>
      <c r="T19" s="4">
        <f t="shared" si="6"/>
        <v>83.805531914893663</v>
      </c>
      <c r="U19" s="4">
        <f t="shared" si="7"/>
        <v>470.00166666666667</v>
      </c>
      <c r="V19" s="4">
        <f t="shared" si="8"/>
        <v>652.60386524822707</v>
      </c>
      <c r="W19" s="4">
        <f t="shared" si="9"/>
        <v>182.6021985815604</v>
      </c>
      <c r="AC19" s="5">
        <v>27</v>
      </c>
      <c r="AD19" s="3">
        <v>7</v>
      </c>
      <c r="AE19" s="3">
        <v>3</v>
      </c>
      <c r="AF19" s="3">
        <v>5</v>
      </c>
      <c r="AG19" s="3">
        <v>7</v>
      </c>
      <c r="AH19" s="3">
        <v>5</v>
      </c>
    </row>
    <row r="20" spans="1:35" x14ac:dyDescent="0.3">
      <c r="A20" s="3" t="s">
        <v>42</v>
      </c>
      <c r="B20" s="3">
        <v>19</v>
      </c>
      <c r="C20" s="3">
        <v>36</v>
      </c>
      <c r="D20" s="3">
        <v>22</v>
      </c>
      <c r="E20" s="3">
        <v>2</v>
      </c>
      <c r="F20" s="4">
        <f>RT!E20/ACC!D20</f>
        <v>345.6</v>
      </c>
      <c r="G20" s="4">
        <f>RT!F20/ACC!E20</f>
        <v>562.93333333333328</v>
      </c>
      <c r="H20" s="4">
        <f>RT!G20/ACC!F20</f>
        <v>347.9</v>
      </c>
      <c r="I20" s="4">
        <f>RT!H20/ACC!G20</f>
        <v>644.30769230769226</v>
      </c>
      <c r="J20" s="4">
        <f>RT!I20/ACC!H20</f>
        <v>437.01333333333332</v>
      </c>
      <c r="K20" s="4">
        <f>RT!J20/ACC!I20</f>
        <v>614.64615384615377</v>
      </c>
      <c r="L20" s="4">
        <f>RT!K20/ACC!J20</f>
        <v>333.4</v>
      </c>
      <c r="M20" s="4">
        <f>RT!L20/ACC!K20</f>
        <v>329.3</v>
      </c>
      <c r="N20" s="4">
        <f t="shared" si="2"/>
        <v>451.88756410256411</v>
      </c>
      <c r="O20" s="4">
        <f t="shared" si="0"/>
        <v>475.18525641025644</v>
      </c>
      <c r="P20" s="4">
        <f t="shared" si="1"/>
        <v>428.58987179487173</v>
      </c>
      <c r="Q20" s="4">
        <f t="shared" si="3"/>
        <v>-46.595384615384717</v>
      </c>
      <c r="R20" s="4">
        <f t="shared" si="4"/>
        <v>365.97833333333335</v>
      </c>
      <c r="S20" s="4">
        <f t="shared" si="5"/>
        <v>537.79679487179487</v>
      </c>
      <c r="T20" s="4">
        <f t="shared" si="6"/>
        <v>171.81846153846152</v>
      </c>
      <c r="U20" s="4">
        <f t="shared" si="7"/>
        <v>392.80833333333334</v>
      </c>
      <c r="V20" s="4">
        <f t="shared" si="8"/>
        <v>510.96679487179483</v>
      </c>
      <c r="W20" s="4">
        <f t="shared" si="9"/>
        <v>118.15846153846149</v>
      </c>
      <c r="X20" s="3">
        <v>30</v>
      </c>
      <c r="Y20" s="3">
        <v>9</v>
      </c>
      <c r="Z20" s="3">
        <v>3</v>
      </c>
      <c r="AA20" s="3">
        <v>11</v>
      </c>
      <c r="AB20" s="3">
        <v>7</v>
      </c>
      <c r="AC20" s="5">
        <v>13</v>
      </c>
      <c r="AD20" s="3">
        <v>0</v>
      </c>
      <c r="AE20" s="3">
        <v>0</v>
      </c>
      <c r="AF20" s="3">
        <v>0</v>
      </c>
      <c r="AG20" s="3">
        <v>7</v>
      </c>
      <c r="AH20" s="3">
        <v>6</v>
      </c>
      <c r="AI20" s="3">
        <v>22</v>
      </c>
    </row>
    <row r="21" spans="1:35" x14ac:dyDescent="0.3">
      <c r="A21" s="3" t="s">
        <v>43</v>
      </c>
      <c r="B21" s="3">
        <v>20</v>
      </c>
      <c r="C21" s="3">
        <v>37</v>
      </c>
      <c r="D21" s="3">
        <v>20</v>
      </c>
      <c r="E21" s="3">
        <v>2</v>
      </c>
      <c r="F21" s="4">
        <f>RT!E21/ACC!D21</f>
        <v>552.1</v>
      </c>
      <c r="G21" s="4">
        <f>RT!F21/ACC!E21</f>
        <v>597.02127659574478</v>
      </c>
      <c r="H21" s="4">
        <f>RT!G21/ACC!F21</f>
        <v>589.70000000000005</v>
      </c>
      <c r="I21" s="4">
        <f>RT!H21/ACC!G21</f>
        <v>766.80851063829789</v>
      </c>
      <c r="J21" s="4">
        <f>RT!I21/ACC!H21</f>
        <v>580.29999999999995</v>
      </c>
      <c r="K21" s="4">
        <f>RT!J21/ACC!I21</f>
        <v>707.7</v>
      </c>
      <c r="L21" s="4">
        <f>RT!K21/ACC!J21</f>
        <v>528.29999999999995</v>
      </c>
      <c r="M21" s="4">
        <f>RT!L21/ACC!K21</f>
        <v>488.7</v>
      </c>
      <c r="N21" s="4">
        <f t="shared" si="2"/>
        <v>601.32872340425536</v>
      </c>
      <c r="O21" s="4">
        <f t="shared" si="0"/>
        <v>626.40744680851071</v>
      </c>
      <c r="P21" s="4">
        <f t="shared" si="1"/>
        <v>576.25</v>
      </c>
      <c r="Q21" s="4">
        <f t="shared" si="3"/>
        <v>-50.157446808510713</v>
      </c>
      <c r="R21" s="4">
        <f t="shared" si="4"/>
        <v>562.6</v>
      </c>
      <c r="S21" s="4">
        <f t="shared" si="5"/>
        <v>640.05744680851058</v>
      </c>
      <c r="T21" s="4">
        <f t="shared" si="6"/>
        <v>77.457446808510554</v>
      </c>
      <c r="U21" s="4">
        <f t="shared" si="7"/>
        <v>541.5303191489362</v>
      </c>
      <c r="V21" s="4">
        <f t="shared" si="8"/>
        <v>661.12712765957451</v>
      </c>
      <c r="W21" s="4">
        <f t="shared" si="9"/>
        <v>119.59680851063831</v>
      </c>
      <c r="X21" s="3">
        <v>22</v>
      </c>
      <c r="Y21" s="3">
        <v>6</v>
      </c>
      <c r="Z21" s="3">
        <v>3</v>
      </c>
      <c r="AA21" s="3">
        <v>8</v>
      </c>
      <c r="AB21" s="3">
        <v>5</v>
      </c>
      <c r="AC21" s="5">
        <v>7</v>
      </c>
      <c r="AD21" s="3">
        <v>0</v>
      </c>
      <c r="AE21" s="3">
        <v>2</v>
      </c>
      <c r="AF21" s="3">
        <v>3</v>
      </c>
      <c r="AG21" s="3">
        <v>2</v>
      </c>
      <c r="AH21" s="3">
        <v>0</v>
      </c>
      <c r="AI21" s="3">
        <v>0</v>
      </c>
    </row>
    <row r="22" spans="1:35" x14ac:dyDescent="0.3">
      <c r="A22" s="3" t="s">
        <v>44</v>
      </c>
      <c r="B22" s="3">
        <v>21</v>
      </c>
      <c r="C22" s="3">
        <v>38</v>
      </c>
      <c r="D22" s="3">
        <v>35</v>
      </c>
      <c r="E22" s="3">
        <v>2</v>
      </c>
      <c r="F22" s="4">
        <f>RT!E22/ACC!D22</f>
        <v>512.44680851063833</v>
      </c>
      <c r="G22" s="4">
        <f>RT!F22/ACC!E22</f>
        <v>550.10638297872345</v>
      </c>
      <c r="H22" s="4">
        <f>RT!G22/ACC!F22</f>
        <v>500.1</v>
      </c>
      <c r="I22" s="4">
        <f>RT!H22/ACC!G22</f>
        <v>633.63636363636363</v>
      </c>
      <c r="J22" s="4">
        <f>RT!I22/ACC!H22</f>
        <v>554.20000000000005</v>
      </c>
      <c r="K22" s="4">
        <f>RT!J22/ACC!I22</f>
        <v>718.86363636363637</v>
      </c>
      <c r="L22" s="4">
        <f>RT!K22/ACC!J22</f>
        <v>493.8</v>
      </c>
      <c r="M22" s="4">
        <f>RT!L22/ACC!K22</f>
        <v>580.10638297872345</v>
      </c>
      <c r="N22" s="4">
        <f t="shared" si="2"/>
        <v>567.9074468085106</v>
      </c>
      <c r="O22" s="4">
        <f t="shared" si="0"/>
        <v>549.0723887814313</v>
      </c>
      <c r="P22" s="4">
        <f t="shared" si="1"/>
        <v>586.7425048355899</v>
      </c>
      <c r="Q22" s="4">
        <f t="shared" si="3"/>
        <v>37.670116054158598</v>
      </c>
      <c r="R22" s="4">
        <f t="shared" si="4"/>
        <v>515.13670212765965</v>
      </c>
      <c r="S22" s="4">
        <f t="shared" si="5"/>
        <v>620.67819148936178</v>
      </c>
      <c r="T22" s="4">
        <f t="shared" si="6"/>
        <v>105.54148936170213</v>
      </c>
      <c r="U22" s="4">
        <f t="shared" si="7"/>
        <v>534.11489361702127</v>
      </c>
      <c r="V22" s="4">
        <f t="shared" si="8"/>
        <v>601.70000000000005</v>
      </c>
      <c r="W22" s="4">
        <f t="shared" si="9"/>
        <v>67.585106382978779</v>
      </c>
      <c r="X22" s="3">
        <v>28</v>
      </c>
      <c r="Y22" s="3">
        <v>8</v>
      </c>
      <c r="Z22" s="3">
        <v>3</v>
      </c>
      <c r="AA22" s="3">
        <v>10</v>
      </c>
      <c r="AB22" s="3">
        <v>7</v>
      </c>
      <c r="AC22" s="5">
        <v>13</v>
      </c>
      <c r="AD22" s="3">
        <v>0</v>
      </c>
      <c r="AE22" s="3">
        <v>2</v>
      </c>
      <c r="AF22" s="3">
        <v>1</v>
      </c>
      <c r="AG22" s="3">
        <v>6</v>
      </c>
      <c r="AH22" s="3">
        <v>4</v>
      </c>
      <c r="AI22" s="3">
        <v>13</v>
      </c>
    </row>
    <row r="23" spans="1:35" x14ac:dyDescent="0.3">
      <c r="A23" s="3" t="s">
        <v>47</v>
      </c>
      <c r="B23" s="3">
        <v>22</v>
      </c>
      <c r="C23" s="3">
        <v>39</v>
      </c>
      <c r="D23" s="3">
        <v>27</v>
      </c>
      <c r="E23" s="3">
        <v>2</v>
      </c>
      <c r="F23" s="4">
        <f>RT!E23/ACC!D23</f>
        <v>519.4</v>
      </c>
      <c r="G23" s="4">
        <f>RT!F23/ACC!E23</f>
        <v>524.70000000000005</v>
      </c>
      <c r="H23" s="4">
        <f>RT!G23/ACC!F23</f>
        <v>479.9</v>
      </c>
      <c r="I23" s="4">
        <f>RT!H23/ACC!G23</f>
        <v>717.03703703703695</v>
      </c>
      <c r="J23" s="4">
        <f>RT!I23/ACC!H23</f>
        <v>583.79999999999995</v>
      </c>
      <c r="K23" s="4">
        <f>RT!J23/ACC!I23</f>
        <v>655.9</v>
      </c>
      <c r="L23" s="4">
        <f>RT!K23/ACC!J23</f>
        <v>557.23404255319144</v>
      </c>
      <c r="M23" s="4">
        <f>RT!L23/ACC!K23</f>
        <v>647.02127659574478</v>
      </c>
      <c r="N23" s="4">
        <f t="shared" si="2"/>
        <v>585.62404452324665</v>
      </c>
      <c r="O23" s="4">
        <f t="shared" si="0"/>
        <v>560.25925925925924</v>
      </c>
      <c r="P23" s="4">
        <f t="shared" si="1"/>
        <v>610.98882978723407</v>
      </c>
      <c r="Q23" s="4">
        <f t="shared" si="3"/>
        <v>50.729570527974829</v>
      </c>
      <c r="R23" s="4">
        <f t="shared" si="4"/>
        <v>535.08351063829787</v>
      </c>
      <c r="S23" s="4">
        <f t="shared" si="5"/>
        <v>636.16457840819544</v>
      </c>
      <c r="T23" s="4">
        <f t="shared" si="6"/>
        <v>101.08106776989757</v>
      </c>
      <c r="U23" s="4">
        <f t="shared" si="7"/>
        <v>562.08882978723409</v>
      </c>
      <c r="V23" s="4">
        <f t="shared" si="8"/>
        <v>609.15925925925922</v>
      </c>
      <c r="W23" s="4">
        <f t="shared" si="9"/>
        <v>47.070429472025126</v>
      </c>
      <c r="X23" s="3">
        <v>28</v>
      </c>
      <c r="Y23" s="3">
        <v>9</v>
      </c>
      <c r="Z23" s="3">
        <v>3</v>
      </c>
      <c r="AA23" s="3">
        <v>11</v>
      </c>
      <c r="AB23" s="3">
        <v>5</v>
      </c>
      <c r="AC23" s="5">
        <v>33</v>
      </c>
      <c r="AD23" s="3">
        <v>5</v>
      </c>
      <c r="AE23" s="3">
        <v>6</v>
      </c>
      <c r="AF23" s="3">
        <v>6</v>
      </c>
      <c r="AG23" s="3">
        <v>7</v>
      </c>
      <c r="AH23" s="3">
        <v>9</v>
      </c>
      <c r="AI23" s="3">
        <v>10</v>
      </c>
    </row>
    <row r="24" spans="1:35" x14ac:dyDescent="0.3">
      <c r="A24" s="3" t="s">
        <v>48</v>
      </c>
      <c r="B24" s="3">
        <v>23</v>
      </c>
      <c r="C24" s="3">
        <v>40</v>
      </c>
      <c r="D24" s="3">
        <v>21</v>
      </c>
      <c r="E24" s="3">
        <v>2</v>
      </c>
      <c r="F24" s="4">
        <f>RT!E24/ACC!D24</f>
        <v>605.79999999999995</v>
      </c>
      <c r="G24" s="4">
        <f>RT!F24/ACC!E24</f>
        <v>621.4</v>
      </c>
      <c r="H24" s="4">
        <f>RT!G24/ACC!F24</f>
        <v>589.1</v>
      </c>
      <c r="I24" s="4">
        <f>RT!H24/ACC!G24</f>
        <v>662.4</v>
      </c>
      <c r="J24" s="4">
        <f>RT!I24/ACC!H24</f>
        <v>675.1</v>
      </c>
      <c r="K24" s="4">
        <f>RT!J24/ACC!I24</f>
        <v>643.6</v>
      </c>
      <c r="L24" s="4">
        <f>RT!K24/ACC!J24</f>
        <v>598.61702127659578</v>
      </c>
      <c r="M24" s="4">
        <f>RT!L24/ACC!K24</f>
        <v>537.5</v>
      </c>
      <c r="N24" s="4">
        <f t="shared" si="2"/>
        <v>616.6896276595744</v>
      </c>
      <c r="O24" s="4">
        <f t="shared" si="0"/>
        <v>619.67499999999995</v>
      </c>
      <c r="P24" s="4">
        <f t="shared" si="1"/>
        <v>613.70425531914896</v>
      </c>
      <c r="Q24" s="4">
        <f t="shared" si="3"/>
        <v>-5.9707446808509985</v>
      </c>
      <c r="R24" s="4">
        <f t="shared" si="4"/>
        <v>617.15425531914889</v>
      </c>
      <c r="S24" s="4">
        <f t="shared" si="5"/>
        <v>616.22500000000002</v>
      </c>
      <c r="T24" s="4">
        <f t="shared" si="6"/>
        <v>-0.92925531914886506</v>
      </c>
      <c r="U24" s="4">
        <f t="shared" si="7"/>
        <v>590.82925531914884</v>
      </c>
      <c r="V24" s="4">
        <f t="shared" si="8"/>
        <v>642.54999999999995</v>
      </c>
      <c r="W24" s="4">
        <f t="shared" si="9"/>
        <v>51.720744680851112</v>
      </c>
      <c r="X24" s="3">
        <v>26</v>
      </c>
      <c r="Y24" s="3">
        <v>7</v>
      </c>
      <c r="Z24" s="3">
        <v>3</v>
      </c>
      <c r="AA24" s="3">
        <v>11</v>
      </c>
      <c r="AB24" s="3">
        <v>5</v>
      </c>
      <c r="AC24" s="5">
        <v>19</v>
      </c>
      <c r="AD24" s="3">
        <v>1</v>
      </c>
      <c r="AE24" s="3">
        <v>6</v>
      </c>
      <c r="AF24" s="3">
        <v>0</v>
      </c>
      <c r="AG24" s="3">
        <v>5</v>
      </c>
      <c r="AH24" s="3">
        <v>7</v>
      </c>
      <c r="AI24" s="3">
        <v>17</v>
      </c>
    </row>
    <row r="25" spans="1:35" x14ac:dyDescent="0.3">
      <c r="A25" s="3" t="s">
        <v>49</v>
      </c>
      <c r="B25" s="3">
        <v>24</v>
      </c>
      <c r="C25" s="3">
        <v>41</v>
      </c>
      <c r="D25" s="3">
        <v>20</v>
      </c>
      <c r="E25" s="3">
        <v>2</v>
      </c>
      <c r="F25" s="4">
        <f>RT!E25/ACC!D25</f>
        <v>516.9</v>
      </c>
      <c r="G25" s="4">
        <f>RT!F25/ACC!E25</f>
        <v>549</v>
      </c>
      <c r="H25" s="4">
        <f>RT!G25/ACC!F25</f>
        <v>585.79999999999995</v>
      </c>
      <c r="I25" s="4">
        <f>RT!H25/ACC!G25</f>
        <v>651.20000000000005</v>
      </c>
      <c r="J25" s="4">
        <f>RT!I25/ACC!H25</f>
        <v>625.1</v>
      </c>
      <c r="K25" s="4">
        <f>RT!J25/ACC!I25</f>
        <v>671.1</v>
      </c>
      <c r="L25" s="4">
        <f>RT!K25/ACC!J25</f>
        <v>575.6</v>
      </c>
      <c r="M25" s="4">
        <f>RT!L25/ACC!K25</f>
        <v>659.6</v>
      </c>
      <c r="N25" s="4">
        <f t="shared" si="2"/>
        <v>604.28750000000002</v>
      </c>
      <c r="O25" s="4">
        <f t="shared" si="0"/>
        <v>575.72500000000002</v>
      </c>
      <c r="P25" s="4">
        <f t="shared" si="1"/>
        <v>632.85</v>
      </c>
      <c r="Q25" s="4">
        <f t="shared" si="3"/>
        <v>57.125</v>
      </c>
      <c r="R25" s="4">
        <f t="shared" si="4"/>
        <v>575.84999999999991</v>
      </c>
      <c r="S25" s="4">
        <f t="shared" si="5"/>
        <v>632.72500000000002</v>
      </c>
      <c r="T25" s="4">
        <f t="shared" si="6"/>
        <v>56.875000000000114</v>
      </c>
      <c r="U25" s="4">
        <f t="shared" si="7"/>
        <v>575.27499999999998</v>
      </c>
      <c r="V25" s="4">
        <f t="shared" si="8"/>
        <v>633.29999999999995</v>
      </c>
      <c r="W25" s="4">
        <f t="shared" si="9"/>
        <v>58.024999999999977</v>
      </c>
      <c r="X25" s="3">
        <v>24</v>
      </c>
      <c r="Y25" s="3">
        <v>6</v>
      </c>
      <c r="Z25" s="3">
        <v>3</v>
      </c>
      <c r="AA25" s="3">
        <v>9</v>
      </c>
      <c r="AB25" s="3">
        <v>6</v>
      </c>
      <c r="AC25" s="5">
        <v>6</v>
      </c>
      <c r="AD25" s="3">
        <v>0</v>
      </c>
      <c r="AE25" s="3">
        <v>0</v>
      </c>
      <c r="AF25" s="3">
        <v>2</v>
      </c>
      <c r="AG25" s="3">
        <v>3</v>
      </c>
      <c r="AH25" s="3">
        <v>1</v>
      </c>
      <c r="AI25" s="3">
        <v>4</v>
      </c>
    </row>
    <row r="26" spans="1:35" x14ac:dyDescent="0.3">
      <c r="A26" s="3" t="s">
        <v>50</v>
      </c>
      <c r="B26" s="3">
        <v>25</v>
      </c>
      <c r="C26" s="3">
        <v>42</v>
      </c>
      <c r="D26" s="3">
        <v>21</v>
      </c>
      <c r="E26" s="3">
        <v>1</v>
      </c>
      <c r="F26" s="4">
        <f>RT!E26/ACC!D26</f>
        <v>540.9</v>
      </c>
      <c r="G26" s="4">
        <f>RT!F26/ACC!E26</f>
        <v>676.9</v>
      </c>
      <c r="H26" s="4">
        <f>RT!G26/ACC!F26</f>
        <v>577.4</v>
      </c>
      <c r="I26" s="4">
        <f>RT!H26/ACC!G26</f>
        <v>697.872340425532</v>
      </c>
      <c r="J26" s="4">
        <f>RT!I26/ACC!H26</f>
        <v>602.5</v>
      </c>
      <c r="K26" s="4">
        <f>RT!J26/ACC!I26</f>
        <v>583.1</v>
      </c>
      <c r="L26" s="4">
        <f>RT!K26/ACC!J26</f>
        <v>503.51063829787239</v>
      </c>
      <c r="M26" s="4">
        <f>RT!L26/ACC!K26</f>
        <v>472.3</v>
      </c>
      <c r="N26" s="4">
        <f t="shared" si="2"/>
        <v>581.81037234042549</v>
      </c>
      <c r="O26" s="4">
        <f t="shared" si="0"/>
        <v>623.26808510638296</v>
      </c>
      <c r="P26" s="4">
        <f t="shared" si="1"/>
        <v>540.35265957446813</v>
      </c>
      <c r="Q26" s="4">
        <f t="shared" si="3"/>
        <v>-82.915425531914821</v>
      </c>
      <c r="R26" s="4">
        <f t="shared" si="4"/>
        <v>556.07765957446804</v>
      </c>
      <c r="S26" s="4">
        <f t="shared" si="5"/>
        <v>607.54308510638305</v>
      </c>
      <c r="T26" s="4">
        <f t="shared" si="6"/>
        <v>51.465425531915002</v>
      </c>
      <c r="U26" s="4">
        <f t="shared" si="7"/>
        <v>548.40265957446809</v>
      </c>
      <c r="V26" s="4">
        <f t="shared" si="8"/>
        <v>615.218085106383</v>
      </c>
      <c r="W26" s="4">
        <f t="shared" si="9"/>
        <v>66.815425531914912</v>
      </c>
      <c r="X26" s="3">
        <v>37</v>
      </c>
      <c r="Y26" s="3">
        <v>11</v>
      </c>
      <c r="Z26" s="3">
        <v>3</v>
      </c>
      <c r="AA26" s="3">
        <v>14</v>
      </c>
      <c r="AB26" s="3">
        <v>9</v>
      </c>
      <c r="AC26" s="5">
        <v>20</v>
      </c>
      <c r="AD26" s="3">
        <v>3</v>
      </c>
      <c r="AE26" s="3">
        <v>4</v>
      </c>
      <c r="AF26" s="3">
        <v>2</v>
      </c>
      <c r="AG26" s="3">
        <v>7</v>
      </c>
      <c r="AH26" s="3">
        <v>4</v>
      </c>
      <c r="AI26" s="3">
        <v>5</v>
      </c>
    </row>
    <row r="27" spans="1:35" x14ac:dyDescent="0.3">
      <c r="A27" s="3" t="s">
        <v>51</v>
      </c>
      <c r="B27" s="3">
        <v>26</v>
      </c>
      <c r="C27" s="3">
        <v>43</v>
      </c>
      <c r="D27" s="3">
        <v>24</v>
      </c>
      <c r="E27" s="3">
        <v>2</v>
      </c>
      <c r="F27" s="4">
        <f>RT!E27/ACC!D27</f>
        <v>491.62666666666667</v>
      </c>
      <c r="G27" s="4">
        <f>RT!F27/ACC!E27</f>
        <v>539</v>
      </c>
      <c r="H27" s="4">
        <f>RT!G27/ACC!F27</f>
        <v>582.79999999999995</v>
      </c>
      <c r="I27" s="4">
        <f>RT!H27/ACC!G27</f>
        <v>720.42666666666662</v>
      </c>
      <c r="J27" s="4">
        <f>RT!I27/ACC!H27</f>
        <v>709.6</v>
      </c>
      <c r="K27" s="4">
        <f>RT!J27/ACC!I27</f>
        <v>695.36</v>
      </c>
      <c r="L27" s="4">
        <f>RT!K27/ACC!J27</f>
        <v>601.9</v>
      </c>
      <c r="M27" s="4">
        <f>RT!L27/ACC!K27</f>
        <v>717.33333333333337</v>
      </c>
      <c r="N27" s="4">
        <f t="shared" si="2"/>
        <v>632.25583333333327</v>
      </c>
      <c r="O27" s="4">
        <f t="shared" si="0"/>
        <v>583.46333333333325</v>
      </c>
      <c r="P27" s="4">
        <f t="shared" si="1"/>
        <v>681.0483333333334</v>
      </c>
      <c r="Q27" s="4">
        <f t="shared" si="3"/>
        <v>97.58500000000015</v>
      </c>
      <c r="R27" s="4">
        <f t="shared" si="4"/>
        <v>596.48166666666668</v>
      </c>
      <c r="S27" s="4">
        <f t="shared" si="5"/>
        <v>668.03000000000009</v>
      </c>
      <c r="T27" s="4">
        <f t="shared" si="6"/>
        <v>71.548333333333403</v>
      </c>
      <c r="U27" s="4">
        <f t="shared" si="7"/>
        <v>587.46500000000003</v>
      </c>
      <c r="V27" s="4">
        <f t="shared" si="8"/>
        <v>677.04666666666662</v>
      </c>
      <c r="W27" s="4">
        <f t="shared" si="9"/>
        <v>89.581666666666592</v>
      </c>
      <c r="X27" s="3">
        <v>24</v>
      </c>
      <c r="Y27" s="3">
        <v>7</v>
      </c>
      <c r="Z27" s="3">
        <v>3</v>
      </c>
      <c r="AA27" s="3">
        <v>10</v>
      </c>
      <c r="AB27" s="3">
        <v>4</v>
      </c>
      <c r="AC27" s="5">
        <v>14</v>
      </c>
      <c r="AD27" s="3">
        <v>1</v>
      </c>
      <c r="AE27" s="3">
        <v>2</v>
      </c>
      <c r="AF27" s="3">
        <v>1</v>
      </c>
      <c r="AG27" s="3">
        <v>3</v>
      </c>
      <c r="AH27" s="3">
        <v>7</v>
      </c>
      <c r="AI27" s="3">
        <v>18</v>
      </c>
    </row>
    <row r="28" spans="1:35" x14ac:dyDescent="0.3">
      <c r="A28" s="3" t="s">
        <v>52</v>
      </c>
      <c r="B28" s="3">
        <v>27</v>
      </c>
      <c r="C28" s="3">
        <v>44</v>
      </c>
      <c r="D28" s="3">
        <v>22</v>
      </c>
      <c r="E28" s="3">
        <v>2</v>
      </c>
      <c r="F28" s="4">
        <f>RT!E28/ACC!D28</f>
        <v>720.2</v>
      </c>
      <c r="G28" s="4">
        <f>RT!F28/ACC!E28</f>
        <v>736.9</v>
      </c>
      <c r="H28" s="4">
        <f>RT!G28/ACC!F28</f>
        <v>656.5</v>
      </c>
      <c r="I28" s="4">
        <f>RT!H28/ACC!G28</f>
        <v>758.936170212766</v>
      </c>
      <c r="J28" s="4">
        <f>RT!I28/ACC!H28</f>
        <v>621</v>
      </c>
      <c r="K28" s="4">
        <f>RT!J28/ACC!I28</f>
        <v>826.4</v>
      </c>
      <c r="L28" s="4">
        <f>RT!K28/ACC!J28</f>
        <v>609.5</v>
      </c>
      <c r="M28" s="4">
        <f>RT!L28/ACC!K28</f>
        <v>632.9</v>
      </c>
      <c r="N28" s="4">
        <f t="shared" si="2"/>
        <v>695.29202127659562</v>
      </c>
      <c r="O28" s="4">
        <f t="shared" si="0"/>
        <v>718.13404255319142</v>
      </c>
      <c r="P28" s="4">
        <f t="shared" si="1"/>
        <v>672.45</v>
      </c>
      <c r="Q28" s="4">
        <f t="shared" si="3"/>
        <v>-45.684042553191375</v>
      </c>
      <c r="R28" s="4">
        <f t="shared" si="4"/>
        <v>651.79999999999995</v>
      </c>
      <c r="S28" s="4">
        <f t="shared" si="5"/>
        <v>738.78404255319151</v>
      </c>
      <c r="T28" s="4">
        <f t="shared" si="6"/>
        <v>86.984042553191557</v>
      </c>
      <c r="U28" s="4">
        <f t="shared" si="7"/>
        <v>674.875</v>
      </c>
      <c r="V28" s="4">
        <f t="shared" si="8"/>
        <v>715.70904255319147</v>
      </c>
      <c r="W28" s="4">
        <f t="shared" si="9"/>
        <v>40.834042553191466</v>
      </c>
      <c r="X28" s="3">
        <v>26</v>
      </c>
      <c r="Y28" s="3">
        <v>6</v>
      </c>
      <c r="Z28" s="3">
        <v>3</v>
      </c>
      <c r="AA28" s="3">
        <v>11</v>
      </c>
      <c r="AB28" s="3">
        <v>6</v>
      </c>
      <c r="AC28" s="5">
        <v>22</v>
      </c>
      <c r="AD28" s="3">
        <v>4</v>
      </c>
      <c r="AE28" s="3">
        <v>6</v>
      </c>
      <c r="AF28" s="3">
        <v>0</v>
      </c>
      <c r="AG28" s="3">
        <v>8</v>
      </c>
      <c r="AH28" s="3">
        <v>4</v>
      </c>
      <c r="AI28" s="3">
        <v>26</v>
      </c>
    </row>
    <row r="29" spans="1:35" x14ac:dyDescent="0.3">
      <c r="A29" s="3" t="s">
        <v>53</v>
      </c>
      <c r="B29" s="3">
        <v>28</v>
      </c>
      <c r="C29" s="3">
        <v>45</v>
      </c>
      <c r="D29" s="3">
        <v>20</v>
      </c>
      <c r="E29" s="3">
        <v>2</v>
      </c>
      <c r="F29" s="4">
        <f>RT!E29/ACC!D29</f>
        <v>970.2</v>
      </c>
      <c r="G29" s="4">
        <f>RT!F29/ACC!E29</f>
        <v>1045.8666666666666</v>
      </c>
      <c r="H29" s="4">
        <f>RT!G29/ACC!F29</f>
        <v>1164.0615384615385</v>
      </c>
      <c r="I29" s="4">
        <f>RT!H29/ACC!G29</f>
        <v>1077.3333333333333</v>
      </c>
      <c r="J29" s="4">
        <f>RT!I29/ACC!H29</f>
        <v>959.25333333333333</v>
      </c>
      <c r="K29" s="4">
        <f>RT!J29/ACC!I29</f>
        <v>848.74666666666667</v>
      </c>
      <c r="L29" s="4">
        <f>RT!K29/ACC!J29</f>
        <v>828.69333333333327</v>
      </c>
      <c r="M29" s="4">
        <f>RT!L29/ACC!K29</f>
        <v>1009.92</v>
      </c>
      <c r="N29" s="4">
        <f t="shared" si="2"/>
        <v>988.00935897435897</v>
      </c>
      <c r="O29" s="4">
        <f t="shared" si="0"/>
        <v>1064.3653846153845</v>
      </c>
      <c r="P29" s="4">
        <f t="shared" si="1"/>
        <v>911.65333333333331</v>
      </c>
      <c r="Q29" s="4">
        <f t="shared" si="3"/>
        <v>-152.71205128205122</v>
      </c>
      <c r="R29" s="4">
        <f t="shared" si="4"/>
        <v>980.55205128205114</v>
      </c>
      <c r="S29" s="4">
        <f t="shared" si="5"/>
        <v>995.4666666666667</v>
      </c>
      <c r="T29" s="4">
        <f t="shared" si="6"/>
        <v>14.914615384615558</v>
      </c>
      <c r="U29" s="4">
        <f t="shared" si="7"/>
        <v>963.67</v>
      </c>
      <c r="V29" s="4">
        <f t="shared" si="8"/>
        <v>1012.3487179487179</v>
      </c>
      <c r="W29" s="4">
        <f t="shared" si="9"/>
        <v>48.678717948717917</v>
      </c>
      <c r="X29" s="3">
        <v>22</v>
      </c>
      <c r="Y29" s="3">
        <v>6</v>
      </c>
      <c r="Z29" s="3">
        <v>3</v>
      </c>
      <c r="AA29" s="3">
        <v>9</v>
      </c>
      <c r="AB29" s="3">
        <v>4</v>
      </c>
      <c r="AC29" s="5">
        <v>10</v>
      </c>
      <c r="AD29" s="3">
        <v>0</v>
      </c>
      <c r="AE29" s="3">
        <v>0</v>
      </c>
      <c r="AF29" s="3">
        <v>1</v>
      </c>
      <c r="AG29" s="3">
        <v>5</v>
      </c>
      <c r="AH29" s="3">
        <v>4</v>
      </c>
      <c r="AI29" s="3">
        <v>20</v>
      </c>
    </row>
    <row r="30" spans="1:35" x14ac:dyDescent="0.3">
      <c r="A30" s="3" t="s">
        <v>54</v>
      </c>
      <c r="B30" s="3">
        <v>29</v>
      </c>
      <c r="C30" s="3">
        <v>46</v>
      </c>
      <c r="D30" s="3">
        <v>23</v>
      </c>
      <c r="E30" s="3">
        <v>2</v>
      </c>
      <c r="F30" s="4">
        <f>RT!E30/ACC!D30</f>
        <v>458.4</v>
      </c>
      <c r="G30" s="4">
        <f>RT!F30/ACC!E30</f>
        <v>504.64000000000004</v>
      </c>
      <c r="H30" s="4">
        <f>RT!G30/ACC!F30</f>
        <v>462.4</v>
      </c>
      <c r="I30" s="4">
        <f>RT!H30/ACC!G30</f>
        <v>600.6</v>
      </c>
      <c r="J30" s="4">
        <f>RT!I30/ACC!H30</f>
        <v>480.8</v>
      </c>
      <c r="K30" s="4">
        <f>RT!J30/ACC!I30</f>
        <v>457.3</v>
      </c>
      <c r="L30" s="4">
        <f>RT!K30/ACC!J30</f>
        <v>454.6</v>
      </c>
      <c r="M30" s="4">
        <f>RT!L30/ACC!K30</f>
        <v>460.6</v>
      </c>
      <c r="N30" s="4">
        <f t="shared" si="2"/>
        <v>484.91750000000002</v>
      </c>
      <c r="O30" s="4">
        <f t="shared" si="0"/>
        <v>506.51</v>
      </c>
      <c r="P30" s="4">
        <f t="shared" si="1"/>
        <v>463.32500000000005</v>
      </c>
      <c r="Q30" s="4">
        <f t="shared" si="3"/>
        <v>-43.184999999999945</v>
      </c>
      <c r="R30" s="4">
        <f t="shared" si="4"/>
        <v>464.04999999999995</v>
      </c>
      <c r="S30" s="4">
        <f t="shared" si="5"/>
        <v>505.78499999999997</v>
      </c>
      <c r="T30" s="4">
        <f t="shared" si="6"/>
        <v>41.735000000000014</v>
      </c>
      <c r="U30" s="4">
        <f t="shared" si="7"/>
        <v>469.55999999999995</v>
      </c>
      <c r="V30" s="4">
        <f t="shared" si="8"/>
        <v>500.27499999999998</v>
      </c>
      <c r="W30" s="4">
        <f t="shared" si="9"/>
        <v>30.715000000000032</v>
      </c>
      <c r="X30" s="3">
        <v>24</v>
      </c>
      <c r="Y30" s="3">
        <v>6</v>
      </c>
      <c r="Z30" s="3">
        <v>3</v>
      </c>
      <c r="AA30" s="3">
        <v>10</v>
      </c>
      <c r="AB30" s="3">
        <v>5</v>
      </c>
      <c r="AC30" s="5">
        <v>12</v>
      </c>
      <c r="AD30" s="3">
        <v>3</v>
      </c>
      <c r="AE30" s="3">
        <v>2</v>
      </c>
      <c r="AF30" s="3">
        <v>4</v>
      </c>
      <c r="AG30" s="3">
        <v>2</v>
      </c>
      <c r="AH30" s="3">
        <v>1</v>
      </c>
      <c r="AI30" s="3">
        <v>20</v>
      </c>
    </row>
    <row r="31" spans="1:35" x14ac:dyDescent="0.3">
      <c r="A31" s="3" t="s">
        <v>55</v>
      </c>
      <c r="B31" s="3">
        <v>30</v>
      </c>
      <c r="C31" s="3">
        <v>47</v>
      </c>
      <c r="D31" s="3">
        <v>21</v>
      </c>
      <c r="E31" s="3">
        <v>2</v>
      </c>
      <c r="F31" s="4">
        <f>RT!E31/ACC!D31</f>
        <v>588.6</v>
      </c>
      <c r="G31" s="4">
        <f>RT!F31/ACC!E31</f>
        <v>724.3</v>
      </c>
      <c r="H31" s="4">
        <f>RT!G31/ACC!F31</f>
        <v>657</v>
      </c>
      <c r="I31" s="4">
        <f>RT!H31/ACC!G31</f>
        <v>701.7</v>
      </c>
      <c r="J31" s="4">
        <f>RT!I31/ACC!H31</f>
        <v>686.6</v>
      </c>
      <c r="K31" s="4">
        <f>RT!J31/ACC!I31</f>
        <v>677.9</v>
      </c>
      <c r="L31" s="4">
        <f>RT!K31/ACC!J31</f>
        <v>678</v>
      </c>
      <c r="M31" s="4">
        <f>RT!L31/ACC!K31</f>
        <v>670.7</v>
      </c>
      <c r="N31" s="4">
        <f t="shared" si="2"/>
        <v>673.1</v>
      </c>
      <c r="O31" s="4">
        <f t="shared" si="0"/>
        <v>667.90000000000009</v>
      </c>
      <c r="P31" s="4">
        <f t="shared" si="1"/>
        <v>678.3</v>
      </c>
      <c r="Q31" s="4">
        <f t="shared" si="3"/>
        <v>10.399999999999864</v>
      </c>
      <c r="R31" s="4">
        <f t="shared" si="4"/>
        <v>652.54999999999995</v>
      </c>
      <c r="S31" s="4">
        <f t="shared" si="5"/>
        <v>693.65000000000009</v>
      </c>
      <c r="T31" s="4">
        <f t="shared" si="6"/>
        <v>41.100000000000136</v>
      </c>
      <c r="U31" s="4">
        <f t="shared" si="7"/>
        <v>665.40000000000009</v>
      </c>
      <c r="V31" s="4">
        <f t="shared" si="8"/>
        <v>680.80000000000007</v>
      </c>
      <c r="W31" s="4">
        <f t="shared" si="9"/>
        <v>15.399999999999977</v>
      </c>
      <c r="X31" s="3">
        <v>23</v>
      </c>
      <c r="Y31" s="3">
        <v>6</v>
      </c>
      <c r="Z31" s="3">
        <v>3</v>
      </c>
      <c r="AA31" s="3">
        <v>9</v>
      </c>
      <c r="AB31" s="3">
        <v>5</v>
      </c>
      <c r="AC31" s="5">
        <v>8</v>
      </c>
      <c r="AD31" s="3">
        <v>0</v>
      </c>
      <c r="AE31" s="3">
        <v>1</v>
      </c>
      <c r="AF31" s="3">
        <v>1</v>
      </c>
      <c r="AG31" s="3">
        <v>2</v>
      </c>
      <c r="AH31" s="3">
        <v>4</v>
      </c>
      <c r="AI31" s="3">
        <v>8</v>
      </c>
    </row>
    <row r="32" spans="1:35" x14ac:dyDescent="0.3">
      <c r="A32" s="3" t="s">
        <v>56</v>
      </c>
      <c r="B32" s="3">
        <v>31</v>
      </c>
      <c r="C32" s="3">
        <v>48</v>
      </c>
      <c r="D32" s="3">
        <v>22</v>
      </c>
      <c r="E32" s="3">
        <v>2</v>
      </c>
      <c r="F32" s="4">
        <f>RT!E32/ACC!D32</f>
        <v>773.9</v>
      </c>
      <c r="G32" s="4">
        <f>RT!F32/ACC!E32</f>
        <v>683.8</v>
      </c>
      <c r="H32" s="4">
        <f>RT!G32/ACC!F32</f>
        <v>704.6</v>
      </c>
      <c r="I32" s="4">
        <f>RT!H32/ACC!G32</f>
        <v>665.6</v>
      </c>
      <c r="J32" s="4">
        <f>RT!I32/ACC!H32</f>
        <v>823.29787234042556</v>
      </c>
      <c r="K32" s="4">
        <f>RT!J32/ACC!I32</f>
        <v>832.55319148936178</v>
      </c>
      <c r="L32" s="4">
        <f>RT!K32/ACC!J32</f>
        <v>697.1</v>
      </c>
      <c r="M32" s="4">
        <f>RT!L32/ACC!K32</f>
        <v>686.7</v>
      </c>
      <c r="N32" s="4">
        <f t="shared" si="2"/>
        <v>733.44388297872342</v>
      </c>
      <c r="O32" s="4">
        <f t="shared" si="0"/>
        <v>706.97499999999991</v>
      </c>
      <c r="P32" s="4">
        <f t="shared" si="1"/>
        <v>759.91276595744694</v>
      </c>
      <c r="Q32" s="4">
        <f t="shared" si="3"/>
        <v>52.937765957447027</v>
      </c>
      <c r="R32" s="4">
        <f t="shared" si="4"/>
        <v>749.72446808510642</v>
      </c>
      <c r="S32" s="4">
        <f t="shared" si="5"/>
        <v>717.16329787234054</v>
      </c>
      <c r="T32" s="4">
        <f t="shared" si="6"/>
        <v>-32.561170212765887</v>
      </c>
      <c r="U32" s="4">
        <f t="shared" si="7"/>
        <v>710.375</v>
      </c>
      <c r="V32" s="4">
        <f t="shared" si="8"/>
        <v>756.51276595744685</v>
      </c>
      <c r="W32" s="4">
        <f t="shared" si="9"/>
        <v>46.137765957446845</v>
      </c>
      <c r="X32" s="3">
        <v>22</v>
      </c>
      <c r="Y32" s="3">
        <v>6</v>
      </c>
      <c r="Z32" s="3">
        <v>3</v>
      </c>
      <c r="AA32" s="3">
        <v>9</v>
      </c>
      <c r="AB32" s="3">
        <v>4</v>
      </c>
      <c r="AC32" s="5">
        <v>24</v>
      </c>
      <c r="AD32" s="3">
        <v>7</v>
      </c>
      <c r="AE32" s="3">
        <v>5</v>
      </c>
      <c r="AF32" s="3">
        <v>3</v>
      </c>
      <c r="AG32" s="3">
        <v>6</v>
      </c>
      <c r="AH32" s="3">
        <v>3</v>
      </c>
      <c r="AI32" s="3">
        <v>3</v>
      </c>
    </row>
    <row r="33" spans="1:35" x14ac:dyDescent="0.3">
      <c r="A33" s="3" t="s">
        <v>57</v>
      </c>
      <c r="B33" s="3">
        <v>32</v>
      </c>
      <c r="C33" s="3">
        <v>49</v>
      </c>
      <c r="D33" s="3">
        <v>25</v>
      </c>
      <c r="E33" s="3">
        <v>1</v>
      </c>
      <c r="F33" s="4">
        <f>RT!E33/ACC!D33</f>
        <v>484.6</v>
      </c>
      <c r="G33" s="4">
        <f>RT!F33/ACC!E33</f>
        <v>488.8</v>
      </c>
      <c r="H33" s="4">
        <f>RT!G33/ACC!F33</f>
        <v>422.2</v>
      </c>
      <c r="I33" s="4">
        <f>RT!H33/ACC!G33</f>
        <v>599.43181818181813</v>
      </c>
      <c r="J33" s="4">
        <f>RT!I33/ACC!H33</f>
        <v>450.9</v>
      </c>
      <c r="K33" s="4">
        <f>RT!J33/ACC!I33</f>
        <v>502.7</v>
      </c>
      <c r="L33" s="4">
        <f>RT!K33/ACC!J33</f>
        <v>458.2</v>
      </c>
      <c r="M33" s="4">
        <f>RT!L33/ACC!K33</f>
        <v>514.4</v>
      </c>
      <c r="N33" s="4">
        <f t="shared" si="2"/>
        <v>490.15397727272727</v>
      </c>
      <c r="O33" s="4">
        <f t="shared" si="0"/>
        <v>498.7579545454546</v>
      </c>
      <c r="P33" s="4">
        <f t="shared" si="1"/>
        <v>481.54999999999995</v>
      </c>
      <c r="Q33" s="4">
        <f t="shared" si="3"/>
        <v>-17.207954545454641</v>
      </c>
      <c r="R33" s="4">
        <f t="shared" si="4"/>
        <v>453.97499999999997</v>
      </c>
      <c r="S33" s="4">
        <f t="shared" si="5"/>
        <v>526.33295454545453</v>
      </c>
      <c r="T33" s="4">
        <f t="shared" si="6"/>
        <v>72.357954545454561</v>
      </c>
      <c r="U33" s="4">
        <f t="shared" si="7"/>
        <v>486.5</v>
      </c>
      <c r="V33" s="4">
        <f t="shared" si="8"/>
        <v>493.80795454545449</v>
      </c>
      <c r="W33" s="4">
        <f t="shared" si="9"/>
        <v>7.3079545454544927</v>
      </c>
      <c r="X33" s="3">
        <v>32</v>
      </c>
      <c r="Y33" s="3">
        <v>10</v>
      </c>
      <c r="Z33" s="3">
        <v>3</v>
      </c>
      <c r="AA33" s="3">
        <v>10</v>
      </c>
      <c r="AB33" s="3">
        <v>9</v>
      </c>
      <c r="AC33" s="5">
        <v>16</v>
      </c>
      <c r="AD33" s="3">
        <v>4</v>
      </c>
      <c r="AE33" s="3">
        <v>3</v>
      </c>
      <c r="AF33" s="3">
        <v>5</v>
      </c>
      <c r="AG33" s="3">
        <v>0</v>
      </c>
      <c r="AH33" s="3">
        <v>4</v>
      </c>
      <c r="AI33" s="3">
        <v>10</v>
      </c>
    </row>
    <row r="34" spans="1:35" x14ac:dyDescent="0.3">
      <c r="A34" s="3" t="s">
        <v>58</v>
      </c>
      <c r="B34" s="3">
        <v>33</v>
      </c>
      <c r="C34" s="3">
        <v>50</v>
      </c>
      <c r="D34" s="3">
        <v>24</v>
      </c>
      <c r="E34" s="3">
        <v>2</v>
      </c>
      <c r="F34" s="4">
        <f>RT!E34/ACC!D34</f>
        <v>465.5</v>
      </c>
      <c r="G34" s="4">
        <f>RT!F34/ACC!E34</f>
        <v>523.404255319149</v>
      </c>
      <c r="H34" s="4">
        <f>RT!G34/ACC!F34</f>
        <v>557.53086419753083</v>
      </c>
      <c r="I34" s="4">
        <f>RT!H34/ACC!G34</f>
        <v>705.73333333333323</v>
      </c>
      <c r="J34" s="4">
        <f>RT!I34/ACC!H34</f>
        <v>673.3</v>
      </c>
      <c r="K34" s="4">
        <f>RT!J34/ACC!I34</f>
        <v>737.61363636363637</v>
      </c>
      <c r="L34" s="4">
        <f>RT!K34/ACC!J34</f>
        <v>505.68181818181819</v>
      </c>
      <c r="M34" s="4">
        <f>RT!L34/ACC!K34</f>
        <v>406.2</v>
      </c>
      <c r="N34" s="4">
        <f t="shared" si="2"/>
        <v>571.87048842443346</v>
      </c>
      <c r="O34" s="4">
        <f t="shared" ref="O34:O65" si="10">AVERAGE(F34:I34)</f>
        <v>563.0421132125033</v>
      </c>
      <c r="P34" s="4">
        <f t="shared" ref="P34:P65" si="11">AVERAGE(J34:M34)</f>
        <v>580.69886363636363</v>
      </c>
      <c r="Q34" s="4">
        <f t="shared" si="3"/>
        <v>17.656750423860331</v>
      </c>
      <c r="R34" s="4">
        <f t="shared" si="4"/>
        <v>550.50317059483723</v>
      </c>
      <c r="S34" s="4">
        <f t="shared" si="5"/>
        <v>593.23780625402958</v>
      </c>
      <c r="T34" s="4">
        <f t="shared" si="6"/>
        <v>42.73463565919235</v>
      </c>
      <c r="U34" s="4">
        <f t="shared" si="7"/>
        <v>475.19651837524179</v>
      </c>
      <c r="V34" s="4">
        <f t="shared" si="8"/>
        <v>668.54445847362513</v>
      </c>
      <c r="W34" s="4">
        <f t="shared" si="9"/>
        <v>193.34794009838333</v>
      </c>
      <c r="X34" s="3">
        <v>30</v>
      </c>
      <c r="Y34" s="3">
        <v>13</v>
      </c>
      <c r="Z34" s="3">
        <v>3</v>
      </c>
      <c r="AA34" s="3">
        <v>8</v>
      </c>
      <c r="AB34" s="3">
        <v>6</v>
      </c>
      <c r="AC34" s="5">
        <v>16</v>
      </c>
      <c r="AD34" s="3">
        <v>1</v>
      </c>
      <c r="AE34" s="3">
        <v>0</v>
      </c>
      <c r="AF34" s="3">
        <v>7</v>
      </c>
      <c r="AG34" s="3">
        <v>6</v>
      </c>
      <c r="AH34" s="3">
        <v>2</v>
      </c>
      <c r="AI34" s="3">
        <v>5</v>
      </c>
    </row>
    <row r="35" spans="1:35" x14ac:dyDescent="0.3">
      <c r="A35" s="3" t="s">
        <v>59</v>
      </c>
      <c r="B35" s="3">
        <v>34</v>
      </c>
      <c r="C35" s="3">
        <v>51</v>
      </c>
      <c r="D35" s="3">
        <v>22</v>
      </c>
      <c r="E35" s="3">
        <v>2</v>
      </c>
      <c r="F35" s="4">
        <f>RT!E35/ACC!D35</f>
        <v>553.29999999999995</v>
      </c>
      <c r="G35" s="4">
        <f>RT!F35/ACC!E35</f>
        <v>554.88</v>
      </c>
      <c r="H35" s="4">
        <f>RT!G35/ACC!F35</f>
        <v>652.5</v>
      </c>
      <c r="I35" s="4">
        <f>RT!H35/ACC!G35</f>
        <v>875.4</v>
      </c>
      <c r="J35" s="4">
        <f>RT!I35/ACC!H35</f>
        <v>558.6</v>
      </c>
      <c r="K35" s="4">
        <f>RT!J35/ACC!I35</f>
        <v>640.79999999999995</v>
      </c>
      <c r="L35" s="4">
        <f>RT!K35/ACC!J35</f>
        <v>509.6</v>
      </c>
      <c r="M35" s="4">
        <f>RT!L35/ACC!K35</f>
        <v>703.42857142857144</v>
      </c>
      <c r="N35" s="4">
        <f t="shared" si="2"/>
        <v>631.06357142857144</v>
      </c>
      <c r="O35" s="4">
        <f t="shared" si="10"/>
        <v>659.02</v>
      </c>
      <c r="P35" s="4">
        <f t="shared" si="11"/>
        <v>603.10714285714289</v>
      </c>
      <c r="Q35" s="4">
        <f t="shared" si="3"/>
        <v>-55.912857142857092</v>
      </c>
      <c r="R35" s="4">
        <f t="shared" si="4"/>
        <v>568.5</v>
      </c>
      <c r="S35" s="4">
        <f t="shared" si="5"/>
        <v>693.62714285714287</v>
      </c>
      <c r="T35" s="4">
        <f t="shared" si="6"/>
        <v>125.12714285714287</v>
      </c>
      <c r="U35" s="4">
        <f t="shared" si="7"/>
        <v>580.30214285714283</v>
      </c>
      <c r="V35" s="4">
        <f t="shared" si="8"/>
        <v>681.82500000000005</v>
      </c>
      <c r="W35" s="4">
        <f t="shared" si="9"/>
        <v>101.52285714285722</v>
      </c>
      <c r="X35" s="3">
        <v>20</v>
      </c>
      <c r="Y35" s="3">
        <v>6</v>
      </c>
      <c r="Z35" s="3">
        <v>3</v>
      </c>
      <c r="AA35" s="3">
        <v>7</v>
      </c>
      <c r="AB35" s="3">
        <v>4</v>
      </c>
      <c r="AC35" s="5">
        <v>14</v>
      </c>
      <c r="AD35" s="3">
        <v>3</v>
      </c>
      <c r="AE35" s="3">
        <v>2</v>
      </c>
      <c r="AF35" s="3">
        <v>0</v>
      </c>
      <c r="AG35" s="3">
        <v>5</v>
      </c>
      <c r="AH35" s="3">
        <v>4</v>
      </c>
      <c r="AI35" s="3">
        <v>14</v>
      </c>
    </row>
    <row r="36" spans="1:35" x14ac:dyDescent="0.3">
      <c r="A36" s="3" t="s">
        <v>60</v>
      </c>
      <c r="B36" s="3">
        <v>35</v>
      </c>
      <c r="C36" s="3">
        <v>52</v>
      </c>
      <c r="D36" s="3">
        <v>20</v>
      </c>
      <c r="E36" s="3">
        <v>2</v>
      </c>
      <c r="F36" s="4">
        <f>RT!E36/ACC!D36</f>
        <v>741.5</v>
      </c>
      <c r="G36" s="4">
        <f>RT!F36/ACC!E36</f>
        <v>888.2</v>
      </c>
      <c r="H36" s="4">
        <f>RT!G36/ACC!F36</f>
        <v>755.3</v>
      </c>
      <c r="I36" s="4">
        <f>RT!H36/ACC!G36</f>
        <v>961.28000000000009</v>
      </c>
      <c r="J36" s="4">
        <f>RT!I36/ACC!H36</f>
        <v>827</v>
      </c>
      <c r="K36" s="4">
        <f>RT!J36/ACC!I36</f>
        <v>786.2</v>
      </c>
      <c r="L36" s="4">
        <f>RT!K36/ACC!J36</f>
        <v>723.30666666666673</v>
      </c>
      <c r="M36" s="4">
        <f>RT!L36/ACC!K36</f>
        <v>801.4</v>
      </c>
      <c r="N36" s="4">
        <f t="shared" si="2"/>
        <v>810.52333333333331</v>
      </c>
      <c r="O36" s="4">
        <f t="shared" si="10"/>
        <v>836.57</v>
      </c>
      <c r="P36" s="4">
        <f t="shared" si="11"/>
        <v>784.47666666666669</v>
      </c>
      <c r="Q36" s="4">
        <f t="shared" si="3"/>
        <v>-52.093333333333362</v>
      </c>
      <c r="R36" s="4">
        <f t="shared" si="4"/>
        <v>761.77666666666676</v>
      </c>
      <c r="S36" s="4">
        <f t="shared" si="5"/>
        <v>859.2700000000001</v>
      </c>
      <c r="T36" s="4">
        <f t="shared" si="6"/>
        <v>97.493333333333339</v>
      </c>
      <c r="U36" s="4">
        <f t="shared" si="7"/>
        <v>788.60166666666669</v>
      </c>
      <c r="V36" s="4">
        <f t="shared" si="8"/>
        <v>832.44499999999994</v>
      </c>
      <c r="W36" s="4">
        <f t="shared" si="9"/>
        <v>43.843333333333248</v>
      </c>
      <c r="X36" s="3">
        <v>27</v>
      </c>
      <c r="Y36" s="3">
        <v>6</v>
      </c>
      <c r="Z36" s="3">
        <v>3</v>
      </c>
      <c r="AA36" s="3">
        <v>10</v>
      </c>
      <c r="AB36" s="3">
        <v>8</v>
      </c>
      <c r="AC36" s="5">
        <v>21</v>
      </c>
      <c r="AD36" s="3">
        <v>5</v>
      </c>
      <c r="AE36" s="3">
        <v>5</v>
      </c>
      <c r="AF36" s="3">
        <v>3</v>
      </c>
      <c r="AG36" s="3">
        <v>3</v>
      </c>
      <c r="AH36" s="3">
        <v>5</v>
      </c>
      <c r="AI36" s="3">
        <v>16</v>
      </c>
    </row>
    <row r="37" spans="1:35" x14ac:dyDescent="0.3">
      <c r="A37" s="3" t="s">
        <v>61</v>
      </c>
      <c r="B37" s="3">
        <v>36</v>
      </c>
      <c r="C37" s="3">
        <v>53</v>
      </c>
      <c r="D37" s="3">
        <v>20</v>
      </c>
      <c r="E37" s="3">
        <v>2</v>
      </c>
      <c r="F37" s="4">
        <f>RT!E37/ACC!D37</f>
        <v>539.89361702127667</v>
      </c>
      <c r="G37" s="4">
        <f>RT!F37/ACC!E37</f>
        <v>555.53191489361711</v>
      </c>
      <c r="H37" s="4">
        <f>RT!G37/ACC!F37</f>
        <v>539.468085106383</v>
      </c>
      <c r="I37" s="4">
        <f>RT!H37/ACC!G37</f>
        <v>767.84090909090912</v>
      </c>
      <c r="J37" s="4">
        <f>RT!I37/ACC!H37</f>
        <v>543.72340425531922</v>
      </c>
      <c r="K37" s="4">
        <f>RT!J37/ACC!I37</f>
        <v>814.04255319148945</v>
      </c>
      <c r="L37" s="4">
        <f>RT!K37/ACC!J37</f>
        <v>653.51063829787233</v>
      </c>
      <c r="M37" s="4">
        <f>RT!L37/ACC!K37</f>
        <v>755.90909090909099</v>
      </c>
      <c r="N37" s="4">
        <f t="shared" si="2"/>
        <v>646.24002659574467</v>
      </c>
      <c r="O37" s="4">
        <f t="shared" si="10"/>
        <v>600.68363152804648</v>
      </c>
      <c r="P37" s="4">
        <f t="shared" si="11"/>
        <v>691.79642166344297</v>
      </c>
      <c r="Q37" s="4">
        <f t="shared" si="3"/>
        <v>91.112790135396494</v>
      </c>
      <c r="R37" s="4">
        <f t="shared" si="4"/>
        <v>569.14893617021278</v>
      </c>
      <c r="S37" s="4">
        <f t="shared" si="5"/>
        <v>723.33111702127667</v>
      </c>
      <c r="T37" s="4">
        <f t="shared" si="6"/>
        <v>154.18218085106389</v>
      </c>
      <c r="U37" s="4">
        <f t="shared" si="7"/>
        <v>626.21131528046431</v>
      </c>
      <c r="V37" s="4">
        <f t="shared" si="8"/>
        <v>666.26873791102514</v>
      </c>
      <c r="W37" s="4">
        <f t="shared" si="9"/>
        <v>40.057422630560836</v>
      </c>
      <c r="X37" s="3">
        <v>25</v>
      </c>
      <c r="Y37" s="3">
        <v>6</v>
      </c>
      <c r="Z37" s="3">
        <v>3</v>
      </c>
      <c r="AA37" s="3">
        <v>12</v>
      </c>
      <c r="AB37" s="3">
        <v>4</v>
      </c>
      <c r="AC37" s="5">
        <v>14</v>
      </c>
      <c r="AD37" s="3">
        <v>3</v>
      </c>
      <c r="AE37" s="3">
        <v>4</v>
      </c>
      <c r="AF37" s="3">
        <v>2</v>
      </c>
      <c r="AG37" s="3">
        <v>2</v>
      </c>
      <c r="AH37" s="3">
        <v>3</v>
      </c>
      <c r="AI37" s="3">
        <v>3</v>
      </c>
    </row>
    <row r="38" spans="1:35" x14ac:dyDescent="0.3">
      <c r="A38" s="3" t="s">
        <v>62</v>
      </c>
      <c r="B38" s="3">
        <v>37</v>
      </c>
      <c r="C38" s="3">
        <v>54</v>
      </c>
      <c r="D38" s="3">
        <v>23</v>
      </c>
      <c r="E38" s="3">
        <v>2</v>
      </c>
      <c r="F38" s="4">
        <f>RT!E38/ACC!D38</f>
        <v>682.9</v>
      </c>
      <c r="G38" s="4">
        <f>RT!F38/ACC!E38</f>
        <v>790.8</v>
      </c>
      <c r="H38" s="4">
        <f>RT!G38/ACC!F38</f>
        <v>974.4</v>
      </c>
      <c r="I38" s="4">
        <f>RT!H38/ACC!G38</f>
        <v>907.6</v>
      </c>
      <c r="J38" s="4">
        <f>RT!I38/ACC!H38</f>
        <v>818.4</v>
      </c>
      <c r="K38" s="4">
        <f>RT!J38/ACC!I38</f>
        <v>882.8</v>
      </c>
      <c r="L38" s="4">
        <f>RT!K38/ACC!J38</f>
        <v>984.9</v>
      </c>
      <c r="M38" s="4">
        <f>RT!L38/ACC!K38</f>
        <v>935.6</v>
      </c>
      <c r="N38" s="4">
        <f t="shared" si="2"/>
        <v>872.17499999999995</v>
      </c>
      <c r="O38" s="4">
        <f t="shared" si="10"/>
        <v>838.92499999999995</v>
      </c>
      <c r="P38" s="4">
        <f t="shared" si="11"/>
        <v>905.42499999999995</v>
      </c>
      <c r="Q38" s="4">
        <f t="shared" si="3"/>
        <v>66.5</v>
      </c>
      <c r="R38" s="4">
        <f t="shared" si="4"/>
        <v>865.15</v>
      </c>
      <c r="S38" s="4">
        <f t="shared" si="5"/>
        <v>879.19999999999993</v>
      </c>
      <c r="T38" s="4">
        <f t="shared" si="6"/>
        <v>14.049999999999955</v>
      </c>
      <c r="U38" s="4">
        <f t="shared" si="7"/>
        <v>848.55</v>
      </c>
      <c r="V38" s="4">
        <f t="shared" si="8"/>
        <v>895.8</v>
      </c>
      <c r="W38" s="4">
        <f t="shared" si="9"/>
        <v>47.25</v>
      </c>
      <c r="X38" s="3">
        <v>31</v>
      </c>
      <c r="Y38" s="3">
        <v>8</v>
      </c>
      <c r="Z38" s="3">
        <v>3</v>
      </c>
      <c r="AA38" s="3">
        <v>11</v>
      </c>
      <c r="AB38" s="3">
        <v>9</v>
      </c>
      <c r="AC38" s="5">
        <v>12</v>
      </c>
      <c r="AD38" s="3">
        <v>0</v>
      </c>
      <c r="AE38" s="3">
        <v>1</v>
      </c>
      <c r="AF38" s="3">
        <v>1</v>
      </c>
      <c r="AG38" s="3">
        <v>4</v>
      </c>
      <c r="AH38" s="3">
        <v>6</v>
      </c>
      <c r="AI38" s="3">
        <v>15</v>
      </c>
    </row>
    <row r="39" spans="1:35" x14ac:dyDescent="0.3">
      <c r="A39" s="3" t="s">
        <v>63</v>
      </c>
      <c r="B39" s="3">
        <v>38</v>
      </c>
      <c r="C39" s="3">
        <v>55</v>
      </c>
      <c r="D39" s="3">
        <v>21</v>
      </c>
      <c r="E39" s="3">
        <v>1</v>
      </c>
      <c r="F39" s="4">
        <f>RT!E40/ACC!D39</f>
        <v>542.6</v>
      </c>
      <c r="G39" s="4">
        <f>RT!F40/ACC!E39</f>
        <v>8918.4</v>
      </c>
      <c r="H39" s="4">
        <f>RT!G40/ACC!F39</f>
        <v>569.6</v>
      </c>
      <c r="I39" s="4"/>
      <c r="J39" s="4">
        <f>RT!I39/ACC!H39</f>
        <v>870.61333333333334</v>
      </c>
      <c r="K39" s="4">
        <f>RT!J39/ACC!I39</f>
        <v>774.5</v>
      </c>
      <c r="L39" s="4">
        <f>RT!K40/ACC!J39</f>
        <v>593.70666666666671</v>
      </c>
      <c r="M39" s="4">
        <f>RT!L40/ACC!K39</f>
        <v>611.41333333333341</v>
      </c>
      <c r="N39" s="4">
        <f>AVERAGE(F39:M39)</f>
        <v>1840.1190476190477</v>
      </c>
      <c r="O39" s="4">
        <f>AVERAGE(F39:I39)</f>
        <v>3343.5333333333333</v>
      </c>
      <c r="P39" s="4">
        <f>AVERAGE(J39:M39)</f>
        <v>712.55833333333328</v>
      </c>
      <c r="Q39" s="4">
        <f>P39-O39</f>
        <v>-2630.9749999999999</v>
      </c>
      <c r="R39" s="4">
        <f t="shared" ref="R39:S41" si="12">AVERAGE(F39,H39,J39,L39)</f>
        <v>644.13000000000011</v>
      </c>
      <c r="S39" s="4">
        <f t="shared" si="12"/>
        <v>3434.7711111111112</v>
      </c>
      <c r="T39" s="4">
        <f>S39-R39</f>
        <v>2790.6411111111111</v>
      </c>
      <c r="U39" s="4">
        <f>AVERAGE(F39,G39,L39,M39)</f>
        <v>2666.53</v>
      </c>
      <c r="V39" s="4">
        <f>AVERAGE(H39:K39)</f>
        <v>738.23777777777775</v>
      </c>
      <c r="W39" s="4">
        <f>V39-U39</f>
        <v>-1928.2922222222223</v>
      </c>
      <c r="X39" s="3">
        <v>31</v>
      </c>
      <c r="Y39" s="3">
        <v>10</v>
      </c>
      <c r="Z39" s="3">
        <v>3</v>
      </c>
      <c r="AA39" s="3">
        <v>9</v>
      </c>
      <c r="AB39" s="3">
        <v>9</v>
      </c>
      <c r="AC39" s="5">
        <v>16</v>
      </c>
      <c r="AD39" s="3">
        <v>1</v>
      </c>
      <c r="AE39" s="3">
        <v>3</v>
      </c>
      <c r="AF39" s="3">
        <v>3</v>
      </c>
      <c r="AG39" s="3">
        <v>5</v>
      </c>
      <c r="AH39" s="3">
        <v>4</v>
      </c>
      <c r="AI39" s="3">
        <v>17</v>
      </c>
    </row>
    <row r="40" spans="1:35" x14ac:dyDescent="0.3">
      <c r="A40" s="3" t="s">
        <v>64</v>
      </c>
      <c r="B40" s="3">
        <v>39</v>
      </c>
      <c r="C40" s="3">
        <v>56</v>
      </c>
      <c r="D40" s="3">
        <v>24</v>
      </c>
      <c r="E40" s="3">
        <v>2</v>
      </c>
      <c r="F40" s="4">
        <f>RT!E39/ACC!D40</f>
        <v>854.8</v>
      </c>
      <c r="G40" s="4">
        <f>RT!F39/ACC!E40</f>
        <v>1418</v>
      </c>
      <c r="H40" s="4">
        <f>RT!G39/ACC!F40</f>
        <v>487.6</v>
      </c>
      <c r="I40" s="4">
        <f>RT!H40/ACC!G40</f>
        <v>568.29999999999995</v>
      </c>
      <c r="J40" s="4">
        <f>RT!I40/ACC!H40</f>
        <v>565.79999999999995</v>
      </c>
      <c r="K40" s="4"/>
      <c r="L40" s="4">
        <f>RT!K39/ACC!J40</f>
        <v>903.5</v>
      </c>
      <c r="M40" s="4">
        <f>RT!L39/ACC!K40</f>
        <v>12729.6</v>
      </c>
      <c r="N40" s="4">
        <f t="shared" si="2"/>
        <v>2503.9428571428571</v>
      </c>
      <c r="O40" s="4">
        <f t="shared" si="10"/>
        <v>832.17499999999995</v>
      </c>
      <c r="P40" s="4">
        <f t="shared" si="11"/>
        <v>4732.9666666666662</v>
      </c>
      <c r="Q40" s="4">
        <f>P40-O40</f>
        <v>3900.7916666666661</v>
      </c>
      <c r="R40" s="4">
        <f t="shared" si="12"/>
        <v>702.92499999999995</v>
      </c>
      <c r="S40" s="4">
        <f t="shared" si="12"/>
        <v>4905.3</v>
      </c>
      <c r="T40" s="4">
        <f>S40-R40</f>
        <v>4202.375</v>
      </c>
      <c r="U40" s="4">
        <f t="shared" si="7"/>
        <v>3976.4750000000004</v>
      </c>
      <c r="V40" s="4">
        <f t="shared" si="8"/>
        <v>540.56666666666672</v>
      </c>
      <c r="W40" s="4">
        <f>V40-U40</f>
        <v>-3435.9083333333338</v>
      </c>
      <c r="X40" s="3">
        <v>30</v>
      </c>
      <c r="Y40" s="3">
        <v>11</v>
      </c>
      <c r="Z40" s="3">
        <v>3</v>
      </c>
      <c r="AA40" s="3">
        <v>11</v>
      </c>
      <c r="AB40" s="3">
        <v>5</v>
      </c>
      <c r="AC40" s="5">
        <v>22</v>
      </c>
      <c r="AD40" s="3">
        <v>2</v>
      </c>
      <c r="AE40" s="3">
        <v>3</v>
      </c>
      <c r="AF40" s="3">
        <v>4</v>
      </c>
      <c r="AG40" s="3">
        <v>8</v>
      </c>
      <c r="AH40" s="3">
        <v>5</v>
      </c>
      <c r="AI40" s="3">
        <v>9</v>
      </c>
    </row>
    <row r="41" spans="1:35" x14ac:dyDescent="0.3">
      <c r="A41" s="3" t="s">
        <v>65</v>
      </c>
      <c r="B41" s="3">
        <v>40</v>
      </c>
      <c r="C41" s="3">
        <v>57</v>
      </c>
      <c r="D41" s="3">
        <v>26</v>
      </c>
      <c r="E41" s="3">
        <v>2</v>
      </c>
      <c r="F41" s="4">
        <f>RT!E41/ACC!D41</f>
        <v>790.3</v>
      </c>
      <c r="G41" s="4">
        <f>RT!F41/ACC!E41</f>
        <v>3410.4</v>
      </c>
      <c r="H41" s="4">
        <f>RT!G41/ACC!F41</f>
        <v>782</v>
      </c>
      <c r="I41" s="4">
        <f>RT!H41/ACC!G41</f>
        <v>788.8</v>
      </c>
      <c r="J41" s="4">
        <f>RT!I41/ACC!H41</f>
        <v>643.29999999999995</v>
      </c>
      <c r="K41" s="4">
        <f>RT!J41/ACC!I41</f>
        <v>768.6</v>
      </c>
      <c r="L41" s="4">
        <f>RT!K41/ACC!J41</f>
        <v>757.5</v>
      </c>
      <c r="M41" s="4">
        <f>RT!L41/ACC!K41</f>
        <v>737.6</v>
      </c>
      <c r="N41" s="4">
        <f t="shared" si="2"/>
        <v>1084.8125</v>
      </c>
      <c r="O41" s="4">
        <f t="shared" si="10"/>
        <v>1442.875</v>
      </c>
      <c r="P41" s="4">
        <f t="shared" si="11"/>
        <v>726.75</v>
      </c>
      <c r="Q41" s="4">
        <f>P41-O41</f>
        <v>-716.125</v>
      </c>
      <c r="R41" s="4">
        <f t="shared" si="12"/>
        <v>743.27499999999998</v>
      </c>
      <c r="S41" s="4">
        <f t="shared" si="12"/>
        <v>1426.3500000000001</v>
      </c>
      <c r="T41" s="4">
        <f>S41-R41</f>
        <v>683.07500000000016</v>
      </c>
      <c r="U41" s="4">
        <f t="shared" si="7"/>
        <v>1423.95</v>
      </c>
      <c r="V41" s="4">
        <f t="shared" si="8"/>
        <v>745.67499999999995</v>
      </c>
      <c r="W41" s="4">
        <f>V41-U41</f>
        <v>-678.27500000000009</v>
      </c>
      <c r="X41" s="3">
        <v>34</v>
      </c>
      <c r="Y41" s="3">
        <v>7</v>
      </c>
      <c r="Z41" s="3">
        <v>3</v>
      </c>
      <c r="AA41" s="3">
        <v>16</v>
      </c>
      <c r="AB41" s="3">
        <v>8</v>
      </c>
      <c r="AC41" s="5">
        <v>21</v>
      </c>
      <c r="AD41" s="3">
        <v>4</v>
      </c>
      <c r="AE41" s="3">
        <v>3</v>
      </c>
      <c r="AF41" s="3">
        <v>3</v>
      </c>
      <c r="AG41" s="3">
        <v>9</v>
      </c>
      <c r="AH41" s="3">
        <v>2</v>
      </c>
      <c r="AI41" s="3">
        <v>46</v>
      </c>
    </row>
    <row r="42" spans="1:35" x14ac:dyDescent="0.3">
      <c r="A42" s="3" t="s">
        <v>66</v>
      </c>
      <c r="B42" s="3">
        <v>41</v>
      </c>
      <c r="C42" s="3">
        <v>58</v>
      </c>
      <c r="D42" s="3">
        <v>22</v>
      </c>
      <c r="E42" s="3">
        <v>2</v>
      </c>
      <c r="F42" s="4">
        <f>RT!E42/ACC!D42</f>
        <v>522</v>
      </c>
      <c r="G42" s="4">
        <f>RT!F42/ACC!E42</f>
        <v>573</v>
      </c>
      <c r="H42" s="4">
        <f>RT!G42/ACC!F42</f>
        <v>497.4</v>
      </c>
      <c r="I42" s="4">
        <f>RT!H42/ACC!G42</f>
        <v>644.48</v>
      </c>
      <c r="J42" s="4">
        <f>RT!I42/ACC!H42</f>
        <v>583.4666666666667</v>
      </c>
      <c r="K42" s="4">
        <f>RT!J42/ACC!I42</f>
        <v>653.1</v>
      </c>
      <c r="L42" s="4">
        <f>RT!K42/ACC!J42</f>
        <v>476.9</v>
      </c>
      <c r="M42" s="4">
        <f>RT!L42/ACC!K42</f>
        <v>537.91999999999996</v>
      </c>
      <c r="N42" s="4">
        <f t="shared" si="2"/>
        <v>561.0333333333333</v>
      </c>
      <c r="O42" s="4">
        <f t="shared" si="10"/>
        <v>559.22</v>
      </c>
      <c r="P42" s="4">
        <f t="shared" si="11"/>
        <v>562.84666666666669</v>
      </c>
      <c r="Q42" s="4">
        <f t="shared" si="3"/>
        <v>3.6266666666666652</v>
      </c>
      <c r="R42" s="4">
        <f t="shared" si="4"/>
        <v>519.94166666666672</v>
      </c>
      <c r="S42" s="4">
        <f t="shared" si="5"/>
        <v>602.125</v>
      </c>
      <c r="T42" s="4">
        <f t="shared" si="6"/>
        <v>82.18333333333328</v>
      </c>
      <c r="U42" s="4">
        <f t="shared" si="7"/>
        <v>527.45500000000004</v>
      </c>
      <c r="V42" s="4">
        <f t="shared" si="8"/>
        <v>594.61166666666668</v>
      </c>
      <c r="W42" s="4">
        <f t="shared" si="9"/>
        <v>67.156666666666638</v>
      </c>
      <c r="X42" s="3">
        <v>26</v>
      </c>
      <c r="Y42" s="3">
        <v>7</v>
      </c>
      <c r="Z42" s="3">
        <v>3</v>
      </c>
      <c r="AA42" s="3">
        <v>9</v>
      </c>
      <c r="AB42" s="3">
        <v>7</v>
      </c>
      <c r="AC42" s="5">
        <v>12</v>
      </c>
      <c r="AD42" s="3">
        <v>2</v>
      </c>
      <c r="AE42" s="3">
        <v>1</v>
      </c>
      <c r="AF42" s="3">
        <v>1</v>
      </c>
      <c r="AG42" s="3">
        <v>6</v>
      </c>
      <c r="AH42" s="3">
        <v>2</v>
      </c>
      <c r="AI42" s="3">
        <v>4</v>
      </c>
    </row>
    <row r="43" spans="1:35" x14ac:dyDescent="0.3">
      <c r="A43" s="3" t="s">
        <v>67</v>
      </c>
      <c r="B43" s="3">
        <v>42</v>
      </c>
      <c r="C43" s="3">
        <v>59</v>
      </c>
      <c r="D43" s="3">
        <v>30</v>
      </c>
      <c r="E43" s="3">
        <v>2</v>
      </c>
      <c r="F43" s="4">
        <f>RT!E43/ACC!D43</f>
        <v>577.9</v>
      </c>
      <c r="G43" s="4">
        <f>RT!F43/ACC!E43</f>
        <v>591.70000000000005</v>
      </c>
      <c r="H43" s="4">
        <f>RT!G43/ACC!F43</f>
        <v>750.5</v>
      </c>
      <c r="I43" s="4">
        <f>RT!H43/ACC!G43</f>
        <v>651.4</v>
      </c>
      <c r="J43" s="4">
        <f>RT!I43/ACC!H43</f>
        <v>777.02857142857135</v>
      </c>
      <c r="K43" s="4">
        <f>RT!J43/ACC!I43</f>
        <v>743.3</v>
      </c>
      <c r="L43" s="4">
        <f>RT!K43/ACC!J43</f>
        <v>719.8</v>
      </c>
      <c r="M43" s="4">
        <f>RT!L43/ACC!K43</f>
        <v>679.1</v>
      </c>
      <c r="N43" s="4">
        <f t="shared" si="2"/>
        <v>686.34107142857147</v>
      </c>
      <c r="O43" s="4">
        <f t="shared" si="10"/>
        <v>642.875</v>
      </c>
      <c r="P43" s="4">
        <f t="shared" si="11"/>
        <v>729.80714285714282</v>
      </c>
      <c r="Q43" s="4">
        <f t="shared" si="3"/>
        <v>86.932142857142821</v>
      </c>
      <c r="R43" s="4">
        <f t="shared" si="4"/>
        <v>706.30714285714294</v>
      </c>
      <c r="S43" s="4">
        <f t="shared" si="5"/>
        <v>666.375</v>
      </c>
      <c r="T43" s="4">
        <f t="shared" si="6"/>
        <v>-39.932142857142935</v>
      </c>
      <c r="U43" s="4">
        <f t="shared" si="7"/>
        <v>642.125</v>
      </c>
      <c r="V43" s="4">
        <f t="shared" si="8"/>
        <v>730.55714285714294</v>
      </c>
      <c r="W43" s="4">
        <f t="shared" si="9"/>
        <v>88.432142857142935</v>
      </c>
      <c r="X43" s="3">
        <v>33</v>
      </c>
      <c r="Y43" s="3">
        <v>10</v>
      </c>
      <c r="Z43" s="3">
        <v>3</v>
      </c>
      <c r="AA43" s="3">
        <v>12</v>
      </c>
      <c r="AB43" s="3">
        <v>8</v>
      </c>
      <c r="AC43" s="3">
        <v>20</v>
      </c>
      <c r="AD43" s="3">
        <v>2</v>
      </c>
      <c r="AE43" s="3">
        <v>1</v>
      </c>
      <c r="AF43" s="3">
        <v>5</v>
      </c>
      <c r="AG43" s="3">
        <v>6</v>
      </c>
      <c r="AH43" s="3">
        <v>6</v>
      </c>
      <c r="AI43" s="3">
        <v>17</v>
      </c>
    </row>
    <row r="44" spans="1:35" x14ac:dyDescent="0.3">
      <c r="A44" s="3" t="s">
        <v>68</v>
      </c>
      <c r="B44" s="3">
        <v>43</v>
      </c>
      <c r="C44" s="3">
        <v>60</v>
      </c>
      <c r="D44" s="3">
        <v>20</v>
      </c>
      <c r="E44" s="3">
        <v>2</v>
      </c>
      <c r="F44" s="4">
        <f>RT!E44/ACC!D44</f>
        <v>531.5</v>
      </c>
      <c r="G44" s="4">
        <f>RT!F44/ACC!E44</f>
        <v>628.4</v>
      </c>
      <c r="H44" s="4">
        <f>RT!G44/ACC!F44</f>
        <v>851.2</v>
      </c>
      <c r="I44" s="4">
        <f>RT!H44/ACC!G44</f>
        <v>901.1</v>
      </c>
      <c r="J44" s="4">
        <f>RT!I44/ACC!H44</f>
        <v>870.9</v>
      </c>
      <c r="K44" s="4">
        <f>RT!J44/ACC!I44</f>
        <v>654.9</v>
      </c>
      <c r="L44" s="4">
        <f>RT!K44/ACC!J44</f>
        <v>712.6</v>
      </c>
      <c r="M44" s="4">
        <f>RT!L44/ACC!K44</f>
        <v>777.2</v>
      </c>
      <c r="N44" s="4">
        <f t="shared" si="2"/>
        <v>740.97500000000002</v>
      </c>
      <c r="O44" s="4">
        <f t="shared" si="10"/>
        <v>728.05000000000007</v>
      </c>
      <c r="P44" s="4">
        <f t="shared" si="11"/>
        <v>753.90000000000009</v>
      </c>
      <c r="Q44" s="4">
        <f t="shared" si="3"/>
        <v>25.850000000000023</v>
      </c>
      <c r="R44" s="4">
        <f t="shared" si="4"/>
        <v>741.55</v>
      </c>
      <c r="S44" s="4">
        <f t="shared" si="5"/>
        <v>740.40000000000009</v>
      </c>
      <c r="T44" s="4">
        <f t="shared" si="6"/>
        <v>-1.1499999999998636</v>
      </c>
      <c r="U44" s="4">
        <f t="shared" si="7"/>
        <v>662.42499999999995</v>
      </c>
      <c r="V44" s="4">
        <f t="shared" si="8"/>
        <v>819.52500000000009</v>
      </c>
      <c r="W44" s="4">
        <f t="shared" si="9"/>
        <v>157.10000000000014</v>
      </c>
      <c r="X44" s="3">
        <v>21</v>
      </c>
      <c r="Y44" s="3">
        <v>6</v>
      </c>
      <c r="Z44" s="3">
        <v>3</v>
      </c>
      <c r="AA44" s="3">
        <v>8</v>
      </c>
      <c r="AB44" s="3">
        <v>4</v>
      </c>
      <c r="AC44" s="3">
        <v>4</v>
      </c>
      <c r="AD44" s="3">
        <v>0</v>
      </c>
      <c r="AE44" s="3">
        <v>1</v>
      </c>
      <c r="AF44" s="3">
        <v>0</v>
      </c>
      <c r="AG44" s="3">
        <v>1</v>
      </c>
      <c r="AH44" s="3">
        <v>2</v>
      </c>
      <c r="AI44" s="3">
        <v>7</v>
      </c>
    </row>
    <row r="45" spans="1:35" x14ac:dyDescent="0.3">
      <c r="A45" s="3" t="s">
        <v>69</v>
      </c>
      <c r="B45" s="3">
        <v>44</v>
      </c>
      <c r="C45" s="3">
        <v>61</v>
      </c>
      <c r="D45" s="3">
        <v>21</v>
      </c>
      <c r="E45" s="3">
        <v>1</v>
      </c>
      <c r="F45" s="4">
        <f>RT!E45/ACC!D45</f>
        <v>440.6</v>
      </c>
      <c r="G45" s="4">
        <f>RT!F45/ACC!E45</f>
        <v>482.3</v>
      </c>
      <c r="H45" s="4">
        <f>RT!G45/ACC!F45</f>
        <v>509.6</v>
      </c>
      <c r="I45" s="4">
        <f>RT!H45/ACC!G45</f>
        <v>533.6</v>
      </c>
      <c r="J45" s="4">
        <f>RT!I45/ACC!H45</f>
        <v>516.9</v>
      </c>
      <c r="K45" s="4">
        <f>RT!J45/ACC!I45</f>
        <v>604</v>
      </c>
      <c r="L45" s="4">
        <f>RT!K45/ACC!J45</f>
        <v>514.29999999999995</v>
      </c>
      <c r="M45" s="4">
        <f>RT!L45/ACC!K45</f>
        <v>465.70666666666671</v>
      </c>
      <c r="N45" s="4">
        <f t="shared" si="2"/>
        <v>508.37583333333339</v>
      </c>
      <c r="O45" s="4">
        <f t="shared" si="10"/>
        <v>491.52499999999998</v>
      </c>
      <c r="P45" s="4">
        <f t="shared" si="11"/>
        <v>525.22666666666669</v>
      </c>
      <c r="Q45" s="4">
        <f t="shared" si="3"/>
        <v>33.701666666666711</v>
      </c>
      <c r="R45" s="4">
        <f t="shared" si="4"/>
        <v>495.34999999999997</v>
      </c>
      <c r="S45" s="4">
        <f t="shared" si="5"/>
        <v>521.40166666666664</v>
      </c>
      <c r="T45" s="4">
        <f t="shared" si="6"/>
        <v>26.051666666666677</v>
      </c>
      <c r="U45" s="4">
        <f t="shared" si="7"/>
        <v>475.72666666666669</v>
      </c>
      <c r="V45" s="4">
        <f t="shared" si="8"/>
        <v>541.02499999999998</v>
      </c>
      <c r="W45" s="4">
        <f t="shared" si="9"/>
        <v>65.298333333333289</v>
      </c>
      <c r="X45" s="3">
        <v>33</v>
      </c>
      <c r="Y45" s="3">
        <v>10</v>
      </c>
      <c r="Z45" s="3">
        <v>3</v>
      </c>
      <c r="AA45" s="3">
        <v>11</v>
      </c>
      <c r="AB45" s="3">
        <v>9</v>
      </c>
      <c r="AC45" s="3">
        <v>8</v>
      </c>
      <c r="AD45" s="3">
        <v>0</v>
      </c>
      <c r="AE45" s="3">
        <v>1</v>
      </c>
      <c r="AF45" s="3">
        <v>0</v>
      </c>
      <c r="AG45" s="3">
        <v>5</v>
      </c>
      <c r="AH45" s="3">
        <v>2</v>
      </c>
      <c r="AI45" s="3">
        <v>5</v>
      </c>
    </row>
    <row r="46" spans="1:35" x14ac:dyDescent="0.3">
      <c r="A46" s="3" t="s">
        <v>70</v>
      </c>
      <c r="B46" s="3">
        <v>45</v>
      </c>
      <c r="C46" s="3">
        <v>62</v>
      </c>
      <c r="D46" s="3">
        <v>28</v>
      </c>
      <c r="E46" s="3">
        <v>2</v>
      </c>
      <c r="F46" s="4">
        <f>RT!E46/ACC!D46</f>
        <v>495</v>
      </c>
      <c r="G46" s="4">
        <f>RT!F46/ACC!E46</f>
        <v>644.79999999999995</v>
      </c>
      <c r="H46" s="4">
        <f>RT!G46/ACC!F46</f>
        <v>579</v>
      </c>
      <c r="I46" s="4">
        <f>RT!H46/ACC!G46</f>
        <v>684.58666666666659</v>
      </c>
      <c r="J46" s="4">
        <f>RT!I46/ACC!H46</f>
        <v>606.6</v>
      </c>
      <c r="K46" s="4">
        <f>RT!J46/ACC!I46</f>
        <v>597</v>
      </c>
      <c r="L46" s="4">
        <f>RT!K46/ACC!J46</f>
        <v>484.6</v>
      </c>
      <c r="M46" s="4">
        <f>RT!L46/ACC!K46</f>
        <v>541.4</v>
      </c>
      <c r="N46" s="4">
        <f t="shared" si="2"/>
        <v>579.12333333333322</v>
      </c>
      <c r="O46" s="4">
        <f t="shared" si="10"/>
        <v>600.84666666666658</v>
      </c>
      <c r="P46" s="4">
        <f t="shared" si="11"/>
        <v>557.4</v>
      </c>
      <c r="Q46" s="4">
        <f t="shared" si="3"/>
        <v>-43.446666666666601</v>
      </c>
      <c r="R46" s="4">
        <f t="shared" si="4"/>
        <v>541.29999999999995</v>
      </c>
      <c r="S46" s="4">
        <f t="shared" si="5"/>
        <v>616.9466666666666</v>
      </c>
      <c r="T46" s="4">
        <f t="shared" si="6"/>
        <v>75.646666666666647</v>
      </c>
      <c r="U46" s="4">
        <f t="shared" si="7"/>
        <v>541.45000000000005</v>
      </c>
      <c r="V46" s="4">
        <f t="shared" si="8"/>
        <v>616.79666666666662</v>
      </c>
      <c r="W46" s="4">
        <f t="shared" si="9"/>
        <v>75.346666666666579</v>
      </c>
      <c r="X46" s="3">
        <v>25</v>
      </c>
      <c r="Y46" s="3">
        <v>6</v>
      </c>
      <c r="Z46" s="3">
        <v>3</v>
      </c>
      <c r="AA46" s="3">
        <v>12</v>
      </c>
      <c r="AB46" s="3">
        <v>4</v>
      </c>
      <c r="AC46" s="3">
        <v>8</v>
      </c>
      <c r="AD46" s="3">
        <v>1</v>
      </c>
      <c r="AE46" s="3">
        <v>2</v>
      </c>
      <c r="AF46" s="3">
        <v>0</v>
      </c>
      <c r="AG46" s="3">
        <v>1</v>
      </c>
      <c r="AH46" s="3">
        <v>4</v>
      </c>
      <c r="AI46" s="3">
        <v>2</v>
      </c>
    </row>
    <row r="47" spans="1:35" x14ac:dyDescent="0.3">
      <c r="A47" s="3" t="s">
        <v>71</v>
      </c>
      <c r="B47" s="3">
        <v>46</v>
      </c>
      <c r="C47" s="3">
        <v>63</v>
      </c>
      <c r="D47" s="3">
        <v>21</v>
      </c>
      <c r="E47" s="3">
        <v>2</v>
      </c>
      <c r="F47" s="4">
        <f>RT!E47/ACC!D47</f>
        <v>664.3</v>
      </c>
      <c r="G47" s="4">
        <f>RT!F47/ACC!E47</f>
        <v>596.79999999999995</v>
      </c>
      <c r="H47" s="4">
        <f>RT!G47/ACC!F47</f>
        <v>642.79999999999995</v>
      </c>
      <c r="I47" s="4">
        <f>RT!H47/ACC!G47</f>
        <v>719.1</v>
      </c>
      <c r="J47" s="4">
        <f>RT!I47/ACC!H47</f>
        <v>703.9</v>
      </c>
      <c r="K47" s="4">
        <f>RT!J47/ACC!I47</f>
        <v>725.2</v>
      </c>
      <c r="L47" s="4">
        <f>RT!K47/ACC!J47</f>
        <v>652.79999999999995</v>
      </c>
      <c r="M47" s="4">
        <f>RT!L47/ACC!K47</f>
        <v>571.5</v>
      </c>
      <c r="N47" s="4">
        <f t="shared" si="2"/>
        <v>659.55000000000007</v>
      </c>
      <c r="O47" s="4">
        <f t="shared" si="10"/>
        <v>655.75</v>
      </c>
      <c r="P47" s="4">
        <f t="shared" si="11"/>
        <v>663.34999999999991</v>
      </c>
      <c r="Q47" s="4">
        <f t="shared" si="3"/>
        <v>7.5999999999999091</v>
      </c>
      <c r="R47" s="4">
        <f t="shared" si="4"/>
        <v>665.95</v>
      </c>
      <c r="S47" s="4">
        <f t="shared" si="5"/>
        <v>653.15000000000009</v>
      </c>
      <c r="T47" s="4">
        <f t="shared" si="6"/>
        <v>-12.799999999999955</v>
      </c>
      <c r="U47" s="4">
        <f t="shared" si="7"/>
        <v>621.34999999999991</v>
      </c>
      <c r="V47" s="4">
        <f t="shared" si="8"/>
        <v>697.75</v>
      </c>
      <c r="W47" s="4">
        <f t="shared" si="9"/>
        <v>76.400000000000091</v>
      </c>
      <c r="X47" s="3">
        <v>30</v>
      </c>
      <c r="Y47" s="3">
        <v>10</v>
      </c>
      <c r="Z47" s="3">
        <v>4</v>
      </c>
      <c r="AA47" s="3">
        <v>11</v>
      </c>
      <c r="AB47" s="3">
        <v>5</v>
      </c>
      <c r="AC47" s="3">
        <v>16</v>
      </c>
      <c r="AD47" s="3">
        <v>0</v>
      </c>
      <c r="AE47" s="3">
        <v>2</v>
      </c>
      <c r="AF47" s="3">
        <v>4</v>
      </c>
      <c r="AG47" s="3">
        <v>6</v>
      </c>
      <c r="AH47" s="3">
        <v>4</v>
      </c>
      <c r="AI47" s="3">
        <v>5</v>
      </c>
    </row>
    <row r="48" spans="1:35" x14ac:dyDescent="0.3">
      <c r="A48" s="3" t="s">
        <v>72</v>
      </c>
      <c r="B48" s="3">
        <v>47</v>
      </c>
      <c r="C48" s="3">
        <v>64</v>
      </c>
      <c r="D48" s="3">
        <v>24</v>
      </c>
      <c r="E48" s="3">
        <v>2</v>
      </c>
      <c r="F48" s="4">
        <f>RT!E48/ACC!D48</f>
        <v>407.4</v>
      </c>
      <c r="G48" s="4">
        <f>RT!F48/ACC!E48</f>
        <v>515.52</v>
      </c>
      <c r="H48" s="4">
        <f>RT!G48/ACC!F48</f>
        <v>414.9</v>
      </c>
      <c r="I48" s="4">
        <f>RT!H48/ACC!G48</f>
        <v>540.29999999999995</v>
      </c>
      <c r="J48" s="4">
        <f>RT!I48/ACC!H48</f>
        <v>495.9</v>
      </c>
      <c r="K48" s="4">
        <f>RT!J48/ACC!I48</f>
        <v>525.1</v>
      </c>
      <c r="L48" s="4">
        <f>RT!K48/ACC!J48</f>
        <v>439.3</v>
      </c>
      <c r="M48" s="4">
        <f>RT!L48/ACC!K48</f>
        <v>498.13333333333333</v>
      </c>
      <c r="N48" s="4">
        <f t="shared" si="2"/>
        <v>479.56916666666666</v>
      </c>
      <c r="O48" s="4">
        <f t="shared" si="10"/>
        <v>469.53</v>
      </c>
      <c r="P48" s="4">
        <f t="shared" si="11"/>
        <v>489.60833333333335</v>
      </c>
      <c r="Q48" s="4">
        <f t="shared" si="3"/>
        <v>20.078333333333376</v>
      </c>
      <c r="R48" s="4">
        <f t="shared" si="4"/>
        <v>439.37499999999994</v>
      </c>
      <c r="S48" s="4">
        <f t="shared" si="5"/>
        <v>519.76333333333332</v>
      </c>
      <c r="T48" s="4">
        <f t="shared" si="6"/>
        <v>80.388333333333378</v>
      </c>
      <c r="U48" s="4">
        <f t="shared" si="7"/>
        <v>465.08833333333337</v>
      </c>
      <c r="V48" s="4">
        <f t="shared" si="8"/>
        <v>494.04999999999995</v>
      </c>
      <c r="W48" s="4">
        <f t="shared" si="9"/>
        <v>28.961666666666588</v>
      </c>
      <c r="X48" s="3">
        <v>35</v>
      </c>
      <c r="Y48" s="3">
        <v>11</v>
      </c>
      <c r="Z48" s="3">
        <v>4</v>
      </c>
      <c r="AA48" s="3">
        <v>13</v>
      </c>
      <c r="AB48" s="3">
        <v>7</v>
      </c>
      <c r="AC48" s="3">
        <v>27</v>
      </c>
      <c r="AD48" s="3">
        <v>8</v>
      </c>
      <c r="AE48" s="3">
        <v>7</v>
      </c>
      <c r="AF48" s="3">
        <v>0</v>
      </c>
      <c r="AG48" s="3">
        <v>4</v>
      </c>
      <c r="AH48" s="3">
        <v>8</v>
      </c>
      <c r="AI48" s="3">
        <v>37</v>
      </c>
    </row>
    <row r="49" spans="1:35" x14ac:dyDescent="0.3">
      <c r="A49" s="3" t="s">
        <v>73</v>
      </c>
      <c r="B49" s="3">
        <v>48</v>
      </c>
      <c r="C49" s="3">
        <v>65</v>
      </c>
      <c r="D49" s="3">
        <v>23</v>
      </c>
      <c r="E49" s="3">
        <v>1</v>
      </c>
      <c r="F49" s="4">
        <f>RT!E49/ACC!D49</f>
        <v>434.74285714285713</v>
      </c>
      <c r="G49" s="4">
        <f>RT!F49/ACC!E49</f>
        <v>450.09230769230766</v>
      </c>
      <c r="H49" s="4">
        <f>RT!G49/ACC!F49</f>
        <v>377.6</v>
      </c>
      <c r="I49" s="4">
        <f>RT!H49/ACC!G49</f>
        <v>606.15384615384619</v>
      </c>
      <c r="J49" s="4">
        <f>RT!I49/ACC!H49</f>
        <v>544.11428571428576</v>
      </c>
      <c r="K49" s="4">
        <f>RT!J49/ACC!I49</f>
        <v>856.4799999999999</v>
      </c>
      <c r="L49" s="4">
        <f>RT!K49/ACC!J49</f>
        <v>424.64000000000004</v>
      </c>
      <c r="M49" s="4">
        <f>RT!L49/ACC!K49</f>
        <v>417.8</v>
      </c>
      <c r="N49" s="4">
        <f t="shared" si="2"/>
        <v>513.95291208791207</v>
      </c>
      <c r="O49" s="4">
        <f t="shared" si="10"/>
        <v>467.14725274725276</v>
      </c>
      <c r="P49" s="4">
        <f t="shared" si="11"/>
        <v>560.75857142857149</v>
      </c>
      <c r="Q49" s="4">
        <f t="shared" si="3"/>
        <v>93.611318681318721</v>
      </c>
      <c r="R49" s="4">
        <f t="shared" si="4"/>
        <v>445.27428571428578</v>
      </c>
      <c r="S49" s="4">
        <f t="shared" si="5"/>
        <v>582.63153846153853</v>
      </c>
      <c r="T49" s="4">
        <f t="shared" si="6"/>
        <v>137.35725274725274</v>
      </c>
      <c r="U49" s="4">
        <f t="shared" si="7"/>
        <v>431.8187912087912</v>
      </c>
      <c r="V49" s="4">
        <f t="shared" si="8"/>
        <v>596.087032967033</v>
      </c>
      <c r="W49" s="4">
        <f t="shared" si="9"/>
        <v>164.2682417582418</v>
      </c>
      <c r="X49" s="3">
        <v>24</v>
      </c>
      <c r="Y49" s="3">
        <v>6</v>
      </c>
      <c r="Z49" s="3">
        <v>3</v>
      </c>
      <c r="AA49" s="3">
        <v>8</v>
      </c>
      <c r="AB49" s="3">
        <v>7</v>
      </c>
      <c r="AC49" s="3">
        <v>20</v>
      </c>
      <c r="AD49" s="3">
        <v>5</v>
      </c>
      <c r="AE49" s="3">
        <v>3</v>
      </c>
      <c r="AF49" s="3">
        <v>4</v>
      </c>
      <c r="AG49" s="3">
        <v>4</v>
      </c>
      <c r="AH49" s="3">
        <v>4</v>
      </c>
      <c r="AI49" s="3">
        <v>2</v>
      </c>
    </row>
    <row r="50" spans="1:35" x14ac:dyDescent="0.3">
      <c r="A50" s="3" t="s">
        <v>74</v>
      </c>
      <c r="B50" s="3">
        <v>49</v>
      </c>
      <c r="C50" s="3">
        <v>66</v>
      </c>
      <c r="D50" s="3">
        <v>28</v>
      </c>
      <c r="E50" s="3">
        <v>1</v>
      </c>
      <c r="F50" s="4">
        <f>RT!E50/ACC!D50</f>
        <v>562.70000000000005</v>
      </c>
      <c r="G50" s="4">
        <f>RT!F50/ACC!E50</f>
        <v>639.9</v>
      </c>
      <c r="H50" s="4">
        <f>RT!G50/ACC!F50</f>
        <v>680.9</v>
      </c>
      <c r="I50" s="4">
        <f>RT!H50/ACC!G50</f>
        <v>741.44</v>
      </c>
      <c r="J50" s="4">
        <f>RT!I50/ACC!H50</f>
        <v>702.2</v>
      </c>
      <c r="K50" s="4">
        <f>RT!J50/ACC!I50</f>
        <v>886.62857142857138</v>
      </c>
      <c r="L50" s="4">
        <f>RT!K50/ACC!J50</f>
        <v>730.1</v>
      </c>
      <c r="M50" s="4">
        <f>RT!L50/ACC!K50</f>
        <v>840.9</v>
      </c>
      <c r="N50" s="4">
        <f t="shared" si="2"/>
        <v>723.09607142857146</v>
      </c>
      <c r="O50" s="4">
        <f t="shared" si="10"/>
        <v>656.23500000000001</v>
      </c>
      <c r="P50" s="4">
        <f t="shared" si="11"/>
        <v>789.95714285714291</v>
      </c>
      <c r="Q50" s="4">
        <f t="shared" si="3"/>
        <v>133.7221428571429</v>
      </c>
      <c r="R50" s="4">
        <f t="shared" si="4"/>
        <v>668.97500000000002</v>
      </c>
      <c r="S50" s="4">
        <f t="shared" si="5"/>
        <v>777.2171428571429</v>
      </c>
      <c r="T50" s="4">
        <f t="shared" si="6"/>
        <v>108.24214285714288</v>
      </c>
      <c r="U50" s="4">
        <f t="shared" si="7"/>
        <v>693.4</v>
      </c>
      <c r="V50" s="4">
        <f t="shared" si="8"/>
        <v>752.79214285714284</v>
      </c>
      <c r="W50" s="4">
        <f t="shared" si="9"/>
        <v>59.392142857142858</v>
      </c>
      <c r="X50" s="3">
        <v>23</v>
      </c>
      <c r="Y50" s="3">
        <v>6</v>
      </c>
      <c r="Z50" s="3">
        <v>3</v>
      </c>
      <c r="AA50" s="3">
        <v>10</v>
      </c>
      <c r="AB50" s="3">
        <v>4</v>
      </c>
      <c r="AC50" s="3">
        <v>13</v>
      </c>
      <c r="AD50" s="3">
        <v>1</v>
      </c>
      <c r="AE50" s="3">
        <v>2</v>
      </c>
      <c r="AF50" s="3">
        <v>3</v>
      </c>
      <c r="AG50" s="3">
        <v>4</v>
      </c>
      <c r="AH50" s="3">
        <v>3</v>
      </c>
      <c r="AI50" s="3">
        <v>11</v>
      </c>
    </row>
    <row r="51" spans="1:35" x14ac:dyDescent="0.3">
      <c r="A51" s="3" t="s">
        <v>100</v>
      </c>
      <c r="B51" s="3">
        <v>50</v>
      </c>
      <c r="C51" s="3">
        <v>67</v>
      </c>
      <c r="D51" s="3">
        <v>23</v>
      </c>
      <c r="E51" s="3">
        <v>2</v>
      </c>
      <c r="F51" s="4">
        <f>RT!E51/ACC!D51</f>
        <v>403.29787234042556</v>
      </c>
      <c r="G51" s="4">
        <f>RT!F51/ACC!E51</f>
        <v>501.25</v>
      </c>
      <c r="H51" s="4">
        <f>RT!G51/ACC!F51</f>
        <v>435.8</v>
      </c>
      <c r="I51" s="4">
        <f>RT!H51/ACC!G51</f>
        <v>676.7045454545455</v>
      </c>
      <c r="J51" s="4">
        <f>RT!I51/ACC!H51</f>
        <v>585.10638297872345</v>
      </c>
      <c r="K51" s="4">
        <f>RT!J51/ACC!I51</f>
        <v>602.15909090909088</v>
      </c>
      <c r="L51" s="4">
        <f>RT!K51/ACC!J51</f>
        <v>485.5</v>
      </c>
      <c r="M51" s="4">
        <f>RT!L51/ACC!K51</f>
        <v>533.61702127659578</v>
      </c>
      <c r="N51" s="4">
        <f t="shared" si="2"/>
        <v>527.92936411992264</v>
      </c>
      <c r="O51" s="4">
        <f t="shared" si="10"/>
        <v>504.26310444874275</v>
      </c>
      <c r="P51" s="4">
        <f t="shared" si="11"/>
        <v>551.59562379110253</v>
      </c>
      <c r="Q51" s="4">
        <f t="shared" si="3"/>
        <v>47.332519342359774</v>
      </c>
      <c r="R51" s="4">
        <f t="shared" si="4"/>
        <v>477.42606382978727</v>
      </c>
      <c r="S51" s="4">
        <f t="shared" si="5"/>
        <v>578.43266441005812</v>
      </c>
      <c r="T51" s="4">
        <f t="shared" si="6"/>
        <v>101.00660058027086</v>
      </c>
      <c r="U51" s="4">
        <f t="shared" si="7"/>
        <v>480.91622340425533</v>
      </c>
      <c r="V51" s="4">
        <f t="shared" si="8"/>
        <v>574.94250483558994</v>
      </c>
      <c r="W51" s="4">
        <f t="shared" si="9"/>
        <v>94.02628143133461</v>
      </c>
      <c r="X51" s="3">
        <v>25</v>
      </c>
      <c r="Y51" s="3">
        <v>6</v>
      </c>
      <c r="Z51" s="3">
        <v>3</v>
      </c>
      <c r="AA51" s="3">
        <v>12</v>
      </c>
      <c r="AB51" s="3">
        <v>4</v>
      </c>
      <c r="AC51" s="3">
        <v>15</v>
      </c>
      <c r="AD51" s="3">
        <v>0</v>
      </c>
      <c r="AE51" s="3">
        <v>2</v>
      </c>
      <c r="AF51" s="3">
        <v>1</v>
      </c>
      <c r="AG51" s="3">
        <v>5</v>
      </c>
      <c r="AH51" s="3">
        <v>7</v>
      </c>
      <c r="AI51" s="3">
        <v>17</v>
      </c>
    </row>
    <row r="52" spans="1:35" x14ac:dyDescent="0.3">
      <c r="A52" s="3" t="s">
        <v>101</v>
      </c>
      <c r="B52" s="3">
        <v>51</v>
      </c>
      <c r="C52" s="3">
        <v>68</v>
      </c>
      <c r="D52" s="3">
        <v>21</v>
      </c>
      <c r="E52" s="3">
        <v>1</v>
      </c>
      <c r="F52" s="4">
        <f>RT!E52/ACC!D52</f>
        <v>863</v>
      </c>
      <c r="G52" s="4">
        <f>RT!F52/ACC!E52</f>
        <v>830.6</v>
      </c>
      <c r="H52" s="4">
        <f>RT!G52/ACC!F52</f>
        <v>923.9</v>
      </c>
      <c r="I52" s="4">
        <f>RT!H52/ACC!G52</f>
        <v>960.6</v>
      </c>
      <c r="J52" s="4">
        <f>RT!I52/ACC!H52</f>
        <v>942.34042553191489</v>
      </c>
      <c r="K52" s="4">
        <f>RT!J52/ACC!I52</f>
        <v>938.19148936170211</v>
      </c>
      <c r="L52" s="4">
        <f>RT!K52/ACC!J52</f>
        <v>807.4</v>
      </c>
      <c r="M52" s="4">
        <f>RT!L52/ACC!K52</f>
        <v>774.6</v>
      </c>
      <c r="N52" s="4">
        <f t="shared" si="2"/>
        <v>880.07898936170216</v>
      </c>
      <c r="O52" s="4">
        <f t="shared" si="10"/>
        <v>894.52499999999998</v>
      </c>
      <c r="P52" s="4">
        <f t="shared" si="11"/>
        <v>865.63297872340422</v>
      </c>
      <c r="Q52" s="4">
        <f t="shared" si="3"/>
        <v>-28.892021276595756</v>
      </c>
      <c r="R52" s="4">
        <f t="shared" si="4"/>
        <v>884.16010638297882</v>
      </c>
      <c r="S52" s="4">
        <f t="shared" si="5"/>
        <v>875.99787234042549</v>
      </c>
      <c r="T52" s="4">
        <f t="shared" si="6"/>
        <v>-8.1622340425533366</v>
      </c>
      <c r="U52" s="4">
        <f t="shared" si="7"/>
        <v>818.9</v>
      </c>
      <c r="V52" s="4">
        <f t="shared" si="8"/>
        <v>941.25797872340422</v>
      </c>
      <c r="W52" s="4">
        <f t="shared" si="9"/>
        <v>122.35797872340424</v>
      </c>
      <c r="X52" s="3">
        <v>31</v>
      </c>
      <c r="Y52" s="11">
        <v>9</v>
      </c>
      <c r="Z52" s="11">
        <v>3</v>
      </c>
      <c r="AA52" s="11">
        <v>12</v>
      </c>
      <c r="AB52" s="11">
        <v>7</v>
      </c>
      <c r="AC52" s="3">
        <v>23</v>
      </c>
      <c r="AD52" s="3">
        <v>3</v>
      </c>
      <c r="AE52" s="3">
        <v>3</v>
      </c>
      <c r="AF52" s="3">
        <v>4</v>
      </c>
      <c r="AG52" s="3">
        <v>7</v>
      </c>
      <c r="AH52" s="3">
        <v>6</v>
      </c>
      <c r="AI52" s="3">
        <v>37</v>
      </c>
    </row>
    <row r="53" spans="1:35" x14ac:dyDescent="0.3">
      <c r="A53" s="3" t="s">
        <v>102</v>
      </c>
      <c r="B53" s="3">
        <v>52</v>
      </c>
      <c r="C53" s="3">
        <v>69</v>
      </c>
      <c r="D53" s="3">
        <v>36</v>
      </c>
      <c r="E53" s="3">
        <v>1</v>
      </c>
      <c r="F53" s="4">
        <f>RT!E53/ACC!D53</f>
        <v>644.20454545454538</v>
      </c>
      <c r="G53" s="4">
        <f>RT!F53/ACC!E53</f>
        <v>658.3</v>
      </c>
      <c r="H53" s="4">
        <f>RT!G53/ACC!F53</f>
        <v>598.29999999999995</v>
      </c>
      <c r="I53" s="4">
        <f>RT!H53/ACC!G53</f>
        <v>809.62962962962956</v>
      </c>
      <c r="J53" s="4">
        <f>RT!I53/ACC!H53</f>
        <v>648.70000000000005</v>
      </c>
      <c r="K53" s="4">
        <f>RT!J53/ACC!I53</f>
        <v>623.29999999999995</v>
      </c>
      <c r="L53" s="4">
        <f>RT!K53/ACC!J53</f>
        <v>506.5</v>
      </c>
      <c r="M53" s="4">
        <f>RT!L53/ACC!K53</f>
        <v>571.9</v>
      </c>
      <c r="N53" s="4">
        <f t="shared" si="2"/>
        <v>632.60427188552183</v>
      </c>
      <c r="O53" s="4">
        <f t="shared" si="10"/>
        <v>677.60854377104374</v>
      </c>
      <c r="P53" s="4">
        <f t="shared" si="11"/>
        <v>587.6</v>
      </c>
      <c r="Q53" s="4">
        <f t="shared" si="3"/>
        <v>-90.008543771043719</v>
      </c>
      <c r="R53" s="4">
        <f t="shared" si="4"/>
        <v>599.42613636363626</v>
      </c>
      <c r="S53" s="4">
        <f t="shared" si="5"/>
        <v>665.78240740740739</v>
      </c>
      <c r="T53" s="4">
        <f t="shared" si="6"/>
        <v>66.35627104377113</v>
      </c>
      <c r="U53" s="4">
        <f t="shared" si="7"/>
        <v>595.22613636363633</v>
      </c>
      <c r="V53" s="4">
        <f t="shared" si="8"/>
        <v>669.98240740740744</v>
      </c>
      <c r="W53" s="4">
        <f t="shared" si="9"/>
        <v>74.756271043771108</v>
      </c>
      <c r="X53" s="3">
        <v>32</v>
      </c>
      <c r="Y53" s="3">
        <v>7</v>
      </c>
      <c r="Z53" s="3">
        <v>3</v>
      </c>
      <c r="AA53" s="3">
        <v>16</v>
      </c>
      <c r="AB53" s="3">
        <v>6</v>
      </c>
      <c r="AC53" s="3">
        <v>16</v>
      </c>
      <c r="AD53" s="3">
        <v>3</v>
      </c>
      <c r="AE53" s="3">
        <v>4</v>
      </c>
      <c r="AF53" s="3">
        <v>1</v>
      </c>
      <c r="AG53" s="3">
        <v>3</v>
      </c>
      <c r="AH53" s="3">
        <v>5</v>
      </c>
      <c r="AI53" s="3">
        <v>0</v>
      </c>
    </row>
    <row r="54" spans="1:35" x14ac:dyDescent="0.3">
      <c r="A54" s="3" t="s">
        <v>103</v>
      </c>
      <c r="B54" s="3">
        <v>53</v>
      </c>
      <c r="C54" s="3">
        <v>70</v>
      </c>
      <c r="D54" s="3">
        <v>24</v>
      </c>
      <c r="E54" s="3">
        <v>1</v>
      </c>
      <c r="F54" s="4">
        <f>RT!E54/ACC!D54</f>
        <v>710.1</v>
      </c>
      <c r="G54" s="4">
        <f>RT!F54/ACC!E54</f>
        <v>780.3</v>
      </c>
      <c r="H54" s="4">
        <f>RT!G54/ACC!F54</f>
        <v>947.9</v>
      </c>
      <c r="I54" s="4">
        <f>RT!H54/ACC!G54</f>
        <v>1080</v>
      </c>
      <c r="J54" s="4">
        <f>RT!I54/ACC!H54</f>
        <v>641.9</v>
      </c>
      <c r="K54" s="4">
        <f>RT!J54/ACC!I54</f>
        <v>677.6</v>
      </c>
      <c r="L54" s="4">
        <f>RT!K54/ACC!J54</f>
        <v>824.9</v>
      </c>
      <c r="M54" s="4">
        <f>RT!L54/ACC!K54</f>
        <v>693.4</v>
      </c>
      <c r="N54" s="4">
        <f t="shared" si="2"/>
        <v>794.51249999999993</v>
      </c>
      <c r="O54" s="4">
        <f t="shared" si="10"/>
        <v>879.57500000000005</v>
      </c>
      <c r="P54" s="4">
        <f t="shared" si="11"/>
        <v>709.45</v>
      </c>
      <c r="Q54" s="4">
        <f t="shared" si="3"/>
        <v>-170.125</v>
      </c>
      <c r="R54" s="4">
        <f t="shared" si="4"/>
        <v>781.2</v>
      </c>
      <c r="S54" s="4">
        <f t="shared" si="5"/>
        <v>807.82500000000005</v>
      </c>
      <c r="T54" s="4">
        <f t="shared" si="6"/>
        <v>26.625</v>
      </c>
      <c r="U54" s="4">
        <f t="shared" si="7"/>
        <v>752.17500000000007</v>
      </c>
      <c r="V54" s="4">
        <f t="shared" si="8"/>
        <v>836.85</v>
      </c>
      <c r="W54" s="4">
        <f t="shared" si="9"/>
        <v>84.674999999999955</v>
      </c>
      <c r="X54" s="3">
        <v>26</v>
      </c>
      <c r="Y54" s="3">
        <v>7</v>
      </c>
      <c r="Z54" s="3">
        <v>3</v>
      </c>
      <c r="AA54" s="3">
        <v>8</v>
      </c>
      <c r="AB54" s="3">
        <v>8</v>
      </c>
      <c r="AC54" s="3">
        <v>19</v>
      </c>
      <c r="AD54" s="3">
        <v>1</v>
      </c>
      <c r="AE54" s="3">
        <v>3</v>
      </c>
      <c r="AF54" s="3">
        <v>4</v>
      </c>
      <c r="AG54" s="3">
        <v>7</v>
      </c>
      <c r="AH54" s="3">
        <v>4</v>
      </c>
      <c r="AI54" s="3">
        <v>15</v>
      </c>
    </row>
    <row r="55" spans="1:35" x14ac:dyDescent="0.3">
      <c r="A55" s="3" t="s">
        <v>104</v>
      </c>
      <c r="B55" s="3">
        <v>54</v>
      </c>
      <c r="C55" s="3">
        <v>71</v>
      </c>
      <c r="D55" s="3">
        <v>28</v>
      </c>
      <c r="E55" s="3">
        <v>1</v>
      </c>
      <c r="F55" s="4">
        <f>RT!E55/ACC!D55</f>
        <v>545.4</v>
      </c>
      <c r="G55" s="4">
        <f>RT!F55/ACC!E55</f>
        <v>483.1</v>
      </c>
      <c r="H55" s="4">
        <f>RT!G55/ACC!F55</f>
        <v>631.9</v>
      </c>
      <c r="I55" s="4">
        <f>RT!H55/ACC!G55</f>
        <v>654.70000000000005</v>
      </c>
      <c r="J55" s="4">
        <f>RT!I55/ACC!H55</f>
        <v>497</v>
      </c>
      <c r="K55" s="4">
        <f>RT!J55/ACC!I55</f>
        <v>687.6</v>
      </c>
      <c r="L55" s="4">
        <f>RT!K55/ACC!J55</f>
        <v>493.7</v>
      </c>
      <c r="M55" s="4">
        <f>RT!L55/ACC!K55</f>
        <v>615.00000000000011</v>
      </c>
      <c r="N55" s="4">
        <f t="shared" si="2"/>
        <v>576.05000000000007</v>
      </c>
      <c r="O55" s="4">
        <f t="shared" si="10"/>
        <v>578.77500000000009</v>
      </c>
      <c r="P55" s="4">
        <f t="shared" si="11"/>
        <v>573.32500000000005</v>
      </c>
      <c r="Q55" s="4">
        <f t="shared" si="3"/>
        <v>-5.4500000000000455</v>
      </c>
      <c r="R55" s="4">
        <f t="shared" si="4"/>
        <v>542</v>
      </c>
      <c r="S55" s="4">
        <f t="shared" si="5"/>
        <v>610.1</v>
      </c>
      <c r="T55" s="4">
        <f t="shared" si="6"/>
        <v>68.100000000000023</v>
      </c>
      <c r="U55" s="4">
        <f t="shared" si="7"/>
        <v>534.30000000000007</v>
      </c>
      <c r="V55" s="4">
        <f t="shared" si="8"/>
        <v>617.79999999999995</v>
      </c>
      <c r="W55" s="4">
        <f t="shared" si="9"/>
        <v>83.499999999999886</v>
      </c>
      <c r="X55" s="3">
        <v>24</v>
      </c>
      <c r="Y55" s="3">
        <v>6</v>
      </c>
      <c r="Z55" s="3">
        <v>3</v>
      </c>
      <c r="AA55" s="3">
        <v>10</v>
      </c>
      <c r="AB55" s="3">
        <v>5</v>
      </c>
      <c r="AC55" s="3">
        <v>7</v>
      </c>
      <c r="AD55" s="3">
        <v>0</v>
      </c>
      <c r="AE55" s="3">
        <v>1</v>
      </c>
      <c r="AF55" s="3">
        <v>0</v>
      </c>
      <c r="AG55" s="3">
        <v>2</v>
      </c>
      <c r="AH55" s="3">
        <v>4</v>
      </c>
      <c r="AI55" s="3">
        <v>4</v>
      </c>
    </row>
    <row r="56" spans="1:35" x14ac:dyDescent="0.3">
      <c r="A56" s="3" t="s">
        <v>105</v>
      </c>
      <c r="B56" s="3">
        <v>55</v>
      </c>
      <c r="C56" s="3">
        <v>72</v>
      </c>
      <c r="D56" s="3">
        <v>21</v>
      </c>
      <c r="E56" s="3">
        <v>1</v>
      </c>
      <c r="F56" s="4">
        <f>RT!E56/ACC!D56</f>
        <v>454.7</v>
      </c>
      <c r="G56" s="4">
        <f>RT!F56/ACC!E56</f>
        <v>670</v>
      </c>
      <c r="H56" s="4">
        <f>RT!G56/ACC!F56</f>
        <v>471.3</v>
      </c>
      <c r="I56" s="4">
        <f>RT!H56/ACC!G56</f>
        <v>536.4</v>
      </c>
      <c r="J56" s="4">
        <f>RT!I56/ACC!H56</f>
        <v>541.79999999999995</v>
      </c>
      <c r="K56" s="4">
        <f>RT!J56/ACC!I56</f>
        <v>621.4</v>
      </c>
      <c r="L56" s="4">
        <f>RT!K56/ACC!J56</f>
        <v>461.9</v>
      </c>
      <c r="M56" s="4">
        <f>RT!L56/ACC!K56</f>
        <v>533.5</v>
      </c>
      <c r="N56" s="4">
        <f t="shared" si="2"/>
        <v>536.375</v>
      </c>
      <c r="O56" s="4">
        <f t="shared" si="10"/>
        <v>533.1</v>
      </c>
      <c r="P56" s="4">
        <f t="shared" si="11"/>
        <v>539.65</v>
      </c>
      <c r="Q56" s="4">
        <f t="shared" si="3"/>
        <v>6.5499999999999545</v>
      </c>
      <c r="R56" s="4">
        <f t="shared" si="4"/>
        <v>482.42499999999995</v>
      </c>
      <c r="S56" s="4">
        <f t="shared" si="5"/>
        <v>590.32500000000005</v>
      </c>
      <c r="T56" s="4">
        <f t="shared" si="6"/>
        <v>107.90000000000009</v>
      </c>
      <c r="U56" s="4">
        <f t="shared" si="7"/>
        <v>530.02499999999998</v>
      </c>
      <c r="V56" s="4">
        <f t="shared" si="8"/>
        <v>542.72500000000002</v>
      </c>
      <c r="W56" s="4">
        <f t="shared" si="9"/>
        <v>12.700000000000045</v>
      </c>
      <c r="X56" s="3">
        <v>24</v>
      </c>
      <c r="Y56" s="3">
        <v>6</v>
      </c>
      <c r="Z56" s="3">
        <v>3</v>
      </c>
      <c r="AA56" s="3">
        <v>8</v>
      </c>
      <c r="AB56" s="3">
        <v>7</v>
      </c>
      <c r="AC56" s="3">
        <v>7</v>
      </c>
      <c r="AD56" s="3">
        <v>0</v>
      </c>
      <c r="AE56" s="3">
        <v>0</v>
      </c>
      <c r="AF56" s="3">
        <v>2</v>
      </c>
      <c r="AG56" s="3">
        <v>3</v>
      </c>
      <c r="AH56" s="3">
        <v>2</v>
      </c>
      <c r="AI56" s="3">
        <v>4</v>
      </c>
    </row>
    <row r="57" spans="1:35" x14ac:dyDescent="0.3">
      <c r="A57" s="3" t="s">
        <v>106</v>
      </c>
      <c r="B57" s="3">
        <v>56</v>
      </c>
      <c r="C57" s="3">
        <v>73</v>
      </c>
      <c r="D57" s="3">
        <v>22</v>
      </c>
      <c r="E57" s="3">
        <v>2</v>
      </c>
      <c r="F57" s="4">
        <f>RT!E57/ACC!D57</f>
        <v>561.1</v>
      </c>
      <c r="G57" s="4">
        <f>RT!F57/ACC!E57</f>
        <v>572</v>
      </c>
      <c r="H57" s="4">
        <f>RT!G57/ACC!F57</f>
        <v>573.9</v>
      </c>
      <c r="I57" s="4">
        <f>RT!H57/ACC!G57</f>
        <v>777.8</v>
      </c>
      <c r="J57" s="4">
        <f>RT!I57/ACC!H57</f>
        <v>647.6</v>
      </c>
      <c r="K57" s="4">
        <f>RT!J57/ACC!I57</f>
        <v>651.1</v>
      </c>
      <c r="L57" s="4">
        <f>RT!K57/ACC!J57</f>
        <v>621.02272727272725</v>
      </c>
      <c r="M57" s="4">
        <f>RT!L57/ACC!K57</f>
        <v>617.97872340425533</v>
      </c>
      <c r="N57" s="4">
        <f t="shared" si="2"/>
        <v>627.81268133462277</v>
      </c>
      <c r="O57" s="4">
        <f t="shared" si="10"/>
        <v>621.20000000000005</v>
      </c>
      <c r="P57" s="4">
        <f t="shared" si="11"/>
        <v>634.42536266924571</v>
      </c>
      <c r="Q57" s="4">
        <f t="shared" si="3"/>
        <v>13.225362669245669</v>
      </c>
      <c r="R57" s="4">
        <f t="shared" si="4"/>
        <v>600.90568181818185</v>
      </c>
      <c r="S57" s="4">
        <f t="shared" si="5"/>
        <v>654.71968085106391</v>
      </c>
      <c r="T57" s="4">
        <f t="shared" si="6"/>
        <v>53.813999032882066</v>
      </c>
      <c r="U57" s="4">
        <f t="shared" si="7"/>
        <v>593.02536266924562</v>
      </c>
      <c r="V57" s="4">
        <f t="shared" si="8"/>
        <v>662.59999999999991</v>
      </c>
      <c r="W57" s="4">
        <f t="shared" si="9"/>
        <v>69.574637330754285</v>
      </c>
      <c r="X57" s="3">
        <v>34</v>
      </c>
      <c r="Y57" s="3">
        <v>7</v>
      </c>
      <c r="Z57" s="3">
        <v>3</v>
      </c>
      <c r="AA57" s="3">
        <v>15</v>
      </c>
      <c r="AB57" s="3">
        <v>9</v>
      </c>
      <c r="AC57" s="3">
        <v>20</v>
      </c>
      <c r="AD57" s="3">
        <v>2</v>
      </c>
      <c r="AE57" s="3">
        <v>2</v>
      </c>
      <c r="AF57" s="3">
        <v>2</v>
      </c>
      <c r="AG57" s="3">
        <v>10</v>
      </c>
      <c r="AH57" s="3">
        <v>4</v>
      </c>
      <c r="AI57" s="3">
        <v>14</v>
      </c>
    </row>
    <row r="58" spans="1:35" x14ac:dyDescent="0.3">
      <c r="A58" s="3" t="s">
        <v>107</v>
      </c>
      <c r="B58" s="3">
        <v>57</v>
      </c>
      <c r="C58" s="3">
        <v>74</v>
      </c>
      <c r="D58" s="3">
        <v>21</v>
      </c>
      <c r="E58" s="3">
        <v>2</v>
      </c>
      <c r="F58" s="4">
        <f>RT!E58/ACC!D58</f>
        <v>405.9</v>
      </c>
      <c r="G58" s="4">
        <f>RT!F58/ACC!E58</f>
        <v>435.7</v>
      </c>
      <c r="H58" s="4">
        <f>RT!G58/ACC!F58</f>
        <v>468.8</v>
      </c>
      <c r="I58" s="4">
        <f>RT!H58/ACC!G58</f>
        <v>690.74074074074065</v>
      </c>
      <c r="J58" s="4">
        <f>RT!I58/ACC!H58</f>
        <v>568.75</v>
      </c>
      <c r="K58" s="4">
        <f>RT!J58/ACC!I58</f>
        <v>520.31914893617022</v>
      </c>
      <c r="L58" s="4">
        <f>RT!K58/ACC!J58</f>
        <v>459.1</v>
      </c>
      <c r="M58" s="4">
        <f>RT!L58/ACC!K58</f>
        <v>476.7</v>
      </c>
      <c r="N58" s="4">
        <f t="shared" si="2"/>
        <v>503.25123620961381</v>
      </c>
      <c r="O58" s="4">
        <f t="shared" si="10"/>
        <v>500.28518518518513</v>
      </c>
      <c r="P58" s="4">
        <f t="shared" si="11"/>
        <v>506.21728723404254</v>
      </c>
      <c r="Q58" s="4">
        <f t="shared" si="3"/>
        <v>5.9321020488574163</v>
      </c>
      <c r="R58" s="4">
        <f t="shared" si="4"/>
        <v>475.63750000000005</v>
      </c>
      <c r="S58" s="4">
        <f t="shared" si="5"/>
        <v>530.86497241922768</v>
      </c>
      <c r="T58" s="4">
        <f t="shared" si="6"/>
        <v>55.227472419227638</v>
      </c>
      <c r="U58" s="4">
        <f t="shared" si="7"/>
        <v>444.34999999999997</v>
      </c>
      <c r="V58" s="4">
        <f t="shared" si="8"/>
        <v>562.15247241922771</v>
      </c>
      <c r="W58" s="4">
        <f t="shared" si="9"/>
        <v>117.80247241922774</v>
      </c>
      <c r="X58" s="3">
        <v>24</v>
      </c>
      <c r="Y58" s="3">
        <v>8</v>
      </c>
      <c r="Z58" s="3">
        <v>3</v>
      </c>
      <c r="AA58" s="3">
        <v>8</v>
      </c>
      <c r="AB58" s="3">
        <v>5</v>
      </c>
      <c r="AC58" s="3">
        <v>11</v>
      </c>
      <c r="AD58" s="3">
        <v>0</v>
      </c>
      <c r="AE58" s="3">
        <v>1</v>
      </c>
      <c r="AF58" s="3">
        <v>2</v>
      </c>
      <c r="AG58" s="3">
        <v>4</v>
      </c>
      <c r="AH58" s="3">
        <v>4</v>
      </c>
      <c r="AI58" s="3">
        <v>8</v>
      </c>
    </row>
    <row r="59" spans="1:35" x14ac:dyDescent="0.3">
      <c r="A59" s="3" t="s">
        <v>108</v>
      </c>
      <c r="B59" s="3">
        <v>58</v>
      </c>
      <c r="C59" s="3">
        <v>75</v>
      </c>
      <c r="D59" s="3">
        <v>21</v>
      </c>
      <c r="E59" s="3">
        <v>1</v>
      </c>
      <c r="F59" s="4">
        <f>RT!E59/ACC!D59</f>
        <v>460.2</v>
      </c>
      <c r="G59" s="4">
        <f>RT!F59/ACC!E59</f>
        <v>641.06382978723411</v>
      </c>
      <c r="H59" s="4">
        <f>RT!G59/ACC!F59</f>
        <v>420.8</v>
      </c>
      <c r="I59" s="4">
        <f>RT!H59/ACC!G59</f>
        <v>559.1</v>
      </c>
      <c r="J59" s="4">
        <f>RT!I59/ACC!H59</f>
        <v>529.1</v>
      </c>
      <c r="K59" s="4">
        <f>RT!J59/ACC!I59</f>
        <v>619.4</v>
      </c>
      <c r="L59" s="4">
        <f>RT!K59/ACC!J59</f>
        <v>507.1</v>
      </c>
      <c r="M59" s="4">
        <f>RT!L59/ACC!K59</f>
        <v>587.61363636363637</v>
      </c>
      <c r="N59" s="4">
        <f t="shared" si="2"/>
        <v>540.54718326885882</v>
      </c>
      <c r="O59" s="4">
        <f t="shared" si="10"/>
        <v>520.29095744680853</v>
      </c>
      <c r="P59" s="4">
        <f t="shared" si="11"/>
        <v>560.8034090909091</v>
      </c>
      <c r="Q59" s="4">
        <f t="shared" si="3"/>
        <v>40.512451644100565</v>
      </c>
      <c r="R59" s="4">
        <f t="shared" si="4"/>
        <v>479.29999999999995</v>
      </c>
      <c r="S59" s="4">
        <f t="shared" si="5"/>
        <v>601.79436653771768</v>
      </c>
      <c r="T59" s="4">
        <f t="shared" si="6"/>
        <v>122.49436653771772</v>
      </c>
      <c r="U59" s="4">
        <f t="shared" si="7"/>
        <v>548.99436653771761</v>
      </c>
      <c r="V59" s="4">
        <f t="shared" si="8"/>
        <v>532.1</v>
      </c>
      <c r="W59" s="4">
        <f t="shared" si="9"/>
        <v>-16.894366537717588</v>
      </c>
      <c r="X59" s="3">
        <v>25</v>
      </c>
      <c r="Y59" s="3">
        <v>9</v>
      </c>
      <c r="Z59" s="3">
        <v>3</v>
      </c>
      <c r="AA59" s="3">
        <v>8</v>
      </c>
      <c r="AB59" s="3">
        <v>5</v>
      </c>
      <c r="AC59" s="3">
        <v>27</v>
      </c>
      <c r="AD59" s="3">
        <v>6</v>
      </c>
      <c r="AE59" s="3">
        <v>7</v>
      </c>
      <c r="AF59" s="3">
        <v>4</v>
      </c>
      <c r="AG59" s="3">
        <v>6</v>
      </c>
      <c r="AH59" s="3">
        <v>4</v>
      </c>
      <c r="AI59" s="3">
        <v>21</v>
      </c>
    </row>
    <row r="60" spans="1:35" x14ac:dyDescent="0.3">
      <c r="A60" s="3" t="s">
        <v>109</v>
      </c>
      <c r="B60" s="3">
        <v>59</v>
      </c>
      <c r="C60" s="3">
        <v>76</v>
      </c>
      <c r="D60" s="3">
        <v>21</v>
      </c>
      <c r="E60" s="3">
        <v>2</v>
      </c>
      <c r="F60" s="4">
        <f>RT!E60/ACC!D60</f>
        <v>628.70000000000005</v>
      </c>
      <c r="G60" s="4">
        <f>RT!F60/ACC!E60</f>
        <v>677</v>
      </c>
      <c r="H60" s="4">
        <f>RT!G60/ACC!F60</f>
        <v>811.5</v>
      </c>
      <c r="I60" s="4">
        <f>RT!H60/ACC!G60</f>
        <v>900.5</v>
      </c>
      <c r="J60" s="4">
        <f>RT!I60/ACC!H60</f>
        <v>724</v>
      </c>
      <c r="K60" s="4">
        <f>RT!J60/ACC!I60</f>
        <v>808.1</v>
      </c>
      <c r="L60" s="4">
        <f>RT!K60/ACC!J60</f>
        <v>769.6</v>
      </c>
      <c r="M60" s="4">
        <f>RT!L60/ACC!K60</f>
        <v>800.1</v>
      </c>
      <c r="N60" s="4">
        <f t="shared" si="2"/>
        <v>764.93750000000011</v>
      </c>
      <c r="O60" s="4">
        <f t="shared" si="10"/>
        <v>754.42499999999995</v>
      </c>
      <c r="P60" s="4">
        <f t="shared" si="11"/>
        <v>775.44999999999993</v>
      </c>
      <c r="Q60" s="4">
        <f t="shared" si="3"/>
        <v>21.024999999999977</v>
      </c>
      <c r="R60" s="4">
        <f t="shared" si="4"/>
        <v>733.44999999999993</v>
      </c>
      <c r="S60" s="4">
        <f t="shared" si="5"/>
        <v>796.42499999999995</v>
      </c>
      <c r="T60" s="4">
        <f t="shared" si="6"/>
        <v>62.975000000000023</v>
      </c>
      <c r="U60" s="4">
        <f t="shared" si="7"/>
        <v>718.85</v>
      </c>
      <c r="V60" s="4">
        <f t="shared" si="8"/>
        <v>811.02499999999998</v>
      </c>
      <c r="W60" s="4">
        <f t="shared" si="9"/>
        <v>92.174999999999955</v>
      </c>
      <c r="X60" s="3">
        <v>25</v>
      </c>
      <c r="Y60" s="3">
        <v>7</v>
      </c>
      <c r="Z60" s="3">
        <v>3</v>
      </c>
      <c r="AA60" s="3">
        <v>9</v>
      </c>
      <c r="AB60" s="3">
        <v>6</v>
      </c>
      <c r="AC60" s="3">
        <v>16</v>
      </c>
      <c r="AD60" s="3">
        <v>2</v>
      </c>
      <c r="AE60" s="3">
        <v>2</v>
      </c>
      <c r="AF60" s="3">
        <v>4</v>
      </c>
      <c r="AG60" s="3">
        <v>5</v>
      </c>
      <c r="AH60" s="3">
        <v>3</v>
      </c>
      <c r="AI60" s="3">
        <v>17</v>
      </c>
    </row>
    <row r="61" spans="1:35" x14ac:dyDescent="0.3">
      <c r="A61" s="3" t="s">
        <v>110</v>
      </c>
      <c r="B61" s="3">
        <v>60</v>
      </c>
      <c r="C61" s="3">
        <v>77</v>
      </c>
      <c r="D61" s="3">
        <v>23</v>
      </c>
      <c r="E61" s="3">
        <v>2</v>
      </c>
      <c r="F61" s="4">
        <f>RT!E61/ACC!D61</f>
        <v>402.6</v>
      </c>
      <c r="G61" s="4">
        <f>RT!F61/ACC!E61</f>
        <v>453.97333333333336</v>
      </c>
      <c r="H61" s="4">
        <f>RT!G61/ACC!F61</f>
        <v>504.3</v>
      </c>
      <c r="I61" s="4">
        <f>RT!H61/ACC!G61</f>
        <v>883.08641975308626</v>
      </c>
      <c r="J61" s="4">
        <f>RT!I61/ACC!H61</f>
        <v>461.5</v>
      </c>
      <c r="K61" s="4">
        <f>RT!J61/ACC!I61</f>
        <v>484.3</v>
      </c>
      <c r="L61" s="4">
        <f>RT!K61/ACC!J61</f>
        <v>414.1</v>
      </c>
      <c r="M61" s="4">
        <f>RT!L61/ACC!K61</f>
        <v>427.7</v>
      </c>
      <c r="N61" s="4">
        <f t="shared" si="2"/>
        <v>503.94496913580247</v>
      </c>
      <c r="O61" s="4">
        <f t="shared" si="10"/>
        <v>560.98993827160496</v>
      </c>
      <c r="P61" s="4">
        <f t="shared" si="11"/>
        <v>446.90000000000003</v>
      </c>
      <c r="Q61" s="4">
        <f t="shared" si="3"/>
        <v>-114.08993827160492</v>
      </c>
      <c r="R61" s="4">
        <f t="shared" si="4"/>
        <v>445.625</v>
      </c>
      <c r="S61" s="4">
        <f t="shared" si="5"/>
        <v>562.26493827160493</v>
      </c>
      <c r="T61" s="4">
        <f t="shared" si="6"/>
        <v>116.63993827160493</v>
      </c>
      <c r="U61" s="4">
        <f t="shared" si="7"/>
        <v>424.59333333333336</v>
      </c>
      <c r="V61" s="4">
        <f t="shared" si="8"/>
        <v>583.29660493827157</v>
      </c>
      <c r="W61" s="4">
        <f t="shared" si="9"/>
        <v>158.70327160493821</v>
      </c>
      <c r="X61" s="3">
        <v>24</v>
      </c>
      <c r="Y61" s="3">
        <v>6</v>
      </c>
      <c r="Z61" s="3">
        <v>3</v>
      </c>
      <c r="AA61" s="3">
        <v>11</v>
      </c>
      <c r="AB61" s="3">
        <v>4</v>
      </c>
      <c r="AC61" s="3">
        <v>10</v>
      </c>
      <c r="AD61" s="3">
        <v>1</v>
      </c>
      <c r="AE61" s="3">
        <v>2</v>
      </c>
      <c r="AF61" s="3">
        <v>1</v>
      </c>
      <c r="AG61" s="3">
        <v>4</v>
      </c>
      <c r="AH61" s="3">
        <v>2</v>
      </c>
      <c r="AI61" s="3">
        <v>7</v>
      </c>
    </row>
    <row r="62" spans="1:35" x14ac:dyDescent="0.3">
      <c r="A62" s="3" t="s">
        <v>111</v>
      </c>
      <c r="B62" s="3">
        <v>61</v>
      </c>
      <c r="C62" s="3">
        <v>78</v>
      </c>
      <c r="D62" s="3">
        <v>21</v>
      </c>
      <c r="E62" s="3">
        <v>1</v>
      </c>
      <c r="F62" s="4">
        <f>RT!E62/ACC!D62</f>
        <v>417.65957446808517</v>
      </c>
      <c r="G62" s="4">
        <f>RT!F62/ACC!E62</f>
        <v>401.38297872340428</v>
      </c>
      <c r="H62" s="4">
        <f>RT!G62/ACC!F62</f>
        <v>442.97872340425533</v>
      </c>
      <c r="I62" s="4">
        <f>RT!H62/ACC!G62</f>
        <v>475.42553191489361</v>
      </c>
      <c r="J62" s="4">
        <f>RT!I62/ACC!H62</f>
        <v>420.9</v>
      </c>
      <c r="K62" s="4">
        <f>RT!J62/ACC!I62</f>
        <v>457.8</v>
      </c>
      <c r="L62" s="4">
        <f>RT!K62/ACC!J62</f>
        <v>420.74468085106383</v>
      </c>
      <c r="M62" s="4">
        <f>RT!L62/ACC!K62</f>
        <v>467.2340425531915</v>
      </c>
      <c r="N62" s="4">
        <f t="shared" si="2"/>
        <v>438.01569148936176</v>
      </c>
      <c r="O62" s="4">
        <f t="shared" si="10"/>
        <v>434.36170212765961</v>
      </c>
      <c r="P62" s="4">
        <f t="shared" si="11"/>
        <v>441.66968085106384</v>
      </c>
      <c r="Q62" s="4">
        <f t="shared" si="3"/>
        <v>7.3079787234042328</v>
      </c>
      <c r="R62" s="4">
        <f t="shared" si="4"/>
        <v>425.57074468085108</v>
      </c>
      <c r="S62" s="4">
        <f t="shared" si="5"/>
        <v>450.46063829787238</v>
      </c>
      <c r="T62" s="4">
        <f t="shared" si="6"/>
        <v>24.889893617021301</v>
      </c>
      <c r="U62" s="4">
        <f t="shared" si="7"/>
        <v>426.75531914893622</v>
      </c>
      <c r="V62" s="4">
        <f t="shared" si="8"/>
        <v>449.27606382978723</v>
      </c>
      <c r="W62" s="4">
        <f t="shared" si="9"/>
        <v>22.52074468085101</v>
      </c>
      <c r="X62" s="3">
        <v>23</v>
      </c>
      <c r="Y62" s="3">
        <v>6</v>
      </c>
      <c r="Z62" s="3">
        <v>3</v>
      </c>
      <c r="AA62" s="3">
        <v>9</v>
      </c>
      <c r="AB62" s="3">
        <v>5</v>
      </c>
      <c r="AC62" s="3">
        <v>9</v>
      </c>
      <c r="AD62" s="3">
        <v>0</v>
      </c>
      <c r="AE62" s="3">
        <v>1</v>
      </c>
      <c r="AF62" s="3">
        <v>2</v>
      </c>
      <c r="AG62" s="3">
        <v>4</v>
      </c>
      <c r="AH62" s="3">
        <v>2</v>
      </c>
      <c r="AI62" s="3">
        <v>5</v>
      </c>
    </row>
    <row r="63" spans="1:35" x14ac:dyDescent="0.3">
      <c r="A63" s="3" t="s">
        <v>112</v>
      </c>
      <c r="B63" s="3">
        <v>62</v>
      </c>
      <c r="C63" s="3">
        <v>79</v>
      </c>
      <c r="D63" s="3">
        <v>20</v>
      </c>
      <c r="E63" s="3">
        <v>2</v>
      </c>
      <c r="F63" s="4">
        <f>RT!E63/ACC!D63</f>
        <v>580.79999999999995</v>
      </c>
      <c r="G63" s="4">
        <f>RT!F63/ACC!E63</f>
        <v>778.40909090909088</v>
      </c>
      <c r="H63" s="4">
        <f>RT!G63/ACC!F63</f>
        <v>610.1</v>
      </c>
      <c r="I63" s="4">
        <f>RT!H63/ACC!G63</f>
        <v>837.72727272727275</v>
      </c>
      <c r="J63" s="4">
        <f>RT!I63/ACC!H63</f>
        <v>603.9</v>
      </c>
      <c r="K63" s="4">
        <f>RT!J63/ACC!I63</f>
        <v>584.4</v>
      </c>
      <c r="L63" s="4">
        <f>RT!K63/ACC!J63</f>
        <v>541.29999999999995</v>
      </c>
      <c r="M63" s="4">
        <f>RT!L63/ACC!K63</f>
        <v>599.29999999999995</v>
      </c>
      <c r="N63" s="4">
        <f t="shared" si="2"/>
        <v>641.99204545454552</v>
      </c>
      <c r="O63" s="4">
        <f t="shared" si="10"/>
        <v>701.7590909090909</v>
      </c>
      <c r="P63" s="4">
        <f t="shared" si="11"/>
        <v>582.22499999999991</v>
      </c>
      <c r="Q63" s="4">
        <f t="shared" si="3"/>
        <v>-119.53409090909099</v>
      </c>
      <c r="R63" s="4">
        <f t="shared" si="4"/>
        <v>584.02500000000009</v>
      </c>
      <c r="S63" s="4">
        <f t="shared" si="5"/>
        <v>699.95909090909095</v>
      </c>
      <c r="T63" s="4">
        <f t="shared" si="6"/>
        <v>115.93409090909086</v>
      </c>
      <c r="U63" s="4">
        <f t="shared" si="7"/>
        <v>624.95227272727266</v>
      </c>
      <c r="V63" s="4">
        <f t="shared" si="8"/>
        <v>659.03181818181827</v>
      </c>
      <c r="W63" s="4">
        <f t="shared" si="9"/>
        <v>34.07954545454561</v>
      </c>
      <c r="X63" s="3">
        <v>29</v>
      </c>
      <c r="Y63" s="3">
        <v>8</v>
      </c>
      <c r="Z63" s="3">
        <v>3</v>
      </c>
      <c r="AA63" s="3">
        <v>11</v>
      </c>
      <c r="AB63" s="3">
        <v>7</v>
      </c>
      <c r="AC63" s="3">
        <v>10</v>
      </c>
      <c r="AD63" s="3">
        <v>2</v>
      </c>
      <c r="AE63" s="3">
        <v>1</v>
      </c>
      <c r="AF63" s="3">
        <v>0</v>
      </c>
      <c r="AG63" s="3">
        <v>4</v>
      </c>
      <c r="AH63" s="3">
        <v>3</v>
      </c>
      <c r="AI63" s="3">
        <v>5</v>
      </c>
    </row>
    <row r="64" spans="1:35" x14ac:dyDescent="0.3">
      <c r="A64" s="3" t="s">
        <v>113</v>
      </c>
      <c r="B64" s="3">
        <v>63</v>
      </c>
      <c r="C64" s="3">
        <v>80</v>
      </c>
      <c r="D64" s="3">
        <v>21</v>
      </c>
      <c r="E64" s="3">
        <v>2</v>
      </c>
      <c r="F64" s="4">
        <f>RT!E64/ACC!D64</f>
        <v>620.5</v>
      </c>
      <c r="G64" s="4">
        <f>RT!F64/ACC!E64</f>
        <v>737.3</v>
      </c>
      <c r="H64" s="4">
        <f>RT!G64/ACC!F64</f>
        <v>826.38297872340422</v>
      </c>
      <c r="I64" s="4">
        <f>RT!H64/ACC!G64</f>
        <v>792.4</v>
      </c>
      <c r="J64" s="4">
        <f>RT!I64/ACC!H64</f>
        <v>730.9</v>
      </c>
      <c r="K64" s="4">
        <f>RT!J64/ACC!I64</f>
        <v>706.2</v>
      </c>
      <c r="L64" s="4">
        <f>RT!K64/ACC!J64</f>
        <v>596.70000000000005</v>
      </c>
      <c r="M64" s="4">
        <f>RT!L64/ACC!K64</f>
        <v>674.9</v>
      </c>
      <c r="N64" s="4">
        <f t="shared" si="2"/>
        <v>710.66037234042551</v>
      </c>
      <c r="O64" s="4">
        <f t="shared" si="10"/>
        <v>744.14574468085107</v>
      </c>
      <c r="P64" s="4">
        <f t="shared" si="11"/>
        <v>677.17499999999995</v>
      </c>
      <c r="Q64" s="4">
        <f t="shared" si="3"/>
        <v>-66.970744680851112</v>
      </c>
      <c r="R64" s="4">
        <f t="shared" si="4"/>
        <v>693.62074468085098</v>
      </c>
      <c r="S64" s="4">
        <f t="shared" si="5"/>
        <v>727.69999999999993</v>
      </c>
      <c r="T64" s="4">
        <f t="shared" si="6"/>
        <v>34.079255319148956</v>
      </c>
      <c r="U64" s="4">
        <f t="shared" si="7"/>
        <v>657.35</v>
      </c>
      <c r="V64" s="4">
        <f t="shared" si="8"/>
        <v>763.97074468085111</v>
      </c>
      <c r="W64" s="4">
        <f t="shared" si="9"/>
        <v>106.62074468085109</v>
      </c>
      <c r="X64" s="3">
        <v>26</v>
      </c>
      <c r="Y64" s="3">
        <v>8</v>
      </c>
      <c r="Z64" s="3">
        <v>3</v>
      </c>
      <c r="AA64" s="3">
        <v>9</v>
      </c>
      <c r="AB64" s="3">
        <v>6</v>
      </c>
      <c r="AC64" s="3">
        <v>28</v>
      </c>
      <c r="AD64" s="3">
        <v>4</v>
      </c>
      <c r="AE64" s="3">
        <v>7</v>
      </c>
      <c r="AF64" s="3">
        <v>3</v>
      </c>
      <c r="AG64" s="3">
        <v>7</v>
      </c>
      <c r="AH64" s="3">
        <v>7</v>
      </c>
      <c r="AI64" s="3">
        <v>6</v>
      </c>
    </row>
    <row r="65" spans="1:35" x14ac:dyDescent="0.3">
      <c r="A65" s="3" t="s">
        <v>114</v>
      </c>
      <c r="B65" s="3">
        <v>64</v>
      </c>
      <c r="C65" s="3">
        <v>81</v>
      </c>
      <c r="D65" s="3">
        <v>31</v>
      </c>
      <c r="E65" s="3">
        <v>1</v>
      </c>
      <c r="F65" s="4">
        <f>RT!E65/ACC!D65</f>
        <v>698.72340425531911</v>
      </c>
      <c r="G65" s="4">
        <f>RT!F65/ACC!E65</f>
        <v>789.5454545454545</v>
      </c>
      <c r="H65" s="4">
        <f>RT!G65/ACC!F65</f>
        <v>589.29999999999995</v>
      </c>
      <c r="I65" s="4">
        <f>RT!H65/ACC!G65</f>
        <v>658.1</v>
      </c>
      <c r="J65" s="4">
        <f>RT!I65/ACC!H65</f>
        <v>710.31914893617034</v>
      </c>
      <c r="K65" s="4">
        <f>RT!J65/ACC!I65</f>
        <v>892.87234042553189</v>
      </c>
      <c r="L65" s="4">
        <f>RT!K65/ACC!J65</f>
        <v>602.23404255319156</v>
      </c>
      <c r="M65" s="4">
        <f>RT!L65/ACC!K65</f>
        <v>605.79999999999995</v>
      </c>
      <c r="N65" s="4">
        <f t="shared" si="2"/>
        <v>693.3617988394584</v>
      </c>
      <c r="O65" s="4">
        <f t="shared" si="10"/>
        <v>683.91721470019331</v>
      </c>
      <c r="P65" s="4">
        <f t="shared" si="11"/>
        <v>702.80638297872338</v>
      </c>
      <c r="Q65" s="4">
        <f t="shared" si="3"/>
        <v>18.889168278530065</v>
      </c>
      <c r="R65" s="4">
        <f t="shared" si="4"/>
        <v>650.14414893617027</v>
      </c>
      <c r="S65" s="4">
        <f t="shared" si="5"/>
        <v>736.57944874274654</v>
      </c>
      <c r="T65" s="4">
        <f t="shared" si="6"/>
        <v>86.435299806576268</v>
      </c>
      <c r="U65" s="4">
        <f t="shared" si="7"/>
        <v>674.07572533849134</v>
      </c>
      <c r="V65" s="4">
        <f t="shared" si="8"/>
        <v>712.64787234042558</v>
      </c>
      <c r="W65" s="4">
        <f t="shared" si="9"/>
        <v>38.572147001934241</v>
      </c>
      <c r="X65" s="3">
        <v>40</v>
      </c>
      <c r="Y65" s="3">
        <v>14</v>
      </c>
      <c r="Z65" s="3">
        <v>3</v>
      </c>
      <c r="AA65" s="3">
        <v>11</v>
      </c>
      <c r="AB65" s="3">
        <v>12</v>
      </c>
      <c r="AC65" s="3">
        <v>14</v>
      </c>
      <c r="AD65" s="3">
        <v>1</v>
      </c>
      <c r="AE65" s="3">
        <v>0</v>
      </c>
      <c r="AF65" s="3">
        <v>3</v>
      </c>
      <c r="AG65" s="3">
        <v>8</v>
      </c>
      <c r="AH65" s="3">
        <v>2</v>
      </c>
      <c r="AI65" s="3">
        <v>4</v>
      </c>
    </row>
    <row r="66" spans="1:35" x14ac:dyDescent="0.3">
      <c r="A66" s="3" t="s">
        <v>115</v>
      </c>
      <c r="B66" s="3">
        <v>65</v>
      </c>
      <c r="C66" s="3">
        <v>82</v>
      </c>
      <c r="D66" s="3">
        <v>32</v>
      </c>
      <c r="E66" s="3">
        <v>1</v>
      </c>
      <c r="F66" s="4">
        <f>RT!E66/ACC!D66</f>
        <v>734.4</v>
      </c>
      <c r="G66" s="4">
        <f>RT!F66/ACC!E66</f>
        <v>743.7</v>
      </c>
      <c r="H66" s="4">
        <f>RT!G66/ACC!F66</f>
        <v>739.7</v>
      </c>
      <c r="I66" s="4">
        <f>RT!H66/ACC!G66</f>
        <v>862.65957446808511</v>
      </c>
      <c r="J66" s="4">
        <f>RT!I66/ACC!H66</f>
        <v>806.06382978723411</v>
      </c>
      <c r="K66" s="4">
        <f>RT!J66/ACC!I66</f>
        <v>887.65957446808511</v>
      </c>
      <c r="L66" s="4">
        <f>RT!K66/ACC!J66</f>
        <v>767.9</v>
      </c>
      <c r="M66" s="4">
        <f>RT!L66/ACC!K66</f>
        <v>812.3</v>
      </c>
      <c r="N66" s="4">
        <f t="shared" si="2"/>
        <v>794.29787234042556</v>
      </c>
      <c r="O66" s="4">
        <f t="shared" ref="O66:O97" si="13">AVERAGE(F66:I66)</f>
        <v>770.11489361702138</v>
      </c>
      <c r="P66" s="4">
        <f t="shared" ref="P66:P97" si="14">AVERAGE(J66:M66)</f>
        <v>818.48085106382973</v>
      </c>
      <c r="Q66" s="4">
        <f t="shared" si="3"/>
        <v>48.365957446808352</v>
      </c>
      <c r="R66" s="4">
        <f t="shared" si="4"/>
        <v>762.01595744680856</v>
      </c>
      <c r="S66" s="4">
        <f t="shared" si="5"/>
        <v>826.57978723404267</v>
      </c>
      <c r="T66" s="4">
        <f t="shared" si="6"/>
        <v>64.563829787234113</v>
      </c>
      <c r="U66" s="4">
        <f t="shared" si="7"/>
        <v>764.57500000000005</v>
      </c>
      <c r="V66" s="4">
        <f t="shared" si="8"/>
        <v>824.02074468085107</v>
      </c>
      <c r="W66" s="4">
        <f t="shared" si="9"/>
        <v>59.445744680851021</v>
      </c>
      <c r="X66" s="3">
        <v>40</v>
      </c>
      <c r="Y66" s="3">
        <v>11</v>
      </c>
      <c r="Z66" s="3">
        <v>4</v>
      </c>
      <c r="AA66" s="3">
        <v>16</v>
      </c>
      <c r="AB66" s="3">
        <v>9</v>
      </c>
      <c r="AC66" s="3">
        <v>22</v>
      </c>
      <c r="AD66" s="3">
        <v>2</v>
      </c>
      <c r="AE66" s="3">
        <v>3</v>
      </c>
      <c r="AF66" s="3">
        <v>4</v>
      </c>
      <c r="AG66" s="3">
        <v>7</v>
      </c>
      <c r="AH66" s="3">
        <v>6</v>
      </c>
      <c r="AI66" s="3">
        <v>12</v>
      </c>
    </row>
    <row r="67" spans="1:35" x14ac:dyDescent="0.3">
      <c r="A67" s="3" t="s">
        <v>116</v>
      </c>
      <c r="B67" s="3">
        <v>66</v>
      </c>
      <c r="C67" s="3">
        <v>83</v>
      </c>
      <c r="D67" s="3">
        <v>20</v>
      </c>
      <c r="E67" s="3">
        <v>1</v>
      </c>
      <c r="F67" s="4">
        <f>RT!E67/ACC!D67</f>
        <v>449.468085106383</v>
      </c>
      <c r="G67" s="4">
        <f>RT!F67/ACC!E67</f>
        <v>494.3</v>
      </c>
      <c r="H67" s="4">
        <f>RT!G67/ACC!F67</f>
        <v>551.20000000000005</v>
      </c>
      <c r="I67" s="4">
        <f>RT!H67/ACC!G67</f>
        <v>975.30864197530855</v>
      </c>
      <c r="J67" s="4">
        <f>RT!I67/ACC!H67</f>
        <v>444.5</v>
      </c>
      <c r="K67" s="4">
        <f>RT!J67/ACC!I67</f>
        <v>524.468085106383</v>
      </c>
      <c r="L67" s="4">
        <f>RT!K67/ACC!J67</f>
        <v>404.3</v>
      </c>
      <c r="M67" s="4">
        <f>RT!L67/ACC!K67</f>
        <v>483.61702127659578</v>
      </c>
      <c r="N67" s="4">
        <f t="shared" ref="N67:N129" si="15">AVERAGE(F67:M67)</f>
        <v>540.89522918308387</v>
      </c>
      <c r="O67" s="4">
        <f t="shared" si="13"/>
        <v>617.56918177042292</v>
      </c>
      <c r="P67" s="4">
        <f t="shared" si="14"/>
        <v>464.22127659574471</v>
      </c>
      <c r="Q67" s="4">
        <f t="shared" si="3"/>
        <v>-153.3479051746782</v>
      </c>
      <c r="R67" s="4">
        <f t="shared" si="4"/>
        <v>462.36702127659572</v>
      </c>
      <c r="S67" s="4">
        <f t="shared" si="5"/>
        <v>619.42343708957173</v>
      </c>
      <c r="T67" s="4">
        <f t="shared" si="6"/>
        <v>157.05641581297601</v>
      </c>
      <c r="U67" s="4">
        <f t="shared" ref="U67:U112" si="16">AVERAGE(F67,G67,L67,M67)</f>
        <v>457.9212765957447</v>
      </c>
      <c r="V67" s="4">
        <f t="shared" ref="V67:V112" si="17">AVERAGE(H67:K67)</f>
        <v>623.86918177042287</v>
      </c>
      <c r="W67" s="4">
        <f t="shared" si="9"/>
        <v>165.94790517467817</v>
      </c>
      <c r="X67" s="3">
        <v>22</v>
      </c>
      <c r="Y67" s="3">
        <v>6</v>
      </c>
      <c r="Z67" s="3">
        <v>3</v>
      </c>
      <c r="AA67" s="3">
        <v>8</v>
      </c>
      <c r="AB67" s="3">
        <v>5</v>
      </c>
      <c r="AC67" s="3">
        <v>15</v>
      </c>
      <c r="AD67" s="3">
        <v>2</v>
      </c>
      <c r="AE67" s="3">
        <v>0</v>
      </c>
      <c r="AF67" s="3">
        <v>4</v>
      </c>
      <c r="AG67" s="3">
        <v>5</v>
      </c>
      <c r="AH67" s="3">
        <v>4</v>
      </c>
      <c r="AI67" s="3">
        <v>1</v>
      </c>
    </row>
    <row r="68" spans="1:35" x14ac:dyDescent="0.3">
      <c r="A68" s="3" t="s">
        <v>117</v>
      </c>
      <c r="B68" s="3">
        <v>67</v>
      </c>
      <c r="C68" s="3">
        <v>84</v>
      </c>
      <c r="D68" s="3">
        <v>28</v>
      </c>
      <c r="E68" s="3">
        <v>1</v>
      </c>
      <c r="F68" s="4">
        <f>RT!E68/ACC!D68</f>
        <v>546.9</v>
      </c>
      <c r="G68" s="4">
        <f>RT!F68/ACC!E68</f>
        <v>583.9</v>
      </c>
      <c r="H68" s="4">
        <f>RT!G68/ACC!F68</f>
        <v>514.6</v>
      </c>
      <c r="I68" s="4">
        <f>RT!H68/ACC!G68</f>
        <v>591.06382978723411</v>
      </c>
      <c r="J68" s="4">
        <f>RT!I68/ACC!H68</f>
        <v>596.6</v>
      </c>
      <c r="K68" s="4">
        <f>RT!J68/ACC!I68</f>
        <v>595</v>
      </c>
      <c r="L68" s="4">
        <f>RT!K68/ACC!J68</f>
        <v>440.3</v>
      </c>
      <c r="M68" s="4">
        <f>RT!L68/ACC!K68</f>
        <v>471.9</v>
      </c>
      <c r="N68" s="4">
        <f t="shared" si="15"/>
        <v>542.53297872340431</v>
      </c>
      <c r="O68" s="4">
        <f t="shared" si="13"/>
        <v>559.11595744680858</v>
      </c>
      <c r="P68" s="4">
        <f t="shared" si="14"/>
        <v>525.94999999999993</v>
      </c>
      <c r="Q68" s="4">
        <f t="shared" si="3"/>
        <v>-33.165957446808648</v>
      </c>
      <c r="R68" s="4">
        <f t="shared" si="4"/>
        <v>524.6</v>
      </c>
      <c r="S68" s="4">
        <f t="shared" si="5"/>
        <v>560.46595744680849</v>
      </c>
      <c r="T68" s="4">
        <f t="shared" si="6"/>
        <v>35.865957446808466</v>
      </c>
      <c r="U68" s="4">
        <f t="shared" si="16"/>
        <v>510.75</v>
      </c>
      <c r="V68" s="4">
        <f t="shared" si="17"/>
        <v>574.31595744680851</v>
      </c>
      <c r="W68" s="4">
        <f t="shared" si="9"/>
        <v>63.565957446808511</v>
      </c>
      <c r="X68" s="3">
        <v>25</v>
      </c>
      <c r="Y68" s="3">
        <v>7</v>
      </c>
      <c r="Z68" s="3">
        <v>3</v>
      </c>
      <c r="AA68" s="3">
        <v>11</v>
      </c>
      <c r="AB68" s="3">
        <v>4</v>
      </c>
      <c r="AC68" s="3">
        <v>16</v>
      </c>
      <c r="AD68" s="3">
        <v>0</v>
      </c>
      <c r="AE68" s="3">
        <v>4</v>
      </c>
      <c r="AF68" s="3">
        <v>2</v>
      </c>
      <c r="AG68" s="3">
        <v>7</v>
      </c>
      <c r="AH68" s="3">
        <v>3</v>
      </c>
      <c r="AI68" s="3">
        <v>2</v>
      </c>
    </row>
    <row r="69" spans="1:35" x14ac:dyDescent="0.3">
      <c r="A69" s="3" t="s">
        <v>118</v>
      </c>
      <c r="B69" s="3">
        <v>68</v>
      </c>
      <c r="C69" s="3">
        <v>85</v>
      </c>
      <c r="D69" s="3">
        <v>21</v>
      </c>
      <c r="E69" s="3">
        <v>2</v>
      </c>
      <c r="F69" s="4">
        <f>RT!E69/ACC!D69</f>
        <v>656.5</v>
      </c>
      <c r="G69" s="4">
        <f>RT!F69/ACC!E69</f>
        <v>669.5</v>
      </c>
      <c r="H69" s="4">
        <f>RT!G69/ACC!F69</f>
        <v>673</v>
      </c>
      <c r="I69" s="4">
        <f>RT!H69/ACC!G69</f>
        <v>702.1</v>
      </c>
      <c r="J69" s="4">
        <f>RT!I69/ACC!H69</f>
        <v>728.7</v>
      </c>
      <c r="K69" s="4">
        <f>RT!J69/ACC!I69</f>
        <v>746.2</v>
      </c>
      <c r="L69" s="4">
        <f>RT!K69/ACC!J69</f>
        <v>690.6</v>
      </c>
      <c r="M69" s="4">
        <f>RT!L69/ACC!K69</f>
        <v>627.1</v>
      </c>
      <c r="N69" s="4">
        <f t="shared" si="15"/>
        <v>686.71250000000009</v>
      </c>
      <c r="O69" s="4">
        <f t="shared" si="13"/>
        <v>675.27499999999998</v>
      </c>
      <c r="P69" s="4">
        <f t="shared" si="14"/>
        <v>698.15</v>
      </c>
      <c r="Q69" s="4">
        <f t="shared" si="3"/>
        <v>22.875</v>
      </c>
      <c r="R69" s="4">
        <f t="shared" si="4"/>
        <v>687.19999999999993</v>
      </c>
      <c r="S69" s="4">
        <f t="shared" si="5"/>
        <v>686.22500000000002</v>
      </c>
      <c r="T69" s="4">
        <f t="shared" si="6"/>
        <v>-0.97499999999990905</v>
      </c>
      <c r="U69" s="4">
        <f t="shared" si="16"/>
        <v>660.92499999999995</v>
      </c>
      <c r="V69" s="4">
        <f t="shared" si="17"/>
        <v>712.5</v>
      </c>
      <c r="W69" s="4">
        <f t="shared" si="9"/>
        <v>51.575000000000045</v>
      </c>
      <c r="X69" s="3">
        <v>25</v>
      </c>
      <c r="Y69" s="3">
        <v>6</v>
      </c>
      <c r="Z69" s="3">
        <v>3</v>
      </c>
      <c r="AA69" s="3">
        <v>10</v>
      </c>
      <c r="AB69" s="3">
        <v>6</v>
      </c>
      <c r="AC69" s="3">
        <v>8</v>
      </c>
      <c r="AD69" s="3">
        <v>0</v>
      </c>
      <c r="AE69" s="3">
        <v>1</v>
      </c>
      <c r="AF69" s="3">
        <v>0</v>
      </c>
      <c r="AG69" s="3">
        <v>3</v>
      </c>
      <c r="AH69" s="3">
        <v>4</v>
      </c>
      <c r="AI69" s="3">
        <v>4</v>
      </c>
    </row>
    <row r="70" spans="1:35" x14ac:dyDescent="0.3">
      <c r="A70" s="3" t="s">
        <v>119</v>
      </c>
      <c r="B70" s="3">
        <v>69</v>
      </c>
      <c r="C70" s="3">
        <v>86</v>
      </c>
      <c r="D70" s="3">
        <v>20</v>
      </c>
      <c r="E70" s="3">
        <v>1</v>
      </c>
      <c r="F70" s="4">
        <f>RT!E70/ACC!D70</f>
        <v>446.8</v>
      </c>
      <c r="G70" s="4">
        <f>RT!F70/ACC!E70</f>
        <v>435.3</v>
      </c>
      <c r="H70" s="4">
        <f>RT!G70/ACC!F70</f>
        <v>398.9</v>
      </c>
      <c r="I70" s="4">
        <f>RT!H70/ACC!G70</f>
        <v>553.86363636363637</v>
      </c>
      <c r="J70" s="4">
        <f>RT!I70/ACC!H70</f>
        <v>453.6</v>
      </c>
      <c r="K70" s="4">
        <f>RT!J70/ACC!I70</f>
        <v>532.4</v>
      </c>
      <c r="L70" s="4">
        <f>RT!K70/ACC!J70</f>
        <v>439.468085106383</v>
      </c>
      <c r="M70" s="4">
        <f>RT!L70/ACC!K70</f>
        <v>450.8</v>
      </c>
      <c r="N70" s="4">
        <f t="shared" si="15"/>
        <v>463.89146518375247</v>
      </c>
      <c r="O70" s="4">
        <f t="shared" si="13"/>
        <v>458.71590909090912</v>
      </c>
      <c r="P70" s="4">
        <f t="shared" si="14"/>
        <v>469.06702127659577</v>
      </c>
      <c r="Q70" s="4">
        <f t="shared" ref="Q70:Q104" si="18">P70-O70</f>
        <v>10.351112185686645</v>
      </c>
      <c r="R70" s="4">
        <f t="shared" ref="R70:R106" si="19">AVERAGE(F70,H70,J70,L70)</f>
        <v>434.69202127659582</v>
      </c>
      <c r="S70" s="4">
        <f t="shared" ref="S70:S106" si="20">AVERAGE(G70,I70,K70,M70)</f>
        <v>493.09090909090907</v>
      </c>
      <c r="T70" s="4">
        <f t="shared" ref="T70:T104" si="21">S70-R70</f>
        <v>58.398887814313241</v>
      </c>
      <c r="U70" s="4">
        <f t="shared" si="16"/>
        <v>443.09202127659574</v>
      </c>
      <c r="V70" s="4">
        <f t="shared" si="17"/>
        <v>484.69090909090914</v>
      </c>
      <c r="W70" s="4">
        <f t="shared" ref="W70:W104" si="22">V70-U70</f>
        <v>41.5988878143134</v>
      </c>
      <c r="X70" s="3">
        <v>31</v>
      </c>
      <c r="Y70" s="3">
        <v>8</v>
      </c>
      <c r="Z70" s="3">
        <v>5</v>
      </c>
      <c r="AA70" s="3">
        <v>11</v>
      </c>
      <c r="AB70" s="3">
        <v>7</v>
      </c>
      <c r="AC70" s="3">
        <v>24</v>
      </c>
      <c r="AD70" s="3">
        <v>7</v>
      </c>
      <c r="AE70" s="3">
        <v>5</v>
      </c>
      <c r="AF70" s="3">
        <v>3</v>
      </c>
      <c r="AG70" s="3">
        <v>7</v>
      </c>
      <c r="AH70" s="3">
        <v>2</v>
      </c>
      <c r="AI70" s="3">
        <v>16</v>
      </c>
    </row>
    <row r="71" spans="1:35" x14ac:dyDescent="0.3">
      <c r="A71" s="3" t="s">
        <v>120</v>
      </c>
      <c r="B71" s="3">
        <v>70</v>
      </c>
      <c r="C71" s="3">
        <v>87</v>
      </c>
      <c r="D71" s="3">
        <v>22</v>
      </c>
      <c r="E71" s="3">
        <v>2</v>
      </c>
      <c r="F71" s="4">
        <f>RT!E71/ACC!D71</f>
        <v>472.5</v>
      </c>
      <c r="G71" s="4">
        <f>RT!F71/ACC!E71</f>
        <v>509.57446808510639</v>
      </c>
      <c r="H71" s="4">
        <f>RT!G71/ACC!F71</f>
        <v>414.7</v>
      </c>
      <c r="I71" s="4">
        <f>RT!H71/ACC!G71</f>
        <v>628.8888888888888</v>
      </c>
      <c r="J71" s="4">
        <f>RT!I71/ACC!H71</f>
        <v>515.42553191489367</v>
      </c>
      <c r="K71" s="4">
        <f>RT!J71/ACC!I71</f>
        <v>548.51063829787245</v>
      </c>
      <c r="L71" s="4">
        <f>RT!K71/ACC!J71</f>
        <v>419.5</v>
      </c>
      <c r="M71" s="4">
        <f>RT!L71/ACC!K71</f>
        <v>479.04255319148939</v>
      </c>
      <c r="N71" s="4">
        <f t="shared" si="15"/>
        <v>498.51776004728134</v>
      </c>
      <c r="O71" s="4">
        <f t="shared" si="13"/>
        <v>506.41583924349879</v>
      </c>
      <c r="P71" s="4">
        <f t="shared" si="14"/>
        <v>490.61968085106389</v>
      </c>
      <c r="Q71" s="4">
        <f t="shared" si="18"/>
        <v>-15.796158392434904</v>
      </c>
      <c r="R71" s="4">
        <f t="shared" si="19"/>
        <v>455.5313829787234</v>
      </c>
      <c r="S71" s="4">
        <f t="shared" si="20"/>
        <v>541.50413711583928</v>
      </c>
      <c r="T71" s="4">
        <f t="shared" si="21"/>
        <v>85.972754137115885</v>
      </c>
      <c r="U71" s="4">
        <f t="shared" si="16"/>
        <v>470.15425531914894</v>
      </c>
      <c r="V71" s="4">
        <f t="shared" si="17"/>
        <v>526.88126477541368</v>
      </c>
      <c r="W71" s="4">
        <f t="shared" si="22"/>
        <v>56.727009456264739</v>
      </c>
      <c r="X71" s="3">
        <v>22</v>
      </c>
      <c r="Y71" s="3">
        <v>6</v>
      </c>
      <c r="Z71" s="3">
        <v>3</v>
      </c>
      <c r="AA71" s="3">
        <v>9</v>
      </c>
      <c r="AB71" s="3">
        <v>4</v>
      </c>
      <c r="AC71" s="3">
        <v>11</v>
      </c>
      <c r="AD71" s="3">
        <v>0</v>
      </c>
      <c r="AE71" s="3">
        <v>1</v>
      </c>
      <c r="AF71" s="3">
        <v>2</v>
      </c>
      <c r="AG71" s="3">
        <v>6</v>
      </c>
      <c r="AH71" s="3">
        <v>2</v>
      </c>
      <c r="AI71" s="3">
        <v>30</v>
      </c>
    </row>
    <row r="72" spans="1:35" x14ac:dyDescent="0.3">
      <c r="A72" s="3" t="s">
        <v>121</v>
      </c>
      <c r="B72" s="3">
        <v>71</v>
      </c>
      <c r="C72" s="3">
        <v>88</v>
      </c>
      <c r="D72" s="3">
        <v>19</v>
      </c>
      <c r="E72" s="3">
        <v>1</v>
      </c>
      <c r="F72" s="4">
        <f>RT!E72/ACC!D72</f>
        <v>516.90666666666664</v>
      </c>
      <c r="G72" s="4">
        <f>RT!F72/ACC!E72</f>
        <v>556.9</v>
      </c>
      <c r="H72" s="4">
        <f>RT!G72/ACC!F72</f>
        <v>541.12</v>
      </c>
      <c r="I72" s="4">
        <f>RT!H72/ACC!G72</f>
        <v>668.69333333333327</v>
      </c>
      <c r="J72" s="4">
        <f>RT!I72/ACC!H72</f>
        <v>588.90666666666664</v>
      </c>
      <c r="K72" s="4">
        <f>RT!J72/ACC!I72</f>
        <v>656.5333333333333</v>
      </c>
      <c r="L72" s="4">
        <f>RT!K72/ACC!J72</f>
        <v>485.2</v>
      </c>
      <c r="M72" s="4">
        <f>RT!L72/ACC!K72</f>
        <v>538.4</v>
      </c>
      <c r="N72" s="4">
        <f t="shared" si="15"/>
        <v>569.08249999999998</v>
      </c>
      <c r="O72" s="4">
        <f t="shared" si="13"/>
        <v>570.90499999999997</v>
      </c>
      <c r="P72" s="4">
        <f t="shared" si="14"/>
        <v>567.26</v>
      </c>
      <c r="Q72" s="4">
        <f t="shared" si="18"/>
        <v>-3.6449999999999818</v>
      </c>
      <c r="R72" s="4">
        <f t="shared" si="19"/>
        <v>533.0333333333333</v>
      </c>
      <c r="S72" s="4">
        <f t="shared" si="20"/>
        <v>605.13166666666666</v>
      </c>
      <c r="T72" s="4">
        <f t="shared" si="21"/>
        <v>72.098333333333358</v>
      </c>
      <c r="U72" s="4">
        <f t="shared" si="16"/>
        <v>524.35166666666669</v>
      </c>
      <c r="V72" s="4">
        <f t="shared" si="17"/>
        <v>613.81333333333328</v>
      </c>
      <c r="W72" s="4">
        <f t="shared" si="22"/>
        <v>89.461666666666588</v>
      </c>
      <c r="X72" s="3">
        <v>21</v>
      </c>
      <c r="Y72" s="3">
        <v>6</v>
      </c>
      <c r="Z72" s="3">
        <v>3</v>
      </c>
      <c r="AA72" s="3">
        <v>7</v>
      </c>
      <c r="AB72" s="3">
        <v>5</v>
      </c>
      <c r="AC72" s="3">
        <v>16</v>
      </c>
      <c r="AD72" s="3">
        <v>2</v>
      </c>
      <c r="AE72" s="3">
        <v>0</v>
      </c>
      <c r="AF72" s="3">
        <v>3</v>
      </c>
      <c r="AG72" s="3">
        <v>3</v>
      </c>
      <c r="AH72" s="3">
        <v>8</v>
      </c>
      <c r="AI72" s="3">
        <v>14</v>
      </c>
    </row>
    <row r="73" spans="1:35" x14ac:dyDescent="0.3">
      <c r="A73" s="3" t="s">
        <v>122</v>
      </c>
      <c r="B73" s="3">
        <v>72</v>
      </c>
      <c r="C73" s="3">
        <v>89</v>
      </c>
      <c r="D73" s="3">
        <v>19</v>
      </c>
      <c r="E73" s="3">
        <v>2</v>
      </c>
      <c r="F73" s="4">
        <f>RT!E73/ACC!D73</f>
        <v>415.3</v>
      </c>
      <c r="G73" s="4">
        <f>RT!F73/ACC!E73</f>
        <v>495.63829787234044</v>
      </c>
      <c r="H73" s="4">
        <f>RT!G73/ACC!F73</f>
        <v>515.9</v>
      </c>
      <c r="I73" s="4">
        <f>RT!H73/ACC!G73</f>
        <v>693.86363636363637</v>
      </c>
      <c r="J73" s="4">
        <f>RT!I73/ACC!H73</f>
        <v>556.1</v>
      </c>
      <c r="K73" s="4">
        <f>RT!J73/ACC!I73</f>
        <v>702.72727272727275</v>
      </c>
      <c r="L73" s="4">
        <f>RT!K73/ACC!J73</f>
        <v>488.6</v>
      </c>
      <c r="M73" s="4">
        <f>RT!L73/ACC!K73</f>
        <v>443.1</v>
      </c>
      <c r="N73" s="4">
        <f t="shared" si="15"/>
        <v>538.90365087040618</v>
      </c>
      <c r="O73" s="4">
        <f t="shared" si="13"/>
        <v>530.17548355899419</v>
      </c>
      <c r="P73" s="4">
        <f t="shared" si="14"/>
        <v>547.63181818181818</v>
      </c>
      <c r="Q73" s="4">
        <f t="shared" si="18"/>
        <v>17.456334622823988</v>
      </c>
      <c r="R73" s="4">
        <f t="shared" si="19"/>
        <v>493.97500000000002</v>
      </c>
      <c r="S73" s="4">
        <f t="shared" si="20"/>
        <v>583.83230174081245</v>
      </c>
      <c r="T73" s="4">
        <f t="shared" si="21"/>
        <v>89.857301740812431</v>
      </c>
      <c r="U73" s="4">
        <f t="shared" si="16"/>
        <v>460.65957446808511</v>
      </c>
      <c r="V73" s="4">
        <f t="shared" si="17"/>
        <v>617.14772727272725</v>
      </c>
      <c r="W73" s="4">
        <f t="shared" si="22"/>
        <v>156.48815280464214</v>
      </c>
      <c r="X73" s="3">
        <v>29</v>
      </c>
      <c r="Y73" s="3">
        <v>10</v>
      </c>
      <c r="Z73" s="3">
        <v>3</v>
      </c>
      <c r="AA73" s="3">
        <v>12</v>
      </c>
      <c r="AB73" s="3">
        <v>4</v>
      </c>
      <c r="AC73" s="3">
        <v>9</v>
      </c>
      <c r="AD73" s="3">
        <v>0</v>
      </c>
      <c r="AE73" s="3">
        <v>3</v>
      </c>
      <c r="AF73" s="3">
        <v>2</v>
      </c>
      <c r="AG73" s="3">
        <v>0</v>
      </c>
      <c r="AH73" s="3">
        <v>4</v>
      </c>
      <c r="AI73" s="3">
        <v>9</v>
      </c>
    </row>
    <row r="74" spans="1:35" x14ac:dyDescent="0.3">
      <c r="A74" s="3" t="s">
        <v>123</v>
      </c>
      <c r="B74" s="3">
        <v>73</v>
      </c>
      <c r="C74" s="3">
        <v>90</v>
      </c>
      <c r="D74" s="3">
        <v>21</v>
      </c>
      <c r="E74" s="3">
        <v>2</v>
      </c>
      <c r="F74" s="4">
        <f>RT!E74/ACC!D74</f>
        <v>464.88636363636368</v>
      </c>
      <c r="G74" s="4">
        <f>RT!F74/ACC!E74</f>
        <v>481.3</v>
      </c>
      <c r="H74" s="4">
        <f>RT!G74/ACC!F74</f>
        <v>382.9</v>
      </c>
      <c r="I74" s="4">
        <f>RT!H74/ACC!G74</f>
        <v>469.3</v>
      </c>
      <c r="J74" s="4">
        <f>RT!I74/ACC!H74</f>
        <v>493.6</v>
      </c>
      <c r="K74" s="4">
        <f>RT!J74/ACC!I74</f>
        <v>686.25</v>
      </c>
      <c r="L74" s="4">
        <f>RT!K74/ACC!J74</f>
        <v>479.09090909090912</v>
      </c>
      <c r="M74" s="4">
        <f>RT!L74/ACC!K74</f>
        <v>436.5</v>
      </c>
      <c r="N74" s="4">
        <f t="shared" si="15"/>
        <v>486.72840909090911</v>
      </c>
      <c r="O74" s="4">
        <f t="shared" si="13"/>
        <v>449.59659090909093</v>
      </c>
      <c r="P74" s="4">
        <f t="shared" si="14"/>
        <v>523.86022727272723</v>
      </c>
      <c r="Q74" s="4">
        <f t="shared" si="18"/>
        <v>74.263636363636294</v>
      </c>
      <c r="R74" s="4">
        <f t="shared" si="19"/>
        <v>455.11931818181813</v>
      </c>
      <c r="S74" s="4">
        <f t="shared" si="20"/>
        <v>518.33749999999998</v>
      </c>
      <c r="T74" s="4">
        <f t="shared" si="21"/>
        <v>63.218181818181847</v>
      </c>
      <c r="U74" s="4">
        <f t="shared" si="16"/>
        <v>465.44431818181818</v>
      </c>
      <c r="V74" s="4">
        <f t="shared" si="17"/>
        <v>508.01250000000005</v>
      </c>
      <c r="W74" s="4">
        <f t="shared" si="22"/>
        <v>42.56818181818187</v>
      </c>
      <c r="X74" s="3">
        <v>24</v>
      </c>
      <c r="Y74" s="3">
        <v>7</v>
      </c>
      <c r="Z74" s="3">
        <v>3</v>
      </c>
      <c r="AA74" s="3">
        <v>10</v>
      </c>
      <c r="AB74" s="3">
        <v>4</v>
      </c>
      <c r="AC74" s="3">
        <v>9</v>
      </c>
      <c r="AD74" s="3">
        <v>1</v>
      </c>
      <c r="AE74" s="3">
        <v>0</v>
      </c>
      <c r="AF74" s="3">
        <v>1</v>
      </c>
      <c r="AG74" s="3">
        <v>4</v>
      </c>
      <c r="AH74" s="3">
        <v>3</v>
      </c>
      <c r="AI74" s="3">
        <v>6</v>
      </c>
    </row>
    <row r="75" spans="1:35" x14ac:dyDescent="0.3">
      <c r="A75" s="3" t="s">
        <v>124</v>
      </c>
      <c r="B75" s="3">
        <v>74</v>
      </c>
      <c r="C75" s="3">
        <v>91</v>
      </c>
      <c r="D75" s="3">
        <v>21</v>
      </c>
      <c r="E75" s="3">
        <v>2</v>
      </c>
      <c r="F75" s="4">
        <f>RT!E75/ACC!D75</f>
        <v>453.6</v>
      </c>
      <c r="G75" s="4">
        <f>RT!F75/ACC!E75</f>
        <v>571.41333333333341</v>
      </c>
      <c r="H75" s="4">
        <f>RT!G75/ACC!F75</f>
        <v>513.5</v>
      </c>
      <c r="I75" s="4">
        <f>RT!H75/ACC!G75</f>
        <v>652.4</v>
      </c>
      <c r="J75" s="4">
        <f>RT!I75/ACC!H75</f>
        <v>463.1</v>
      </c>
      <c r="K75" s="4">
        <f>RT!J75/ACC!I75</f>
        <v>573.76</v>
      </c>
      <c r="L75" s="4">
        <f>RT!K75/ACC!J75</f>
        <v>438.29333333333329</v>
      </c>
      <c r="M75" s="4">
        <f>RT!L75/ACC!K75</f>
        <v>470.6</v>
      </c>
      <c r="N75" s="4">
        <f t="shared" si="15"/>
        <v>517.08333333333337</v>
      </c>
      <c r="O75" s="4">
        <f t="shared" si="13"/>
        <v>547.72833333333335</v>
      </c>
      <c r="P75" s="4">
        <f t="shared" si="14"/>
        <v>486.43833333333339</v>
      </c>
      <c r="Q75" s="4">
        <f t="shared" si="18"/>
        <v>-61.289999999999964</v>
      </c>
      <c r="R75" s="4">
        <f t="shared" si="19"/>
        <v>467.12333333333333</v>
      </c>
      <c r="S75" s="4">
        <f t="shared" si="20"/>
        <v>567.04333333333341</v>
      </c>
      <c r="T75" s="4">
        <f t="shared" si="21"/>
        <v>99.920000000000073</v>
      </c>
      <c r="U75" s="4">
        <f t="shared" si="16"/>
        <v>483.47666666666669</v>
      </c>
      <c r="V75" s="4">
        <f t="shared" si="17"/>
        <v>550.69000000000005</v>
      </c>
      <c r="W75" s="4">
        <f t="shared" si="22"/>
        <v>67.213333333333367</v>
      </c>
      <c r="X75" s="3">
        <v>30</v>
      </c>
      <c r="Y75" s="3">
        <v>10</v>
      </c>
      <c r="Z75" s="3">
        <v>3</v>
      </c>
      <c r="AA75" s="3">
        <v>12</v>
      </c>
      <c r="AB75" s="3">
        <v>5</v>
      </c>
      <c r="AC75" s="3">
        <v>19</v>
      </c>
      <c r="AD75" s="3">
        <v>2</v>
      </c>
      <c r="AE75" s="3">
        <v>5</v>
      </c>
      <c r="AF75" s="3">
        <v>2</v>
      </c>
      <c r="AG75" s="3">
        <v>5</v>
      </c>
      <c r="AH75" s="3">
        <v>5</v>
      </c>
      <c r="AI75" s="3">
        <v>7</v>
      </c>
    </row>
    <row r="76" spans="1:35" x14ac:dyDescent="0.3">
      <c r="A76" s="3" t="s">
        <v>126</v>
      </c>
      <c r="B76" s="3">
        <v>75</v>
      </c>
      <c r="C76" s="3">
        <v>92</v>
      </c>
      <c r="D76" s="3">
        <v>23</v>
      </c>
      <c r="E76" s="3">
        <v>2</v>
      </c>
      <c r="F76" s="4">
        <f>RT!E76/ACC!D76</f>
        <v>907.6</v>
      </c>
      <c r="G76" s="4">
        <f>RT!F76/ACC!E76</f>
        <v>881.1</v>
      </c>
      <c r="H76" s="4">
        <f>RT!G76/ACC!F76</f>
        <v>1004</v>
      </c>
      <c r="I76" s="4">
        <f>RT!H76/ACC!G76</f>
        <v>1132.8</v>
      </c>
      <c r="J76" s="4">
        <f>RT!I76/ACC!H76</f>
        <v>1147</v>
      </c>
      <c r="K76" s="4">
        <f>RT!J76/ACC!I76</f>
        <v>1124</v>
      </c>
      <c r="L76" s="4">
        <f>RT!K76/ACC!J76</f>
        <v>830.8266666666666</v>
      </c>
      <c r="M76" s="4">
        <f>RT!L76/ACC!K76</f>
        <v>859.3</v>
      </c>
      <c r="N76" s="4">
        <f t="shared" si="15"/>
        <v>985.82833333333338</v>
      </c>
      <c r="O76" s="4">
        <f t="shared" si="13"/>
        <v>981.375</v>
      </c>
      <c r="P76" s="4">
        <f t="shared" si="14"/>
        <v>990.28166666666675</v>
      </c>
      <c r="Q76" s="4">
        <f t="shared" si="18"/>
        <v>8.9066666666667516</v>
      </c>
      <c r="R76" s="4">
        <f t="shared" si="19"/>
        <v>972.35666666666657</v>
      </c>
      <c r="S76" s="4">
        <f t="shared" si="20"/>
        <v>999.3</v>
      </c>
      <c r="T76" s="4">
        <f t="shared" si="21"/>
        <v>26.943333333333385</v>
      </c>
      <c r="U76" s="4">
        <f t="shared" si="16"/>
        <v>869.70666666666671</v>
      </c>
      <c r="V76" s="4">
        <f t="shared" si="17"/>
        <v>1101.95</v>
      </c>
      <c r="W76" s="4">
        <f t="shared" si="22"/>
        <v>232.24333333333334</v>
      </c>
      <c r="X76" s="3">
        <v>24</v>
      </c>
      <c r="Y76" s="3">
        <v>6</v>
      </c>
      <c r="Z76" s="3">
        <v>3</v>
      </c>
      <c r="AA76" s="3">
        <v>10</v>
      </c>
      <c r="AB76" s="3">
        <v>5</v>
      </c>
      <c r="AC76" s="3">
        <v>16</v>
      </c>
      <c r="AD76" s="3">
        <v>1</v>
      </c>
      <c r="AE76" s="3">
        <v>3</v>
      </c>
      <c r="AF76" s="3">
        <v>3</v>
      </c>
      <c r="AG76" s="3">
        <v>3</v>
      </c>
      <c r="AH76" s="3">
        <v>6</v>
      </c>
      <c r="AI76" s="3">
        <v>10</v>
      </c>
    </row>
    <row r="77" spans="1:35" x14ac:dyDescent="0.3">
      <c r="A77" s="3" t="s">
        <v>127</v>
      </c>
      <c r="B77" s="3">
        <v>76</v>
      </c>
      <c r="C77" s="3">
        <v>93</v>
      </c>
      <c r="D77" s="3">
        <v>21</v>
      </c>
      <c r="E77" s="3">
        <v>2</v>
      </c>
      <c r="F77" s="4">
        <f>RT!E77/ACC!D77</f>
        <v>693.97727272727275</v>
      </c>
      <c r="G77" s="4">
        <f>RT!F77/ACC!E77</f>
        <v>651.36363636363637</v>
      </c>
      <c r="H77" s="4">
        <f>RT!G77/ACC!F77</f>
        <v>502.1</v>
      </c>
      <c r="I77" s="4">
        <f>RT!H77/ACC!G77</f>
        <v>708.52272727272725</v>
      </c>
      <c r="J77" s="4">
        <f>RT!I77/ACC!H77</f>
        <v>484.9</v>
      </c>
      <c r="K77" s="4">
        <f>RT!J77/ACC!I77</f>
        <v>569.468085106383</v>
      </c>
      <c r="L77" s="4">
        <f>RT!K77/ACC!J77</f>
        <v>392.7</v>
      </c>
      <c r="M77" s="4">
        <f>RT!L77/ACC!K77</f>
        <v>464.46808510638306</v>
      </c>
      <c r="N77" s="4">
        <f t="shared" si="15"/>
        <v>558.43747582205026</v>
      </c>
      <c r="O77" s="4">
        <f t="shared" si="13"/>
        <v>638.9909090909091</v>
      </c>
      <c r="P77" s="4">
        <f t="shared" si="14"/>
        <v>477.88404255319153</v>
      </c>
      <c r="Q77" s="4">
        <f t="shared" si="18"/>
        <v>-161.10686653771756</v>
      </c>
      <c r="R77" s="4">
        <f t="shared" si="19"/>
        <v>518.4193181818182</v>
      </c>
      <c r="S77" s="4">
        <f t="shared" si="20"/>
        <v>598.45563346228244</v>
      </c>
      <c r="T77" s="4">
        <f t="shared" si="21"/>
        <v>80.036315280464237</v>
      </c>
      <c r="U77" s="4">
        <f t="shared" si="16"/>
        <v>550.62724854932299</v>
      </c>
      <c r="V77" s="4">
        <f t="shared" si="17"/>
        <v>566.24770309477765</v>
      </c>
      <c r="W77" s="4">
        <f t="shared" si="22"/>
        <v>15.620454545454663</v>
      </c>
      <c r="X77" s="3">
        <v>35</v>
      </c>
      <c r="Y77" s="3">
        <v>9</v>
      </c>
      <c r="Z77" s="3">
        <v>5</v>
      </c>
      <c r="AA77" s="3">
        <v>17</v>
      </c>
      <c r="AB77" s="3">
        <v>4</v>
      </c>
      <c r="AC77" s="3">
        <v>31</v>
      </c>
      <c r="AD77" s="3">
        <v>5</v>
      </c>
      <c r="AE77" s="3">
        <v>5</v>
      </c>
      <c r="AF77" s="3">
        <v>7</v>
      </c>
      <c r="AG77" s="3">
        <v>6</v>
      </c>
      <c r="AH77" s="3">
        <v>8</v>
      </c>
      <c r="AI77" s="3">
        <v>32</v>
      </c>
    </row>
    <row r="78" spans="1:35" x14ac:dyDescent="0.3">
      <c r="A78" s="3" t="s">
        <v>128</v>
      </c>
      <c r="B78" s="3">
        <v>77</v>
      </c>
      <c r="C78" s="3">
        <v>94</v>
      </c>
      <c r="D78" s="3">
        <v>21</v>
      </c>
      <c r="E78" s="3">
        <v>2</v>
      </c>
      <c r="F78" s="4">
        <f>RT!E78/ACC!D78</f>
        <v>540.9</v>
      </c>
      <c r="G78" s="4">
        <f>RT!F78/ACC!E78</f>
        <v>577.4</v>
      </c>
      <c r="H78" s="4">
        <f>RT!G78/ACC!F78</f>
        <v>504.1</v>
      </c>
      <c r="I78" s="4">
        <f>RT!H78/ACC!G78</f>
        <v>666.02272727272725</v>
      </c>
      <c r="J78" s="4">
        <f>RT!I78/ACC!H78</f>
        <v>581.29999999999995</v>
      </c>
      <c r="K78" s="4">
        <f>RT!J78/ACC!I78</f>
        <v>561.6</v>
      </c>
      <c r="L78" s="4">
        <f>RT!K78/ACC!J78</f>
        <v>618.4</v>
      </c>
      <c r="M78" s="4">
        <f>RT!L78/ACC!K78</f>
        <v>692.9</v>
      </c>
      <c r="N78" s="4">
        <f t="shared" si="15"/>
        <v>592.82784090909092</v>
      </c>
      <c r="O78" s="4">
        <f t="shared" si="13"/>
        <v>572.10568181818189</v>
      </c>
      <c r="P78" s="4">
        <f t="shared" si="14"/>
        <v>613.55000000000007</v>
      </c>
      <c r="Q78" s="4">
        <f t="shared" si="18"/>
        <v>41.444318181818176</v>
      </c>
      <c r="R78" s="4">
        <f t="shared" si="19"/>
        <v>561.17499999999995</v>
      </c>
      <c r="S78" s="4">
        <f t="shared" si="20"/>
        <v>624.48068181818178</v>
      </c>
      <c r="T78" s="4">
        <f t="shared" si="21"/>
        <v>63.305681818181824</v>
      </c>
      <c r="U78" s="4">
        <f t="shared" si="16"/>
        <v>607.4</v>
      </c>
      <c r="V78" s="4">
        <f t="shared" si="17"/>
        <v>578.25568181818187</v>
      </c>
      <c r="W78" s="4">
        <f t="shared" si="22"/>
        <v>-29.144318181818107</v>
      </c>
      <c r="X78" s="3">
        <v>24</v>
      </c>
      <c r="Y78" s="3">
        <v>6</v>
      </c>
      <c r="Z78" s="3">
        <v>3</v>
      </c>
      <c r="AA78" s="3">
        <v>9</v>
      </c>
      <c r="AB78" s="3">
        <v>6</v>
      </c>
      <c r="AC78" s="3">
        <v>16</v>
      </c>
      <c r="AD78" s="3">
        <v>1</v>
      </c>
      <c r="AE78" s="3">
        <v>3</v>
      </c>
      <c r="AF78" s="3">
        <v>3</v>
      </c>
      <c r="AG78" s="3">
        <v>5</v>
      </c>
      <c r="AH78" s="3">
        <v>4</v>
      </c>
      <c r="AI78" s="3">
        <v>6</v>
      </c>
    </row>
    <row r="79" spans="1:35" x14ac:dyDescent="0.3">
      <c r="A79" s="3" t="s">
        <v>129</v>
      </c>
      <c r="B79" s="3">
        <v>78</v>
      </c>
      <c r="C79" s="3">
        <v>95</v>
      </c>
      <c r="D79" s="3">
        <v>21</v>
      </c>
      <c r="E79" s="3">
        <v>1</v>
      </c>
      <c r="F79" s="4">
        <f>RT!E79/ACC!D79</f>
        <v>429</v>
      </c>
      <c r="G79" s="4">
        <f>RT!F79/ACC!E79</f>
        <v>465.3</v>
      </c>
      <c r="H79" s="4">
        <f>RT!G79/ACC!F79</f>
        <v>471.1</v>
      </c>
      <c r="I79" s="4">
        <f>RT!H79/ACC!G79</f>
        <v>522.6</v>
      </c>
      <c r="J79" s="4">
        <f>RT!I79/ACC!H79</f>
        <v>656</v>
      </c>
      <c r="K79" s="4">
        <f>RT!J79/ACC!I79</f>
        <v>759.68085106382989</v>
      </c>
      <c r="L79" s="4">
        <f>RT!K79/ACC!J79</f>
        <v>503.5</v>
      </c>
      <c r="M79" s="4">
        <f>RT!L79/ACC!K79</f>
        <v>547.20000000000005</v>
      </c>
      <c r="N79" s="4">
        <f t="shared" si="15"/>
        <v>544.29760638297876</v>
      </c>
      <c r="O79" s="4">
        <f t="shared" si="13"/>
        <v>472</v>
      </c>
      <c r="P79" s="4">
        <f t="shared" si="14"/>
        <v>616.59521276595751</v>
      </c>
      <c r="Q79" s="4">
        <f t="shared" si="18"/>
        <v>144.59521276595751</v>
      </c>
      <c r="R79" s="4">
        <f t="shared" si="19"/>
        <v>514.9</v>
      </c>
      <c r="S79" s="4">
        <f t="shared" si="20"/>
        <v>573.69521276595742</v>
      </c>
      <c r="T79" s="4">
        <f t="shared" si="21"/>
        <v>58.795212765957444</v>
      </c>
      <c r="U79" s="4">
        <f t="shared" si="16"/>
        <v>486.25</v>
      </c>
      <c r="V79" s="4">
        <f t="shared" si="17"/>
        <v>602.34521276595751</v>
      </c>
      <c r="W79" s="4">
        <f t="shared" si="22"/>
        <v>116.09521276595751</v>
      </c>
      <c r="X79" s="3">
        <v>22</v>
      </c>
      <c r="Y79" s="3">
        <v>6</v>
      </c>
      <c r="Z79" s="3">
        <v>3</v>
      </c>
      <c r="AA79" s="3">
        <v>9</v>
      </c>
      <c r="AB79" s="3">
        <v>4</v>
      </c>
      <c r="AC79" s="3">
        <v>9</v>
      </c>
      <c r="AD79" s="3">
        <v>0</v>
      </c>
      <c r="AE79" s="3">
        <v>1</v>
      </c>
      <c r="AF79" s="3">
        <v>3</v>
      </c>
      <c r="AG79" s="3">
        <v>3</v>
      </c>
      <c r="AH79" s="3">
        <v>2</v>
      </c>
      <c r="AI79" s="3">
        <v>0</v>
      </c>
    </row>
    <row r="80" spans="1:35" x14ac:dyDescent="0.3">
      <c r="A80" s="3" t="s">
        <v>130</v>
      </c>
      <c r="B80" s="3">
        <v>79</v>
      </c>
      <c r="C80" s="3">
        <v>96</v>
      </c>
      <c r="D80" s="3">
        <v>22</v>
      </c>
      <c r="E80" s="3">
        <v>2</v>
      </c>
      <c r="F80" s="4">
        <f>RT!E80/ACC!D80</f>
        <v>519.29999999999995</v>
      </c>
      <c r="G80" s="4">
        <f>RT!F80/ACC!E80</f>
        <v>778.56</v>
      </c>
      <c r="H80" s="4">
        <f>RT!G80/ACC!F80</f>
        <v>528.74666666666667</v>
      </c>
      <c r="I80" s="4">
        <f>RT!H80/ACC!G80</f>
        <v>624.85333333333324</v>
      </c>
      <c r="J80" s="4">
        <f>RT!I80/ACC!H80</f>
        <v>666</v>
      </c>
      <c r="K80" s="4">
        <f>RT!J80/ACC!I80</f>
        <v>884.80000000000007</v>
      </c>
      <c r="L80" s="4">
        <f>RT!K80/ACC!J80</f>
        <v>583.70000000000005</v>
      </c>
      <c r="M80" s="4">
        <f>RT!L80/ACC!K80</f>
        <v>625.4</v>
      </c>
      <c r="N80" s="4">
        <f t="shared" si="15"/>
        <v>651.41999999999996</v>
      </c>
      <c r="O80" s="4">
        <f t="shared" si="13"/>
        <v>612.86500000000001</v>
      </c>
      <c r="P80" s="4">
        <f t="shared" si="14"/>
        <v>689.97500000000002</v>
      </c>
      <c r="Q80" s="4">
        <f t="shared" si="18"/>
        <v>77.110000000000014</v>
      </c>
      <c r="R80" s="4">
        <f t="shared" si="19"/>
        <v>574.43666666666672</v>
      </c>
      <c r="S80" s="4">
        <f t="shared" si="20"/>
        <v>728.40333333333331</v>
      </c>
      <c r="T80" s="4">
        <f t="shared" si="21"/>
        <v>153.96666666666658</v>
      </c>
      <c r="U80" s="4">
        <f t="shared" si="16"/>
        <v>626.74</v>
      </c>
      <c r="V80" s="4">
        <f t="shared" si="17"/>
        <v>676.1</v>
      </c>
      <c r="W80" s="4">
        <f t="shared" si="22"/>
        <v>49.360000000000014</v>
      </c>
      <c r="X80" s="3">
        <v>23</v>
      </c>
      <c r="Y80" s="3">
        <v>6</v>
      </c>
      <c r="Z80" s="3">
        <v>3</v>
      </c>
      <c r="AA80" s="3">
        <v>10</v>
      </c>
      <c r="AB80" s="3">
        <v>4</v>
      </c>
      <c r="AC80" s="3">
        <v>23</v>
      </c>
      <c r="AD80" s="3">
        <v>5</v>
      </c>
      <c r="AE80" s="3">
        <v>6</v>
      </c>
      <c r="AF80" s="3">
        <v>3</v>
      </c>
      <c r="AG80" s="3">
        <v>5</v>
      </c>
      <c r="AH80" s="3">
        <v>4</v>
      </c>
      <c r="AI80" s="3">
        <v>7</v>
      </c>
    </row>
    <row r="81" spans="1:35" x14ac:dyDescent="0.3">
      <c r="A81" s="3" t="s">
        <v>131</v>
      </c>
      <c r="B81" s="3">
        <v>80</v>
      </c>
      <c r="C81" s="3">
        <v>97</v>
      </c>
      <c r="D81" s="3">
        <v>30</v>
      </c>
      <c r="E81" s="3">
        <v>2</v>
      </c>
      <c r="F81" s="4">
        <f>RT!E81/ACC!D81</f>
        <v>519.29999999999995</v>
      </c>
      <c r="G81" s="4">
        <f>RT!F81/ACC!E81</f>
        <v>776.48936170212767</v>
      </c>
      <c r="H81" s="4">
        <f>RT!G81/ACC!F81</f>
        <v>527.34042553191489</v>
      </c>
      <c r="I81" s="4">
        <f>RT!H81/ACC!G81</f>
        <v>623.19148936170211</v>
      </c>
      <c r="J81" s="4">
        <f>RT!I81/ACC!H81</f>
        <v>666</v>
      </c>
      <c r="K81" s="4">
        <f>RT!J81/ACC!I81</f>
        <v>879.77272727272737</v>
      </c>
      <c r="L81" s="4">
        <f>RT!K81/ACC!J81</f>
        <v>583.70000000000005</v>
      </c>
      <c r="M81" s="4">
        <f>RT!L81/ACC!K81</f>
        <v>625.4</v>
      </c>
      <c r="N81" s="4">
        <f t="shared" si="15"/>
        <v>650.14925048355894</v>
      </c>
      <c r="O81" s="4">
        <f t="shared" si="13"/>
        <v>611.58031914893616</v>
      </c>
      <c r="P81" s="4">
        <f t="shared" si="14"/>
        <v>688.71818181818196</v>
      </c>
      <c r="Q81" s="4">
        <f t="shared" si="18"/>
        <v>77.137862669245806</v>
      </c>
      <c r="R81" s="4">
        <f t="shared" si="19"/>
        <v>574.08510638297867</v>
      </c>
      <c r="S81" s="4">
        <f t="shared" si="20"/>
        <v>726.21339458413934</v>
      </c>
      <c r="T81" s="4">
        <f t="shared" si="21"/>
        <v>152.12828820116067</v>
      </c>
      <c r="U81" s="4">
        <f t="shared" si="16"/>
        <v>626.22234042553191</v>
      </c>
      <c r="V81" s="4">
        <f t="shared" si="17"/>
        <v>674.07616054158609</v>
      </c>
      <c r="W81" s="4">
        <f t="shared" si="22"/>
        <v>47.85382011605418</v>
      </c>
      <c r="X81" s="3">
        <v>24</v>
      </c>
      <c r="Y81" s="3">
        <v>6</v>
      </c>
      <c r="Z81" s="3">
        <v>3</v>
      </c>
      <c r="AA81" s="3">
        <v>10</v>
      </c>
      <c r="AB81" s="3">
        <v>5</v>
      </c>
      <c r="AC81" s="3">
        <v>13</v>
      </c>
      <c r="AD81" s="3">
        <v>1</v>
      </c>
      <c r="AE81" s="3">
        <v>1</v>
      </c>
      <c r="AF81" s="3">
        <v>1</v>
      </c>
      <c r="AG81" s="3">
        <v>4</v>
      </c>
      <c r="AH81" s="3">
        <v>6</v>
      </c>
      <c r="AI81" s="3">
        <v>4</v>
      </c>
    </row>
    <row r="82" spans="1:35" x14ac:dyDescent="0.3">
      <c r="A82" s="3" t="s">
        <v>132</v>
      </c>
      <c r="B82" s="3">
        <v>81</v>
      </c>
      <c r="C82" s="3">
        <v>98</v>
      </c>
      <c r="D82" s="3">
        <v>20</v>
      </c>
      <c r="E82" s="3">
        <v>2</v>
      </c>
      <c r="F82" s="4">
        <f>RT!E82/ACC!D82</f>
        <v>839.468085106383</v>
      </c>
      <c r="G82" s="4">
        <f>RT!F82/ACC!E82</f>
        <v>828.9</v>
      </c>
      <c r="H82" s="4">
        <f>RT!G82/ACC!F82</f>
        <v>694.3</v>
      </c>
      <c r="I82" s="4">
        <f>RT!H82/ACC!G82</f>
        <v>726.7</v>
      </c>
      <c r="J82" s="4">
        <f>RT!I82/ACC!H82</f>
        <v>753.4</v>
      </c>
      <c r="K82" s="4">
        <f>RT!J82/ACC!I82</f>
        <v>787.1</v>
      </c>
      <c r="L82" s="4">
        <f>RT!K82/ACC!J82</f>
        <v>686.1</v>
      </c>
      <c r="M82" s="4">
        <f>RT!L82/ACC!K82</f>
        <v>733.936170212766</v>
      </c>
      <c r="N82" s="4">
        <f t="shared" si="15"/>
        <v>756.23803191489367</v>
      </c>
      <c r="O82" s="4">
        <f t="shared" si="13"/>
        <v>772.34202127659569</v>
      </c>
      <c r="P82" s="4">
        <f t="shared" si="14"/>
        <v>740.13404255319142</v>
      </c>
      <c r="Q82" s="4">
        <f t="shared" si="18"/>
        <v>-32.207978723404267</v>
      </c>
      <c r="R82" s="4">
        <f t="shared" si="19"/>
        <v>743.31702127659571</v>
      </c>
      <c r="S82" s="4">
        <f t="shared" si="20"/>
        <v>769.15904255319151</v>
      </c>
      <c r="T82" s="4">
        <f t="shared" si="21"/>
        <v>25.842021276595801</v>
      </c>
      <c r="U82" s="4">
        <f t="shared" si="16"/>
        <v>772.10106382978734</v>
      </c>
      <c r="V82" s="4">
        <f t="shared" si="17"/>
        <v>740.375</v>
      </c>
      <c r="W82" s="4">
        <f t="shared" si="22"/>
        <v>-31.726063829787336</v>
      </c>
      <c r="X82" s="3">
        <v>40</v>
      </c>
      <c r="Y82" s="3">
        <v>11</v>
      </c>
      <c r="Z82" s="3">
        <v>3</v>
      </c>
      <c r="AA82" s="3">
        <v>15</v>
      </c>
      <c r="AB82" s="3">
        <v>11</v>
      </c>
      <c r="AC82" s="5">
        <v>21</v>
      </c>
      <c r="AD82" s="3">
        <v>1</v>
      </c>
      <c r="AE82" s="3">
        <v>3</v>
      </c>
      <c r="AF82" s="3">
        <v>3</v>
      </c>
      <c r="AG82" s="3">
        <v>6</v>
      </c>
      <c r="AH82" s="3">
        <v>8</v>
      </c>
      <c r="AI82" s="3">
        <v>36</v>
      </c>
    </row>
    <row r="83" spans="1:35" x14ac:dyDescent="0.3">
      <c r="A83" s="3" t="s">
        <v>133</v>
      </c>
      <c r="B83" s="3">
        <v>82</v>
      </c>
      <c r="C83" s="3">
        <v>99</v>
      </c>
      <c r="D83" s="3">
        <v>22</v>
      </c>
      <c r="E83" s="3">
        <v>2</v>
      </c>
      <c r="F83" s="4">
        <f>RT!E83/ACC!D83</f>
        <v>439.6</v>
      </c>
      <c r="G83" s="4">
        <f>RT!F83/ACC!E83</f>
        <v>470.3</v>
      </c>
      <c r="H83" s="4">
        <f>RT!G83/ACC!F83</f>
        <v>443.4</v>
      </c>
      <c r="I83" s="4">
        <f>RT!H83/ACC!G83</f>
        <v>585.85106382978734</v>
      </c>
      <c r="J83" s="4">
        <f>RT!I83/ACC!H83</f>
        <v>515.1</v>
      </c>
      <c r="K83" s="4">
        <f>RT!J83/ACC!I83</f>
        <v>567</v>
      </c>
      <c r="L83" s="4">
        <f>RT!K83/ACC!J83</f>
        <v>487.1</v>
      </c>
      <c r="M83" s="4">
        <f>RT!L83/ACC!K83</f>
        <v>506.9</v>
      </c>
      <c r="N83" s="4">
        <f t="shared" si="15"/>
        <v>501.90638297872346</v>
      </c>
      <c r="O83" s="4">
        <f t="shared" si="13"/>
        <v>484.78776595744688</v>
      </c>
      <c r="P83" s="4">
        <f t="shared" si="14"/>
        <v>519.02499999999998</v>
      </c>
      <c r="Q83" s="4">
        <f t="shared" si="18"/>
        <v>34.237234042553098</v>
      </c>
      <c r="R83" s="4">
        <f t="shared" si="19"/>
        <v>471.29999999999995</v>
      </c>
      <c r="S83" s="4">
        <f t="shared" si="20"/>
        <v>532.51276595744685</v>
      </c>
      <c r="T83" s="4">
        <f t="shared" si="21"/>
        <v>61.212765957446891</v>
      </c>
      <c r="U83" s="4">
        <f t="shared" si="16"/>
        <v>475.97500000000002</v>
      </c>
      <c r="V83" s="4">
        <f t="shared" si="17"/>
        <v>527.83776595744678</v>
      </c>
      <c r="W83" s="4">
        <f t="shared" si="22"/>
        <v>51.862765957446754</v>
      </c>
      <c r="X83" s="3">
        <v>22</v>
      </c>
      <c r="Y83" s="3">
        <v>6</v>
      </c>
      <c r="Z83" s="3">
        <v>3</v>
      </c>
      <c r="AA83" s="3">
        <v>9</v>
      </c>
      <c r="AB83" s="3">
        <v>4</v>
      </c>
      <c r="AC83" s="5">
        <v>26</v>
      </c>
      <c r="AD83" s="3">
        <v>7</v>
      </c>
      <c r="AE83" s="3">
        <v>5</v>
      </c>
      <c r="AF83" s="3">
        <v>5</v>
      </c>
      <c r="AG83" s="3">
        <v>0</v>
      </c>
      <c r="AH83" s="3">
        <v>9</v>
      </c>
      <c r="AI83" s="3">
        <v>1</v>
      </c>
    </row>
    <row r="84" spans="1:35" x14ac:dyDescent="0.3">
      <c r="A84" s="3" t="s">
        <v>134</v>
      </c>
      <c r="B84" s="3">
        <v>83</v>
      </c>
      <c r="C84" s="3">
        <v>100</v>
      </c>
      <c r="D84" s="3">
        <v>28</v>
      </c>
      <c r="E84" s="3">
        <v>2</v>
      </c>
      <c r="F84" s="4">
        <f>RT!E84/ACC!D84</f>
        <v>500.3</v>
      </c>
      <c r="G84" s="4">
        <f>RT!F84/ACC!E84</f>
        <v>560.6</v>
      </c>
      <c r="H84" s="4">
        <f>RT!G84/ACC!F84</f>
        <v>620.1</v>
      </c>
      <c r="I84" s="4">
        <f>RT!H84/ACC!G84</f>
        <v>679.6</v>
      </c>
      <c r="J84" s="4">
        <f>RT!I84/ACC!H84</f>
        <v>541.6</v>
      </c>
      <c r="K84" s="4">
        <f>RT!J84/ACC!I84</f>
        <v>604</v>
      </c>
      <c r="L84" s="4">
        <f>RT!K84/ACC!J84</f>
        <v>522.29999999999995</v>
      </c>
      <c r="M84" s="4">
        <f>RT!L84/ACC!K84</f>
        <v>605.4</v>
      </c>
      <c r="N84" s="4">
        <f t="shared" si="15"/>
        <v>579.23749999999995</v>
      </c>
      <c r="O84" s="4">
        <f t="shared" si="13"/>
        <v>590.15</v>
      </c>
      <c r="P84" s="4">
        <f t="shared" si="14"/>
        <v>568.32499999999993</v>
      </c>
      <c r="Q84" s="4">
        <f t="shared" si="18"/>
        <v>-21.825000000000045</v>
      </c>
      <c r="R84" s="4">
        <f t="shared" si="19"/>
        <v>546.07500000000005</v>
      </c>
      <c r="S84" s="4">
        <f t="shared" si="20"/>
        <v>612.4</v>
      </c>
      <c r="T84" s="4">
        <f t="shared" si="21"/>
        <v>66.324999999999932</v>
      </c>
      <c r="U84" s="4">
        <f t="shared" si="16"/>
        <v>547.15</v>
      </c>
      <c r="V84" s="4">
        <f t="shared" si="17"/>
        <v>611.32500000000005</v>
      </c>
      <c r="W84" s="4">
        <f t="shared" si="22"/>
        <v>64.175000000000068</v>
      </c>
      <c r="X84" s="3">
        <v>28</v>
      </c>
      <c r="Y84" s="3">
        <v>9</v>
      </c>
      <c r="Z84" s="3">
        <v>3</v>
      </c>
      <c r="AA84" s="3">
        <v>11</v>
      </c>
      <c r="AB84" s="3">
        <v>5</v>
      </c>
      <c r="AC84" s="5">
        <v>27</v>
      </c>
      <c r="AD84" s="3">
        <v>6</v>
      </c>
      <c r="AE84" s="3">
        <v>6</v>
      </c>
      <c r="AF84" s="3">
        <v>2</v>
      </c>
      <c r="AG84" s="3">
        <v>8</v>
      </c>
      <c r="AH84" s="3">
        <v>5</v>
      </c>
      <c r="AI84" s="3">
        <v>6</v>
      </c>
    </row>
    <row r="85" spans="1:35" x14ac:dyDescent="0.3">
      <c r="A85" s="3" t="s">
        <v>135</v>
      </c>
      <c r="B85" s="3">
        <v>84</v>
      </c>
      <c r="C85" s="3">
        <v>101</v>
      </c>
      <c r="D85" s="3">
        <v>23</v>
      </c>
      <c r="E85" s="3">
        <v>1</v>
      </c>
      <c r="F85" s="4">
        <f>RT!E85/ACC!D85</f>
        <v>531.9</v>
      </c>
      <c r="G85" s="4">
        <f>RT!F85/ACC!E85</f>
        <v>584.70000000000005</v>
      </c>
      <c r="H85" s="4">
        <f>RT!G85/ACC!F85</f>
        <v>672</v>
      </c>
      <c r="I85" s="4">
        <f>RT!H85/ACC!G85</f>
        <v>734.3</v>
      </c>
      <c r="J85" s="4">
        <f>RT!I85/ACC!H85</f>
        <v>604</v>
      </c>
      <c r="K85" s="4">
        <f>RT!J85/ACC!I85</f>
        <v>598.4</v>
      </c>
      <c r="L85" s="4">
        <f>RT!K85/ACC!J85</f>
        <v>579.29999999999995</v>
      </c>
      <c r="M85" s="4">
        <f>RT!L85/ACC!K85</f>
        <v>590.5</v>
      </c>
      <c r="N85" s="4">
        <f t="shared" si="15"/>
        <v>611.88749999999993</v>
      </c>
      <c r="O85" s="4">
        <f t="shared" si="13"/>
        <v>630.72499999999991</v>
      </c>
      <c r="P85" s="4">
        <f t="shared" si="14"/>
        <v>593.04999999999995</v>
      </c>
      <c r="Q85" s="4">
        <f t="shared" si="18"/>
        <v>-37.674999999999955</v>
      </c>
      <c r="R85" s="4">
        <f t="shared" si="19"/>
        <v>596.79999999999995</v>
      </c>
      <c r="S85" s="4">
        <f t="shared" si="20"/>
        <v>626.97500000000002</v>
      </c>
      <c r="T85" s="4">
        <f t="shared" si="21"/>
        <v>30.175000000000068</v>
      </c>
      <c r="U85" s="4">
        <f t="shared" si="16"/>
        <v>571.59999999999991</v>
      </c>
      <c r="V85" s="4">
        <f t="shared" si="17"/>
        <v>652.17499999999995</v>
      </c>
      <c r="W85" s="4">
        <f t="shared" si="22"/>
        <v>80.575000000000045</v>
      </c>
      <c r="X85" s="3">
        <v>37</v>
      </c>
      <c r="Y85" s="3">
        <v>11</v>
      </c>
      <c r="Z85" s="3">
        <v>3</v>
      </c>
      <c r="AA85" s="3">
        <v>12</v>
      </c>
      <c r="AB85" s="3">
        <v>11</v>
      </c>
      <c r="AC85" s="5">
        <v>24</v>
      </c>
      <c r="AD85" s="3">
        <v>2</v>
      </c>
      <c r="AE85" s="3">
        <v>5</v>
      </c>
      <c r="AF85" s="3">
        <v>5</v>
      </c>
      <c r="AG85" s="3">
        <v>8</v>
      </c>
      <c r="AH85" s="3">
        <v>4</v>
      </c>
      <c r="AI85" s="3">
        <v>3</v>
      </c>
    </row>
    <row r="86" spans="1:35" x14ac:dyDescent="0.3">
      <c r="A86" s="3" t="s">
        <v>136</v>
      </c>
      <c r="B86" s="3">
        <v>85</v>
      </c>
      <c r="C86" s="3">
        <v>102</v>
      </c>
      <c r="D86" s="3">
        <v>19</v>
      </c>
      <c r="E86" s="3">
        <v>2</v>
      </c>
      <c r="F86" s="4">
        <f>RT!E86/ACC!D86</f>
        <v>682.2</v>
      </c>
      <c r="G86" s="4">
        <f>RT!F86/ACC!E86</f>
        <v>698.1</v>
      </c>
      <c r="H86" s="4">
        <f>RT!G86/ACC!F86</f>
        <v>867.1</v>
      </c>
      <c r="I86" s="4">
        <f>RT!H86/ACC!G86</f>
        <v>869.1</v>
      </c>
      <c r="J86" s="4">
        <f>RT!I86/ACC!H86</f>
        <v>778.6</v>
      </c>
      <c r="K86" s="4">
        <f>RT!J86/ACC!I86</f>
        <v>878.6</v>
      </c>
      <c r="L86" s="4">
        <f>RT!K86/ACC!J86</f>
        <v>699.7</v>
      </c>
      <c r="M86" s="4">
        <f>RT!L86/ACC!K86</f>
        <v>652.20000000000005</v>
      </c>
      <c r="N86" s="4">
        <f t="shared" si="15"/>
        <v>765.69999999999993</v>
      </c>
      <c r="O86" s="4">
        <f t="shared" si="13"/>
        <v>779.125</v>
      </c>
      <c r="P86" s="4">
        <f t="shared" si="14"/>
        <v>752.27500000000009</v>
      </c>
      <c r="Q86" s="4">
        <f t="shared" si="18"/>
        <v>-26.849999999999909</v>
      </c>
      <c r="R86" s="4">
        <f t="shared" si="19"/>
        <v>756.90000000000009</v>
      </c>
      <c r="S86" s="4">
        <f t="shared" si="20"/>
        <v>774.5</v>
      </c>
      <c r="T86" s="4">
        <f t="shared" si="21"/>
        <v>17.599999999999909</v>
      </c>
      <c r="U86" s="4">
        <f t="shared" si="16"/>
        <v>683.05</v>
      </c>
      <c r="V86" s="4">
        <f t="shared" si="17"/>
        <v>848.35</v>
      </c>
      <c r="W86" s="4">
        <f t="shared" si="22"/>
        <v>165.30000000000007</v>
      </c>
      <c r="X86" s="3">
        <v>38</v>
      </c>
      <c r="Y86" s="3">
        <v>11</v>
      </c>
      <c r="Z86" s="3">
        <v>3</v>
      </c>
      <c r="AA86" s="3">
        <v>14</v>
      </c>
      <c r="AB86" s="3">
        <v>10</v>
      </c>
      <c r="AC86" s="5">
        <v>19</v>
      </c>
      <c r="AD86" s="3">
        <v>4</v>
      </c>
      <c r="AE86" s="3">
        <v>2</v>
      </c>
      <c r="AF86" s="3">
        <v>4</v>
      </c>
      <c r="AG86" s="3">
        <v>4</v>
      </c>
      <c r="AH86" s="3">
        <v>5</v>
      </c>
      <c r="AI86" s="3">
        <v>26</v>
      </c>
    </row>
    <row r="87" spans="1:35" x14ac:dyDescent="0.3">
      <c r="A87" s="3" t="s">
        <v>137</v>
      </c>
      <c r="B87" s="3">
        <v>86</v>
      </c>
      <c r="C87" s="3">
        <v>103</v>
      </c>
      <c r="D87" s="3">
        <v>24</v>
      </c>
      <c r="E87" s="3">
        <v>2</v>
      </c>
      <c r="F87" s="4">
        <f>RT!E87/ACC!D87</f>
        <v>543.5</v>
      </c>
      <c r="G87" s="4">
        <f>RT!F87/ACC!E87</f>
        <v>587.5</v>
      </c>
      <c r="H87" s="4">
        <f>RT!G87/ACC!F87</f>
        <v>617.6</v>
      </c>
      <c r="I87" s="4">
        <f>RT!H87/ACC!G87</f>
        <v>695.9</v>
      </c>
      <c r="J87" s="4">
        <f>RT!I87/ACC!H87</f>
        <v>539.1</v>
      </c>
      <c r="K87" s="4">
        <f>RT!J87/ACC!I87</f>
        <v>587</v>
      </c>
      <c r="L87" s="4">
        <f>RT!K87/ACC!J87</f>
        <v>526.1</v>
      </c>
      <c r="M87" s="4">
        <f>RT!L87/ACC!K87</f>
        <v>515.20000000000005</v>
      </c>
      <c r="N87" s="4">
        <f t="shared" si="15"/>
        <v>576.48749999999995</v>
      </c>
      <c r="O87" s="4">
        <f t="shared" si="13"/>
        <v>611.125</v>
      </c>
      <c r="P87" s="4">
        <f t="shared" si="14"/>
        <v>541.84999999999991</v>
      </c>
      <c r="Q87" s="4">
        <f t="shared" si="18"/>
        <v>-69.275000000000091</v>
      </c>
      <c r="R87" s="4">
        <f t="shared" si="19"/>
        <v>556.57499999999993</v>
      </c>
      <c r="S87" s="4">
        <f t="shared" si="20"/>
        <v>596.40000000000009</v>
      </c>
      <c r="T87" s="4">
        <f t="shared" si="21"/>
        <v>39.825000000000159</v>
      </c>
      <c r="U87" s="4">
        <f t="shared" si="16"/>
        <v>543.07500000000005</v>
      </c>
      <c r="V87" s="4">
        <f t="shared" si="17"/>
        <v>609.9</v>
      </c>
      <c r="W87" s="4">
        <f t="shared" si="22"/>
        <v>66.824999999999932</v>
      </c>
      <c r="X87" s="3">
        <v>24</v>
      </c>
      <c r="Y87" s="3">
        <v>6</v>
      </c>
      <c r="Z87" s="3">
        <v>3</v>
      </c>
      <c r="AA87" s="3">
        <v>9</v>
      </c>
      <c r="AB87" s="3">
        <v>6</v>
      </c>
      <c r="AC87" s="5">
        <v>8</v>
      </c>
      <c r="AD87" s="3">
        <v>1</v>
      </c>
      <c r="AE87" s="3">
        <v>0</v>
      </c>
      <c r="AF87" s="3">
        <v>2</v>
      </c>
      <c r="AG87" s="3">
        <v>2</v>
      </c>
      <c r="AH87" s="3">
        <v>3</v>
      </c>
      <c r="AI87" s="3">
        <v>4</v>
      </c>
    </row>
    <row r="88" spans="1:35" x14ac:dyDescent="0.3">
      <c r="A88" s="3" t="s">
        <v>138</v>
      </c>
      <c r="B88" s="3">
        <v>87</v>
      </c>
      <c r="C88" s="3">
        <v>104</v>
      </c>
      <c r="D88" s="3">
        <v>25</v>
      </c>
      <c r="E88" s="3">
        <v>2</v>
      </c>
      <c r="F88" s="4">
        <f>RT!E88/ACC!D88</f>
        <v>447.68</v>
      </c>
      <c r="G88" s="4">
        <f>RT!F88/ACC!E88</f>
        <v>660.80000000000007</v>
      </c>
      <c r="H88" s="4">
        <f>RT!G88/ACC!F88</f>
        <v>462.1</v>
      </c>
      <c r="I88" s="4">
        <f>RT!H88/ACC!G88</f>
        <v>627.56923076923078</v>
      </c>
      <c r="J88" s="4">
        <f>RT!I88/ACC!H88</f>
        <v>514.6</v>
      </c>
      <c r="K88" s="4">
        <f>RT!J88/ACC!I88</f>
        <v>494.7</v>
      </c>
      <c r="L88" s="4">
        <f>RT!K88/ACC!J88</f>
        <v>494.9</v>
      </c>
      <c r="M88" s="4">
        <f>RT!L88/ACC!K88</f>
        <v>562.95384615384614</v>
      </c>
      <c r="N88" s="4">
        <f t="shared" si="15"/>
        <v>533.16288461538454</v>
      </c>
      <c r="O88" s="4">
        <f t="shared" si="13"/>
        <v>549.53730769230765</v>
      </c>
      <c r="P88" s="4">
        <f t="shared" si="14"/>
        <v>516.78846153846143</v>
      </c>
      <c r="Q88" s="4">
        <f t="shared" si="18"/>
        <v>-32.748846153846216</v>
      </c>
      <c r="R88" s="4">
        <f t="shared" si="19"/>
        <v>479.82000000000005</v>
      </c>
      <c r="S88" s="4">
        <f t="shared" si="20"/>
        <v>586.50576923076926</v>
      </c>
      <c r="T88" s="4">
        <f t="shared" si="21"/>
        <v>106.68576923076921</v>
      </c>
      <c r="U88" s="4">
        <f t="shared" si="16"/>
        <v>541.58346153846151</v>
      </c>
      <c r="V88" s="4">
        <f t="shared" si="17"/>
        <v>524.74230769230769</v>
      </c>
      <c r="W88" s="4">
        <f t="shared" si="22"/>
        <v>-16.841153846153816</v>
      </c>
      <c r="X88" s="3">
        <v>22</v>
      </c>
      <c r="Y88" s="3">
        <v>6</v>
      </c>
      <c r="Z88" s="3">
        <v>3</v>
      </c>
      <c r="AA88" s="3">
        <v>8</v>
      </c>
      <c r="AB88" s="3">
        <v>5</v>
      </c>
      <c r="AC88" s="5">
        <v>11</v>
      </c>
      <c r="AD88" s="3">
        <v>0</v>
      </c>
      <c r="AE88" s="3">
        <v>1</v>
      </c>
      <c r="AF88" s="3">
        <v>5</v>
      </c>
      <c r="AG88" s="3">
        <v>2</v>
      </c>
      <c r="AH88" s="3">
        <v>3</v>
      </c>
      <c r="AI88" s="3">
        <v>8</v>
      </c>
    </row>
    <row r="89" spans="1:35" x14ac:dyDescent="0.3">
      <c r="A89" s="3" t="s">
        <v>139</v>
      </c>
      <c r="B89" s="3">
        <v>88</v>
      </c>
      <c r="C89" s="3">
        <v>105</v>
      </c>
      <c r="D89" s="3">
        <v>23</v>
      </c>
      <c r="E89" s="3">
        <v>2</v>
      </c>
      <c r="F89" s="4">
        <f>RT!E89/ACC!D89</f>
        <v>769.9</v>
      </c>
      <c r="G89" s="4">
        <f>RT!F89/ACC!E89</f>
        <v>866</v>
      </c>
      <c r="H89" s="4">
        <f>RT!G89/ACC!F89</f>
        <v>844.8</v>
      </c>
      <c r="I89" s="4">
        <f>RT!H89/ACC!G89</f>
        <v>1155.3191489361702</v>
      </c>
      <c r="J89" s="4">
        <f>RT!I89/ACC!H89</f>
        <v>779.1</v>
      </c>
      <c r="K89" s="4">
        <f>RT!J89/ACC!I89</f>
        <v>879.1</v>
      </c>
      <c r="L89" s="4">
        <f>RT!K89/ACC!J89</f>
        <v>584.9</v>
      </c>
      <c r="M89" s="4">
        <f>RT!L89/ACC!K89</f>
        <v>712.8</v>
      </c>
      <c r="N89" s="4">
        <f t="shared" si="15"/>
        <v>823.98989361702127</v>
      </c>
      <c r="O89" s="4">
        <f t="shared" si="13"/>
        <v>909.00478723404251</v>
      </c>
      <c r="P89" s="4">
        <f t="shared" si="14"/>
        <v>738.97499999999991</v>
      </c>
      <c r="Q89" s="4">
        <f t="shared" si="18"/>
        <v>-170.0297872340426</v>
      </c>
      <c r="R89" s="4">
        <f t="shared" si="19"/>
        <v>744.67499999999995</v>
      </c>
      <c r="S89" s="4">
        <f t="shared" si="20"/>
        <v>903.30478723404258</v>
      </c>
      <c r="T89" s="4">
        <f t="shared" si="21"/>
        <v>158.62978723404262</v>
      </c>
      <c r="U89" s="4">
        <f t="shared" si="16"/>
        <v>733.40000000000009</v>
      </c>
      <c r="V89" s="4">
        <f t="shared" si="17"/>
        <v>914.57978723404256</v>
      </c>
      <c r="W89" s="4">
        <f t="shared" si="22"/>
        <v>181.17978723404246</v>
      </c>
      <c r="X89" s="3">
        <v>22</v>
      </c>
      <c r="Y89" s="3">
        <v>6</v>
      </c>
      <c r="Z89" s="3">
        <v>3</v>
      </c>
      <c r="AA89" s="3">
        <v>9</v>
      </c>
      <c r="AB89" s="3">
        <v>4</v>
      </c>
      <c r="AC89" s="3">
        <v>4</v>
      </c>
      <c r="AD89" s="3">
        <v>0</v>
      </c>
      <c r="AE89" s="3">
        <v>0</v>
      </c>
      <c r="AF89" s="3">
        <v>0</v>
      </c>
      <c r="AG89" s="3">
        <v>4</v>
      </c>
      <c r="AH89" s="3">
        <v>0</v>
      </c>
      <c r="AI89" s="3">
        <v>3</v>
      </c>
    </row>
    <row r="90" spans="1:35" x14ac:dyDescent="0.3">
      <c r="A90" s="3" t="s">
        <v>144</v>
      </c>
      <c r="B90" s="3">
        <v>89</v>
      </c>
      <c r="C90" s="3">
        <v>106</v>
      </c>
      <c r="D90" s="3">
        <v>20</v>
      </c>
      <c r="E90" s="3">
        <v>2</v>
      </c>
      <c r="F90" s="4">
        <f>RT!E90/ACC!D90</f>
        <v>582.20000000000005</v>
      </c>
      <c r="G90" s="4">
        <f>RT!F90/ACC!E90</f>
        <v>655.20000000000005</v>
      </c>
      <c r="H90" s="4">
        <f>RT!G90/ACC!F90</f>
        <v>763.8</v>
      </c>
      <c r="I90" s="4">
        <f>RT!H90/ACC!G90</f>
        <v>795.09333333333336</v>
      </c>
      <c r="J90" s="4">
        <f>RT!I90/ACC!H90</f>
        <v>719.4</v>
      </c>
      <c r="K90" s="4">
        <f>RT!J90/ACC!I90</f>
        <v>810.9</v>
      </c>
      <c r="L90" s="4">
        <f>RT!K90/ACC!J90</f>
        <v>558.9</v>
      </c>
      <c r="M90" s="4">
        <f>RT!L90/ACC!K90</f>
        <v>704.2</v>
      </c>
      <c r="N90" s="4">
        <f t="shared" si="15"/>
        <v>698.71166666666659</v>
      </c>
      <c r="O90" s="4">
        <f t="shared" si="13"/>
        <v>699.07333333333338</v>
      </c>
      <c r="P90" s="4">
        <f t="shared" si="14"/>
        <v>698.34999999999991</v>
      </c>
      <c r="Q90" s="4">
        <f t="shared" si="18"/>
        <v>-0.72333333333347127</v>
      </c>
      <c r="R90" s="4">
        <f t="shared" si="19"/>
        <v>656.07500000000005</v>
      </c>
      <c r="S90" s="4">
        <f t="shared" si="20"/>
        <v>741.34833333333336</v>
      </c>
      <c r="T90" s="4">
        <f t="shared" si="21"/>
        <v>85.273333333333312</v>
      </c>
      <c r="U90" s="4">
        <f t="shared" si="16"/>
        <v>625.125</v>
      </c>
      <c r="V90" s="4">
        <f t="shared" si="17"/>
        <v>772.2983333333334</v>
      </c>
      <c r="W90" s="4">
        <f t="shared" si="22"/>
        <v>147.1733333333334</v>
      </c>
      <c r="X90" s="3">
        <v>25</v>
      </c>
      <c r="Y90" s="3">
        <v>7</v>
      </c>
      <c r="Z90" s="3">
        <v>3</v>
      </c>
      <c r="AA90" s="3">
        <v>10</v>
      </c>
      <c r="AB90" s="3">
        <v>5</v>
      </c>
      <c r="AC90" s="3">
        <v>27</v>
      </c>
      <c r="AD90" s="3">
        <v>5</v>
      </c>
      <c r="AE90" s="3">
        <v>2</v>
      </c>
      <c r="AF90" s="3">
        <v>7</v>
      </c>
      <c r="AG90" s="3">
        <v>5</v>
      </c>
      <c r="AH90" s="3">
        <v>8</v>
      </c>
      <c r="AI90" s="3">
        <v>10</v>
      </c>
    </row>
    <row r="91" spans="1:35" x14ac:dyDescent="0.3">
      <c r="A91" s="3" t="s">
        <v>145</v>
      </c>
      <c r="B91" s="3">
        <v>90</v>
      </c>
      <c r="C91" s="3">
        <v>107</v>
      </c>
      <c r="D91" s="3">
        <v>19</v>
      </c>
      <c r="E91" s="3">
        <v>2</v>
      </c>
      <c r="F91" s="4">
        <f>RT!E91/ACC!D91</f>
        <v>560.29999999999995</v>
      </c>
      <c r="G91" s="4">
        <f>RT!F91/ACC!E91</f>
        <v>579.4</v>
      </c>
      <c r="H91" s="4">
        <f>RT!G91/ACC!F91</f>
        <v>542.79999999999995</v>
      </c>
      <c r="I91" s="4">
        <f>RT!H91/ACC!G91</f>
        <v>693.40425531914889</v>
      </c>
      <c r="J91" s="4">
        <f>RT!I91/ACC!H91</f>
        <v>617.29999999999995</v>
      </c>
      <c r="K91" s="4">
        <f>RT!J91/ACC!I91</f>
        <v>648.9</v>
      </c>
      <c r="L91" s="4">
        <f>RT!K91/ACC!J91</f>
        <v>580.9</v>
      </c>
      <c r="M91" s="4">
        <f>RT!L91/ACC!K91</f>
        <v>628.1</v>
      </c>
      <c r="N91" s="4">
        <f t="shared" si="15"/>
        <v>606.38803191489365</v>
      </c>
      <c r="O91" s="4">
        <f t="shared" si="13"/>
        <v>593.97606382978711</v>
      </c>
      <c r="P91" s="4">
        <f t="shared" si="14"/>
        <v>618.79999999999995</v>
      </c>
      <c r="Q91" s="4">
        <f t="shared" si="18"/>
        <v>24.823936170212846</v>
      </c>
      <c r="R91" s="4">
        <f t="shared" si="19"/>
        <v>575.32499999999993</v>
      </c>
      <c r="S91" s="4">
        <f t="shared" si="20"/>
        <v>637.45106382978724</v>
      </c>
      <c r="T91" s="4">
        <f t="shared" si="21"/>
        <v>62.126063829787313</v>
      </c>
      <c r="U91" s="4">
        <f t="shared" si="16"/>
        <v>587.17499999999995</v>
      </c>
      <c r="V91" s="4">
        <f t="shared" si="17"/>
        <v>625.60106382978722</v>
      </c>
      <c r="W91" s="4">
        <f t="shared" si="22"/>
        <v>38.426063829787267</v>
      </c>
      <c r="X91" s="3">
        <v>32</v>
      </c>
      <c r="Y91" s="3">
        <v>8</v>
      </c>
      <c r="Z91" s="3">
        <v>3</v>
      </c>
      <c r="AA91" s="3">
        <v>11</v>
      </c>
      <c r="AB91" s="3">
        <v>10</v>
      </c>
      <c r="AC91" s="3">
        <v>17</v>
      </c>
      <c r="AD91" s="3">
        <v>1</v>
      </c>
      <c r="AE91" s="3">
        <v>4</v>
      </c>
      <c r="AF91" s="3">
        <v>1</v>
      </c>
      <c r="AG91" s="3">
        <v>7</v>
      </c>
      <c r="AH91" s="3">
        <v>9</v>
      </c>
      <c r="AI91" s="3">
        <v>6</v>
      </c>
    </row>
    <row r="92" spans="1:35" x14ac:dyDescent="0.3">
      <c r="A92" s="3" t="s">
        <v>146</v>
      </c>
      <c r="B92" s="3">
        <v>91</v>
      </c>
      <c r="C92" s="3">
        <v>108</v>
      </c>
      <c r="D92" s="3">
        <v>22</v>
      </c>
      <c r="E92" s="3">
        <v>1</v>
      </c>
      <c r="F92" s="4">
        <f>RT!E92/ACC!D92</f>
        <v>767.4</v>
      </c>
      <c r="G92" s="4">
        <f>RT!F92/ACC!E92</f>
        <v>841.27659574468089</v>
      </c>
      <c r="H92" s="4">
        <f>RT!G92/ACC!F92</f>
        <v>889.5</v>
      </c>
      <c r="I92" s="4">
        <f>RT!H92/ACC!G92</f>
        <v>884.57446808510645</v>
      </c>
      <c r="J92" s="4">
        <f>RT!I92/ACC!H92</f>
        <v>624.70000000000005</v>
      </c>
      <c r="K92" s="4">
        <f>RT!J92/ACC!I92</f>
        <v>798.9</v>
      </c>
      <c r="L92" s="4">
        <f>RT!K92/ACC!J92</f>
        <v>957.4</v>
      </c>
      <c r="M92" s="4">
        <f>RT!L92/ACC!K92</f>
        <v>1019.7727272727273</v>
      </c>
      <c r="N92" s="4">
        <f t="shared" si="15"/>
        <v>847.94047388781416</v>
      </c>
      <c r="O92" s="4">
        <f t="shared" si="13"/>
        <v>845.6877659574468</v>
      </c>
      <c r="P92" s="4">
        <f t="shared" si="14"/>
        <v>850.19318181818176</v>
      </c>
      <c r="Q92" s="4">
        <f t="shared" si="18"/>
        <v>4.5054158607349564</v>
      </c>
      <c r="R92" s="4">
        <f t="shared" si="19"/>
        <v>809.75000000000011</v>
      </c>
      <c r="S92" s="4">
        <f t="shared" si="20"/>
        <v>886.13094777562856</v>
      </c>
      <c r="T92" s="4">
        <f t="shared" si="21"/>
        <v>76.380947775628442</v>
      </c>
      <c r="U92" s="4">
        <f t="shared" si="16"/>
        <v>896.46233075435202</v>
      </c>
      <c r="V92" s="4">
        <f t="shared" si="17"/>
        <v>799.41861702127665</v>
      </c>
      <c r="W92" s="4">
        <f t="shared" si="22"/>
        <v>-97.043713733075379</v>
      </c>
      <c r="X92" s="3">
        <v>43</v>
      </c>
      <c r="Y92" s="3">
        <v>11</v>
      </c>
      <c r="Z92" s="3">
        <v>3</v>
      </c>
      <c r="AA92" s="3">
        <v>15</v>
      </c>
      <c r="AB92" s="3">
        <v>14</v>
      </c>
      <c r="AC92" s="3">
        <v>17</v>
      </c>
      <c r="AD92" s="3">
        <v>6</v>
      </c>
      <c r="AE92" s="3">
        <v>6</v>
      </c>
      <c r="AF92" s="3">
        <v>1</v>
      </c>
      <c r="AG92" s="3">
        <v>6</v>
      </c>
      <c r="AH92" s="3">
        <v>4</v>
      </c>
      <c r="AI92" s="3">
        <v>12</v>
      </c>
    </row>
    <row r="93" spans="1:35" x14ac:dyDescent="0.3">
      <c r="A93" s="3" t="s">
        <v>147</v>
      </c>
      <c r="B93" s="3">
        <v>92</v>
      </c>
      <c r="C93" s="3">
        <v>109</v>
      </c>
      <c r="D93" s="3">
        <v>20</v>
      </c>
      <c r="E93" s="3">
        <v>2</v>
      </c>
      <c r="F93" s="4">
        <f>RT!E93/ACC!D93</f>
        <v>537.1</v>
      </c>
      <c r="G93" s="4">
        <f>RT!F93/ACC!E93</f>
        <v>606.5</v>
      </c>
      <c r="H93" s="4">
        <f>RT!G93/ACC!F93</f>
        <v>606.1</v>
      </c>
      <c r="I93" s="4">
        <f>RT!H93/ACC!G93</f>
        <v>670.1</v>
      </c>
      <c r="J93" s="4">
        <f>RT!I93/ACC!H93</f>
        <v>598.4</v>
      </c>
      <c r="K93" s="4">
        <f>RT!J93/ACC!I93</f>
        <v>581.6</v>
      </c>
      <c r="L93" s="4">
        <f>RT!K93/ACC!J93</f>
        <v>549.1</v>
      </c>
      <c r="M93" s="4">
        <f>RT!L93/ACC!K93</f>
        <v>520.31914893617022</v>
      </c>
      <c r="N93" s="4">
        <f t="shared" si="15"/>
        <v>583.65239361702129</v>
      </c>
      <c r="O93" s="4">
        <f t="shared" si="13"/>
        <v>604.94999999999993</v>
      </c>
      <c r="P93" s="4">
        <f t="shared" si="14"/>
        <v>562.35478723404253</v>
      </c>
      <c r="Q93" s="4">
        <f t="shared" si="18"/>
        <v>-42.595212765957399</v>
      </c>
      <c r="R93" s="4">
        <f t="shared" si="19"/>
        <v>572.67499999999995</v>
      </c>
      <c r="S93" s="4">
        <f t="shared" si="20"/>
        <v>594.62978723404251</v>
      </c>
      <c r="T93" s="4">
        <f t="shared" si="21"/>
        <v>21.954787234042556</v>
      </c>
      <c r="U93" s="4">
        <f t="shared" si="16"/>
        <v>553.25478723404251</v>
      </c>
      <c r="V93" s="4">
        <f t="shared" si="17"/>
        <v>614.04999999999995</v>
      </c>
      <c r="W93" s="4">
        <f t="shared" si="22"/>
        <v>60.795212765957444</v>
      </c>
      <c r="X93" s="3">
        <v>22</v>
      </c>
      <c r="Y93" s="3">
        <v>6</v>
      </c>
      <c r="Z93" s="3">
        <v>3</v>
      </c>
      <c r="AA93" s="3">
        <v>9</v>
      </c>
      <c r="AB93" s="3">
        <v>4</v>
      </c>
      <c r="AC93" s="3">
        <v>27</v>
      </c>
      <c r="AD93" s="3">
        <v>6</v>
      </c>
      <c r="AE93" s="3">
        <v>6</v>
      </c>
      <c r="AF93" s="3">
        <v>1</v>
      </c>
      <c r="AG93" s="3">
        <v>6</v>
      </c>
      <c r="AH93" s="3">
        <v>8</v>
      </c>
      <c r="AI93" s="3">
        <v>14</v>
      </c>
    </row>
    <row r="94" spans="1:35" x14ac:dyDescent="0.3">
      <c r="A94" s="3" t="s">
        <v>148</v>
      </c>
      <c r="B94" s="3">
        <v>93</v>
      </c>
      <c r="C94" s="3">
        <v>110</v>
      </c>
      <c r="D94" s="3">
        <v>21</v>
      </c>
      <c r="E94" s="3">
        <v>2</v>
      </c>
      <c r="F94" s="4">
        <f>RT!E94/ACC!D94</f>
        <v>535.9</v>
      </c>
      <c r="G94" s="4">
        <f>RT!F94/ACC!E94</f>
        <v>590.6</v>
      </c>
      <c r="H94" s="4">
        <f>RT!G94/ACC!F94</f>
        <v>470.3</v>
      </c>
      <c r="I94" s="4">
        <f>RT!H94/ACC!G94</f>
        <v>772.84090909090912</v>
      </c>
      <c r="J94" s="4">
        <f>RT!I94/ACC!H94</f>
        <v>529.1</v>
      </c>
      <c r="K94" s="4">
        <f>RT!J94/ACC!I94</f>
        <v>590.20000000000005</v>
      </c>
      <c r="L94" s="4">
        <f>RT!K94/ACC!J94</f>
        <v>515.6</v>
      </c>
      <c r="M94" s="4">
        <f>RT!L94/ACC!K94</f>
        <v>510.9</v>
      </c>
      <c r="N94" s="4">
        <f t="shared" si="15"/>
        <v>564.43011363636367</v>
      </c>
      <c r="O94" s="4">
        <f t="shared" si="13"/>
        <v>592.4102272727273</v>
      </c>
      <c r="P94" s="4">
        <f t="shared" si="14"/>
        <v>536.45000000000005</v>
      </c>
      <c r="Q94" s="4">
        <f t="shared" si="18"/>
        <v>-55.960227272727252</v>
      </c>
      <c r="R94" s="4">
        <f t="shared" si="19"/>
        <v>512.72500000000002</v>
      </c>
      <c r="S94" s="4">
        <f t="shared" si="20"/>
        <v>616.13522727272732</v>
      </c>
      <c r="T94" s="4">
        <f t="shared" si="21"/>
        <v>103.4102272727273</v>
      </c>
      <c r="U94" s="4">
        <f t="shared" si="16"/>
        <v>538.25</v>
      </c>
      <c r="V94" s="4">
        <f t="shared" si="17"/>
        <v>590.61022727272734</v>
      </c>
      <c r="W94" s="4">
        <f t="shared" si="22"/>
        <v>52.360227272727343</v>
      </c>
      <c r="X94" s="3">
        <v>23</v>
      </c>
      <c r="Y94" s="3">
        <v>7</v>
      </c>
      <c r="Z94" s="3">
        <v>3</v>
      </c>
      <c r="AA94" s="3">
        <v>9</v>
      </c>
      <c r="AB94" s="3">
        <v>4</v>
      </c>
      <c r="AC94" s="3">
        <v>24</v>
      </c>
      <c r="AD94" s="3">
        <v>5</v>
      </c>
      <c r="AE94" s="3">
        <v>4</v>
      </c>
      <c r="AF94" s="3">
        <v>3</v>
      </c>
      <c r="AG94" s="3">
        <v>4</v>
      </c>
      <c r="AH94" s="3">
        <v>8</v>
      </c>
      <c r="AI94" s="3">
        <v>18</v>
      </c>
    </row>
    <row r="95" spans="1:35" x14ac:dyDescent="0.3">
      <c r="A95" s="3" t="s">
        <v>149</v>
      </c>
      <c r="B95" s="3">
        <v>94</v>
      </c>
      <c r="C95" s="3">
        <v>111</v>
      </c>
      <c r="D95" s="3">
        <v>19</v>
      </c>
      <c r="E95" s="3">
        <v>2</v>
      </c>
      <c r="F95" s="4">
        <f>RT!E95/ACC!D95</f>
        <v>440</v>
      </c>
      <c r="G95" s="4">
        <f>RT!F95/ACC!E95</f>
        <v>499.04255319148939</v>
      </c>
      <c r="H95" s="4">
        <f>RT!G95/ACC!F95</f>
        <v>437.3</v>
      </c>
      <c r="I95" s="4">
        <f>RT!H95/ACC!G95</f>
        <v>650.56818181818187</v>
      </c>
      <c r="J95" s="4">
        <f>RT!I95/ACC!H95</f>
        <v>425.4</v>
      </c>
      <c r="K95" s="4">
        <f>RT!J95/ACC!I95</f>
        <v>549.14893617021289</v>
      </c>
      <c r="L95" s="4">
        <f>RT!K95/ACC!J95</f>
        <v>409.1</v>
      </c>
      <c r="M95" s="4">
        <f>RT!L95/ACC!K95</f>
        <v>442.1</v>
      </c>
      <c r="N95" s="4">
        <f t="shared" si="15"/>
        <v>481.58245889748548</v>
      </c>
      <c r="O95" s="4">
        <f t="shared" si="13"/>
        <v>506.72768375241776</v>
      </c>
      <c r="P95" s="4">
        <f t="shared" si="14"/>
        <v>456.4372340425532</v>
      </c>
      <c r="Q95" s="4">
        <f t="shared" si="18"/>
        <v>-50.290449709864561</v>
      </c>
      <c r="R95" s="4">
        <f t="shared" si="19"/>
        <v>427.94999999999993</v>
      </c>
      <c r="S95" s="4">
        <f t="shared" si="20"/>
        <v>535.21491779497103</v>
      </c>
      <c r="T95" s="4">
        <f t="shared" si="21"/>
        <v>107.2649177949711</v>
      </c>
      <c r="U95" s="4">
        <f t="shared" si="16"/>
        <v>447.56063829787229</v>
      </c>
      <c r="V95" s="4">
        <f t="shared" si="17"/>
        <v>515.60427949709867</v>
      </c>
      <c r="W95" s="4">
        <f t="shared" si="22"/>
        <v>68.043641199226386</v>
      </c>
      <c r="X95" s="3">
        <v>22</v>
      </c>
      <c r="Y95" s="3">
        <v>7</v>
      </c>
      <c r="Z95" s="3">
        <v>3</v>
      </c>
      <c r="AA95" s="3">
        <v>8</v>
      </c>
      <c r="AB95" s="3">
        <v>4</v>
      </c>
      <c r="AC95" s="5">
        <v>11</v>
      </c>
      <c r="AD95" s="3">
        <v>3</v>
      </c>
      <c r="AE95" s="3">
        <v>0</v>
      </c>
      <c r="AF95" s="3">
        <v>2</v>
      </c>
      <c r="AG95" s="3">
        <v>1</v>
      </c>
      <c r="AH95" s="3">
        <v>5</v>
      </c>
      <c r="AI95" s="3">
        <v>6</v>
      </c>
    </row>
    <row r="96" spans="1:35" x14ac:dyDescent="0.3">
      <c r="A96" s="3" t="s">
        <v>150</v>
      </c>
      <c r="B96" s="3">
        <v>95</v>
      </c>
      <c r="C96" s="3">
        <v>112</v>
      </c>
      <c r="D96" s="3">
        <v>21</v>
      </c>
      <c r="E96" s="3">
        <v>2</v>
      </c>
      <c r="F96" s="4">
        <f>RT!E96/ACC!D96</f>
        <v>561.29999999999995</v>
      </c>
      <c r="G96" s="4">
        <f>RT!F96/ACC!E96</f>
        <v>505.7</v>
      </c>
      <c r="H96" s="4">
        <f>RT!G96/ACC!F96</f>
        <v>549.5</v>
      </c>
      <c r="I96" s="4">
        <f>RT!H96/ACC!G96</f>
        <v>640.95744680851067</v>
      </c>
      <c r="J96" s="4">
        <f>RT!I96/ACC!H96</f>
        <v>595.70000000000005</v>
      </c>
      <c r="K96" s="4">
        <f>RT!J96/ACC!I96</f>
        <v>706.5</v>
      </c>
      <c r="L96" s="4">
        <f>RT!K96/ACC!J96</f>
        <v>547.6</v>
      </c>
      <c r="M96" s="4">
        <f>RT!L96/ACC!K96</f>
        <v>600.9</v>
      </c>
      <c r="N96" s="4">
        <f t="shared" si="15"/>
        <v>588.51968085106387</v>
      </c>
      <c r="O96" s="4">
        <f t="shared" si="13"/>
        <v>564.36436170212767</v>
      </c>
      <c r="P96" s="4">
        <f t="shared" si="14"/>
        <v>612.67500000000007</v>
      </c>
      <c r="Q96" s="4">
        <f t="shared" si="18"/>
        <v>48.310638297872401</v>
      </c>
      <c r="R96" s="4">
        <f t="shared" si="19"/>
        <v>563.52499999999998</v>
      </c>
      <c r="S96" s="4">
        <f t="shared" si="20"/>
        <v>613.51436170212764</v>
      </c>
      <c r="T96" s="4">
        <f t="shared" si="21"/>
        <v>49.989361702127667</v>
      </c>
      <c r="U96" s="4">
        <f t="shared" si="16"/>
        <v>553.875</v>
      </c>
      <c r="V96" s="4">
        <f t="shared" si="17"/>
        <v>623.16436170212774</v>
      </c>
      <c r="W96" s="4">
        <f t="shared" si="22"/>
        <v>69.289361702127735</v>
      </c>
      <c r="X96" s="3">
        <v>25</v>
      </c>
      <c r="Y96" s="3">
        <v>6</v>
      </c>
      <c r="Z96" s="3">
        <v>3</v>
      </c>
      <c r="AA96" s="3">
        <v>11</v>
      </c>
      <c r="AB96" s="3">
        <v>5</v>
      </c>
      <c r="AC96" s="3">
        <v>28</v>
      </c>
      <c r="AD96" s="3">
        <v>9</v>
      </c>
      <c r="AE96" s="3">
        <v>4</v>
      </c>
      <c r="AF96" s="3">
        <v>7</v>
      </c>
      <c r="AG96" s="3">
        <v>2</v>
      </c>
      <c r="AH96" s="3">
        <v>6</v>
      </c>
      <c r="AI96" s="3">
        <v>11</v>
      </c>
    </row>
    <row r="97" spans="1:35" x14ac:dyDescent="0.3">
      <c r="A97" s="3" t="s">
        <v>151</v>
      </c>
      <c r="B97" s="3">
        <v>96</v>
      </c>
      <c r="C97" s="3">
        <v>113</v>
      </c>
      <c r="D97" s="3">
        <v>23</v>
      </c>
      <c r="E97" s="3">
        <v>2</v>
      </c>
      <c r="F97" s="4">
        <f>RT!E97/ACC!D97</f>
        <v>629.70000000000005</v>
      </c>
      <c r="G97" s="4">
        <f>RT!F97/ACC!E97</f>
        <v>792.72727272727275</v>
      </c>
      <c r="H97" s="4">
        <f>RT!G97/ACC!F97</f>
        <v>613.79999999999995</v>
      </c>
      <c r="I97" s="4">
        <f>RT!H97/ACC!G97</f>
        <v>698.1</v>
      </c>
      <c r="J97" s="4">
        <f>RT!I97/ACC!H97</f>
        <v>681.5</v>
      </c>
      <c r="K97" s="4">
        <f>RT!J97/ACC!I97</f>
        <v>727.8</v>
      </c>
      <c r="L97" s="4">
        <f>RT!K97/ACC!J97</f>
        <v>719.78723404255322</v>
      </c>
      <c r="M97" s="4">
        <f>RT!L97/ACC!K97</f>
        <v>722.9</v>
      </c>
      <c r="N97" s="4">
        <f t="shared" si="15"/>
        <v>698.28931334622814</v>
      </c>
      <c r="O97" s="4">
        <f t="shared" si="13"/>
        <v>683.58181818181822</v>
      </c>
      <c r="P97" s="4">
        <f t="shared" si="14"/>
        <v>712.99680851063829</v>
      </c>
      <c r="Q97" s="4">
        <f t="shared" si="18"/>
        <v>29.414990328820068</v>
      </c>
      <c r="R97" s="4">
        <f t="shared" si="19"/>
        <v>661.19680851063833</v>
      </c>
      <c r="S97" s="4">
        <f t="shared" si="20"/>
        <v>735.38181818181818</v>
      </c>
      <c r="T97" s="4">
        <f t="shared" si="21"/>
        <v>74.185009671179841</v>
      </c>
      <c r="U97" s="4">
        <f t="shared" si="16"/>
        <v>716.27862669245656</v>
      </c>
      <c r="V97" s="4">
        <f t="shared" si="17"/>
        <v>680.3</v>
      </c>
      <c r="W97" s="4">
        <f t="shared" si="22"/>
        <v>-35.978626692456601</v>
      </c>
      <c r="X97" s="3">
        <v>52</v>
      </c>
      <c r="Y97" s="3">
        <v>12</v>
      </c>
      <c r="Z97" s="3">
        <v>12</v>
      </c>
      <c r="AA97" s="3">
        <v>19</v>
      </c>
      <c r="AB97" s="3">
        <v>9</v>
      </c>
      <c r="AC97" s="3">
        <v>25</v>
      </c>
      <c r="AD97" s="3">
        <v>4</v>
      </c>
      <c r="AE97" s="3">
        <v>5</v>
      </c>
      <c r="AF97" s="3">
        <v>1</v>
      </c>
      <c r="AG97" s="3">
        <v>6</v>
      </c>
      <c r="AH97" s="3">
        <v>9</v>
      </c>
      <c r="AI97" s="3">
        <v>56</v>
      </c>
    </row>
    <row r="98" spans="1:35" x14ac:dyDescent="0.3">
      <c r="A98" s="3" t="s">
        <v>152</v>
      </c>
      <c r="B98" s="3">
        <v>97</v>
      </c>
      <c r="C98" s="3">
        <v>114</v>
      </c>
      <c r="D98" s="3">
        <v>27</v>
      </c>
      <c r="E98" s="3">
        <v>1</v>
      </c>
      <c r="F98" s="4">
        <f>RT!E98/ACC!D98</f>
        <v>544.29999999999995</v>
      </c>
      <c r="G98" s="4">
        <f>RT!F98/ACC!E98</f>
        <v>597.20000000000005</v>
      </c>
      <c r="H98" s="4">
        <f>RT!G98/ACC!F98</f>
        <v>475.1</v>
      </c>
      <c r="I98" s="4">
        <f>RT!H98/ACC!G98</f>
        <v>605.29999999999995</v>
      </c>
      <c r="J98" s="4">
        <f>RT!I98/ACC!H98</f>
        <v>745.1</v>
      </c>
      <c r="K98" s="4">
        <f>RT!J98/ACC!I98</f>
        <v>725.6</v>
      </c>
      <c r="L98" s="4">
        <f>RT!K98/ACC!J98</f>
        <v>532.9</v>
      </c>
      <c r="M98" s="4">
        <f>RT!L98/ACC!K98</f>
        <v>603.9</v>
      </c>
      <c r="N98" s="4">
        <f t="shared" si="15"/>
        <v>603.67499999999984</v>
      </c>
      <c r="O98" s="4">
        <f t="shared" ref="O98:O112" si="23">AVERAGE(F98:I98)</f>
        <v>555.47499999999991</v>
      </c>
      <c r="P98" s="4">
        <f t="shared" ref="P98:P112" si="24">AVERAGE(J98:M98)</f>
        <v>651.875</v>
      </c>
      <c r="Q98" s="4">
        <f t="shared" si="18"/>
        <v>96.400000000000091</v>
      </c>
      <c r="R98" s="4">
        <f t="shared" si="19"/>
        <v>574.35</v>
      </c>
      <c r="S98" s="4">
        <f t="shared" si="20"/>
        <v>633</v>
      </c>
      <c r="T98" s="4">
        <f t="shared" si="21"/>
        <v>58.649999999999977</v>
      </c>
      <c r="U98" s="4">
        <f t="shared" si="16"/>
        <v>569.57500000000005</v>
      </c>
      <c r="V98" s="4">
        <f t="shared" si="17"/>
        <v>637.77499999999998</v>
      </c>
      <c r="W98" s="4">
        <f t="shared" si="22"/>
        <v>68.199999999999932</v>
      </c>
      <c r="X98" s="3">
        <v>33</v>
      </c>
      <c r="Y98" s="3">
        <v>10</v>
      </c>
      <c r="Z98" s="3">
        <v>3</v>
      </c>
      <c r="AA98" s="3">
        <v>13</v>
      </c>
      <c r="AB98" s="3">
        <v>7</v>
      </c>
      <c r="AC98" s="3">
        <v>35</v>
      </c>
      <c r="AD98" s="3">
        <v>7</v>
      </c>
      <c r="AE98" s="3">
        <v>8</v>
      </c>
      <c r="AF98" s="3">
        <v>4</v>
      </c>
      <c r="AG98" s="3">
        <v>7</v>
      </c>
      <c r="AH98" s="3">
        <v>9</v>
      </c>
      <c r="AI98" s="3">
        <v>21</v>
      </c>
    </row>
    <row r="99" spans="1:35" x14ac:dyDescent="0.3">
      <c r="A99" s="3" t="s">
        <v>157</v>
      </c>
      <c r="B99" s="3">
        <v>98</v>
      </c>
      <c r="C99" s="3">
        <v>115</v>
      </c>
      <c r="D99" s="3">
        <v>27</v>
      </c>
      <c r="E99" s="3">
        <v>2</v>
      </c>
      <c r="F99" s="4">
        <f>RT!E99/ACC!D99</f>
        <v>526.70000000000005</v>
      </c>
      <c r="G99" s="4">
        <f>RT!F99/ACC!E99</f>
        <v>533.6</v>
      </c>
      <c r="H99" s="4">
        <f>RT!G99/ACC!F99</f>
        <v>534.1</v>
      </c>
      <c r="I99" s="4">
        <f>RT!H99/ACC!G99</f>
        <v>633.79999999999995</v>
      </c>
      <c r="J99" s="4">
        <f>RT!I99/ACC!H99</f>
        <v>841.25714285714287</v>
      </c>
      <c r="K99" s="4">
        <f>RT!J99/ACC!I99</f>
        <v>688.5</v>
      </c>
      <c r="L99" s="4">
        <f>RT!K99/ACC!J99</f>
        <v>599.79999999999995</v>
      </c>
      <c r="M99" s="4">
        <f>RT!L99/ACC!K99</f>
        <v>769.2</v>
      </c>
      <c r="N99" s="4">
        <f t="shared" si="15"/>
        <v>640.86964285714282</v>
      </c>
      <c r="O99" s="4">
        <f t="shared" si="23"/>
        <v>557.04999999999995</v>
      </c>
      <c r="P99" s="4">
        <f t="shared" si="24"/>
        <v>724.68928571428569</v>
      </c>
      <c r="Q99" s="4">
        <f t="shared" si="18"/>
        <v>167.63928571428573</v>
      </c>
      <c r="R99" s="4">
        <f t="shared" si="19"/>
        <v>625.46428571428578</v>
      </c>
      <c r="S99" s="4">
        <f t="shared" si="20"/>
        <v>656.27500000000009</v>
      </c>
      <c r="T99" s="4">
        <f t="shared" si="21"/>
        <v>30.810714285714312</v>
      </c>
      <c r="U99" s="4">
        <f t="shared" si="16"/>
        <v>607.32500000000005</v>
      </c>
      <c r="V99" s="4">
        <f t="shared" si="17"/>
        <v>674.41428571428571</v>
      </c>
      <c r="W99" s="4">
        <f t="shared" si="22"/>
        <v>67.089285714285666</v>
      </c>
      <c r="X99" s="3">
        <v>26</v>
      </c>
      <c r="Y99" s="3">
        <v>8</v>
      </c>
      <c r="Z99" s="3">
        <v>3</v>
      </c>
      <c r="AA99" s="3">
        <v>11</v>
      </c>
      <c r="AB99" s="3">
        <v>4</v>
      </c>
      <c r="AC99" s="3">
        <v>25</v>
      </c>
      <c r="AD99" s="3">
        <v>5</v>
      </c>
      <c r="AE99" s="3">
        <v>3</v>
      </c>
      <c r="AF99" s="3">
        <v>3</v>
      </c>
      <c r="AG99" s="3">
        <v>6</v>
      </c>
      <c r="AH99" s="3">
        <v>8</v>
      </c>
      <c r="AI99" s="3">
        <v>11</v>
      </c>
    </row>
    <row r="100" spans="1:35" x14ac:dyDescent="0.3">
      <c r="A100" s="3" t="s">
        <v>160</v>
      </c>
      <c r="B100" s="3">
        <v>99</v>
      </c>
      <c r="C100" s="3">
        <v>116</v>
      </c>
      <c r="D100" s="3">
        <v>20</v>
      </c>
      <c r="E100" s="3">
        <v>2</v>
      </c>
      <c r="F100" s="4">
        <f>RT!E100/ACC!D100</f>
        <v>618.6</v>
      </c>
      <c r="G100" s="4">
        <f>RT!F100/ACC!E100</f>
        <v>1774.6666666666667</v>
      </c>
      <c r="H100" s="4">
        <f>RT!G100/ACC!F100</f>
        <v>598.79999999999995</v>
      </c>
      <c r="I100" s="4">
        <f>RT!H100/ACC!G100</f>
        <v>846.93333333333328</v>
      </c>
      <c r="J100" s="4">
        <f>RT!I100/ACC!H100</f>
        <v>649.29999999999995</v>
      </c>
      <c r="K100" s="4">
        <f>RT!J100/ACC!I100</f>
        <v>606.79999999999995</v>
      </c>
      <c r="L100" s="4">
        <f>RT!K100/ACC!J100</f>
        <v>598.70000000000005</v>
      </c>
      <c r="M100" s="4">
        <f>RT!L100/ACC!K100</f>
        <v>629.6</v>
      </c>
      <c r="N100" s="4">
        <f t="shared" si="15"/>
        <v>790.42500000000007</v>
      </c>
      <c r="O100" s="4">
        <f t="shared" si="23"/>
        <v>959.75</v>
      </c>
      <c r="P100" s="4">
        <f t="shared" si="24"/>
        <v>621.1</v>
      </c>
      <c r="Q100" s="4">
        <f t="shared" si="18"/>
        <v>-338.65</v>
      </c>
      <c r="R100" s="4">
        <f t="shared" si="19"/>
        <v>616.35</v>
      </c>
      <c r="S100" s="4">
        <f t="shared" si="20"/>
        <v>964.49999999999989</v>
      </c>
      <c r="T100" s="4">
        <f t="shared" si="21"/>
        <v>348.14999999999986</v>
      </c>
      <c r="U100" s="4">
        <f t="shared" si="16"/>
        <v>905.39166666666677</v>
      </c>
      <c r="V100" s="4">
        <f t="shared" si="17"/>
        <v>675.45833333333326</v>
      </c>
      <c r="W100" s="4">
        <f t="shared" si="22"/>
        <v>-229.93333333333351</v>
      </c>
      <c r="X100" s="3">
        <v>32</v>
      </c>
      <c r="Y100" s="3">
        <v>8</v>
      </c>
      <c r="Z100" s="3">
        <v>5</v>
      </c>
      <c r="AA100" s="3">
        <v>11</v>
      </c>
      <c r="AB100" s="3">
        <v>8</v>
      </c>
      <c r="AC100" s="3">
        <v>27</v>
      </c>
      <c r="AD100" s="3">
        <v>5</v>
      </c>
      <c r="AE100" s="3">
        <v>4</v>
      </c>
      <c r="AF100" s="3">
        <v>6</v>
      </c>
      <c r="AG100" s="3">
        <v>8</v>
      </c>
      <c r="AH100" s="3">
        <v>4</v>
      </c>
      <c r="AI100" s="3">
        <v>20</v>
      </c>
    </row>
    <row r="101" spans="1:35" x14ac:dyDescent="0.3">
      <c r="A101" s="3" t="s">
        <v>161</v>
      </c>
      <c r="B101" s="3">
        <v>100</v>
      </c>
      <c r="C101" s="3">
        <v>117</v>
      </c>
      <c r="D101" s="3">
        <v>23</v>
      </c>
      <c r="E101" s="3">
        <v>2</v>
      </c>
      <c r="F101" s="4">
        <f>RT!E101/ACC!D101</f>
        <v>462.3</v>
      </c>
      <c r="G101" s="4">
        <f>RT!F101/ACC!E101</f>
        <v>555.4</v>
      </c>
      <c r="H101" s="4">
        <f>RT!G101/ACC!F101</f>
        <v>636.1</v>
      </c>
      <c r="I101" s="4">
        <f>RT!H101/ACC!G101</f>
        <v>668.3</v>
      </c>
      <c r="J101" s="4">
        <f>RT!I101/ACC!H101</f>
        <v>1197.7142857142858</v>
      </c>
      <c r="K101" s="4">
        <f>RT!J101/ACC!I101</f>
        <v>1122.2153846153847</v>
      </c>
      <c r="L101" s="4">
        <f>RT!K101/ACC!J101</f>
        <v>545.79999999999995</v>
      </c>
      <c r="M101" s="4">
        <f>RT!L101/ACC!K101</f>
        <v>554</v>
      </c>
      <c r="N101" s="4">
        <f t="shared" si="15"/>
        <v>717.72870879120887</v>
      </c>
      <c r="O101" s="4">
        <f t="shared" si="23"/>
        <v>580.52500000000009</v>
      </c>
      <c r="P101" s="4">
        <f t="shared" si="24"/>
        <v>854.93241758241766</v>
      </c>
      <c r="Q101" s="4">
        <f t="shared" si="18"/>
        <v>274.40741758241757</v>
      </c>
      <c r="R101" s="4">
        <f t="shared" si="19"/>
        <v>710.47857142857151</v>
      </c>
      <c r="S101" s="4">
        <f t="shared" si="20"/>
        <v>724.97884615384612</v>
      </c>
      <c r="T101" s="4">
        <f t="shared" si="21"/>
        <v>14.500274725274608</v>
      </c>
      <c r="U101" s="4">
        <f t="shared" si="16"/>
        <v>529.375</v>
      </c>
      <c r="V101" s="4">
        <f t="shared" si="17"/>
        <v>906.08241758241763</v>
      </c>
      <c r="W101" s="4">
        <f t="shared" si="22"/>
        <v>376.70741758241763</v>
      </c>
      <c r="X101" s="3">
        <v>39</v>
      </c>
      <c r="Y101" s="3">
        <v>11</v>
      </c>
      <c r="Z101" s="3">
        <v>4</v>
      </c>
      <c r="AA101" s="3">
        <v>14</v>
      </c>
      <c r="AB101" s="3">
        <v>10</v>
      </c>
      <c r="AC101" s="3">
        <v>16</v>
      </c>
      <c r="AD101" s="3">
        <v>1</v>
      </c>
      <c r="AE101" s="3">
        <v>0</v>
      </c>
      <c r="AF101" s="3">
        <v>2</v>
      </c>
      <c r="AG101" s="3">
        <v>7</v>
      </c>
      <c r="AH101" s="3">
        <v>6</v>
      </c>
      <c r="AI101" s="3">
        <v>21</v>
      </c>
    </row>
    <row r="102" spans="1:35" x14ac:dyDescent="0.3">
      <c r="A102" s="3" t="s">
        <v>162</v>
      </c>
      <c r="B102" s="3">
        <v>101</v>
      </c>
      <c r="C102" s="3">
        <v>118</v>
      </c>
      <c r="D102" s="3">
        <v>24</v>
      </c>
      <c r="E102" s="3">
        <v>1</v>
      </c>
      <c r="F102" s="4">
        <f>RT!E102/ACC!D102</f>
        <v>817.5</v>
      </c>
      <c r="G102" s="4">
        <f>RT!F102/ACC!E102</f>
        <v>754.3</v>
      </c>
      <c r="H102" s="4">
        <f>RT!G102/ACC!F102</f>
        <v>702.4</v>
      </c>
      <c r="I102" s="4">
        <f>RT!H102/ACC!G102</f>
        <v>1051</v>
      </c>
      <c r="J102" s="4">
        <f>RT!I102/ACC!H102</f>
        <v>753</v>
      </c>
      <c r="K102" s="4">
        <f>RT!J102/ACC!I102</f>
        <v>812.5</v>
      </c>
      <c r="L102" s="4">
        <f>RT!K102/ACC!J102</f>
        <v>1036.8181818181818</v>
      </c>
      <c r="M102" s="4">
        <f>RT!L102/ACC!K102</f>
        <v>709.14893617021278</v>
      </c>
      <c r="N102" s="4">
        <f t="shared" si="15"/>
        <v>829.58338974854928</v>
      </c>
      <c r="O102" s="4">
        <f t="shared" si="23"/>
        <v>831.3</v>
      </c>
      <c r="P102" s="4">
        <f t="shared" si="24"/>
        <v>827.86677949709872</v>
      </c>
      <c r="Q102" s="4">
        <f t="shared" si="18"/>
        <v>-3.4332205029012357</v>
      </c>
      <c r="R102" s="4">
        <f t="shared" si="19"/>
        <v>827.4295454545454</v>
      </c>
      <c r="S102" s="4">
        <f t="shared" si="20"/>
        <v>831.73723404255327</v>
      </c>
      <c r="T102" s="4">
        <f t="shared" si="21"/>
        <v>4.3076885880078635</v>
      </c>
      <c r="U102" s="4">
        <f t="shared" si="16"/>
        <v>829.44177949709865</v>
      </c>
      <c r="V102" s="4">
        <f t="shared" si="17"/>
        <v>829.72500000000002</v>
      </c>
      <c r="W102" s="4">
        <f t="shared" si="22"/>
        <v>0.28322050290137213</v>
      </c>
      <c r="X102" s="3">
        <v>29</v>
      </c>
      <c r="Y102" s="3">
        <v>9</v>
      </c>
      <c r="Z102" s="3">
        <v>3</v>
      </c>
      <c r="AA102" s="3">
        <v>11</v>
      </c>
      <c r="AB102" s="3">
        <v>6</v>
      </c>
      <c r="AC102" s="3">
        <v>14</v>
      </c>
      <c r="AD102" s="3">
        <v>3</v>
      </c>
      <c r="AE102" s="3">
        <v>3</v>
      </c>
      <c r="AF102" s="3">
        <v>1</v>
      </c>
      <c r="AG102" s="3">
        <v>5</v>
      </c>
      <c r="AH102" s="3">
        <v>2</v>
      </c>
      <c r="AI102" s="3">
        <v>11</v>
      </c>
    </row>
    <row r="103" spans="1:35" x14ac:dyDescent="0.3">
      <c r="A103" s="3" t="s">
        <v>163</v>
      </c>
      <c r="B103" s="3">
        <v>102</v>
      </c>
      <c r="C103" s="3">
        <v>119</v>
      </c>
      <c r="D103" s="3">
        <v>19</v>
      </c>
      <c r="E103" s="3">
        <v>1</v>
      </c>
      <c r="F103" s="4">
        <f>RT!E103/ACC!D103</f>
        <v>592.29999999999995</v>
      </c>
      <c r="G103" s="4">
        <f>RT!F103/ACC!E103</f>
        <v>623.9</v>
      </c>
      <c r="H103" s="4">
        <f>RT!G103/ACC!F103</f>
        <v>891.2</v>
      </c>
      <c r="I103" s="4">
        <f>RT!H103/ACC!G103</f>
        <v>967.3</v>
      </c>
      <c r="J103" s="4">
        <f>RT!I103/ACC!H103</f>
        <v>597.5</v>
      </c>
      <c r="K103" s="4">
        <f>RT!J103/ACC!I103</f>
        <v>649.79999999999995</v>
      </c>
      <c r="L103" s="4">
        <f>RT!K103/ACC!J103</f>
        <v>609.79999999999995</v>
      </c>
      <c r="M103" s="4">
        <f>RT!L103/ACC!K103</f>
        <v>713.4</v>
      </c>
      <c r="N103" s="4">
        <f t="shared" si="15"/>
        <v>705.65</v>
      </c>
      <c r="O103" s="4">
        <f t="shared" si="23"/>
        <v>768.67499999999995</v>
      </c>
      <c r="P103" s="4">
        <f t="shared" si="24"/>
        <v>642.625</v>
      </c>
      <c r="Q103" s="4">
        <f t="shared" si="18"/>
        <v>-126.04999999999995</v>
      </c>
      <c r="R103" s="4">
        <f t="shared" si="19"/>
        <v>672.7</v>
      </c>
      <c r="S103" s="4">
        <f t="shared" si="20"/>
        <v>738.6</v>
      </c>
      <c r="T103" s="4">
        <f t="shared" si="21"/>
        <v>65.899999999999977</v>
      </c>
      <c r="U103" s="4">
        <f t="shared" si="16"/>
        <v>634.84999999999991</v>
      </c>
      <c r="V103" s="4">
        <f t="shared" si="17"/>
        <v>776.45</v>
      </c>
      <c r="W103" s="4">
        <f t="shared" si="22"/>
        <v>141.60000000000014</v>
      </c>
      <c r="X103" s="3">
        <v>29</v>
      </c>
      <c r="Y103" s="3">
        <v>7</v>
      </c>
      <c r="Z103" s="3">
        <v>3</v>
      </c>
      <c r="AA103" s="3">
        <v>12</v>
      </c>
      <c r="AB103" s="3">
        <v>7</v>
      </c>
      <c r="AC103" s="3">
        <v>18</v>
      </c>
      <c r="AD103" s="3">
        <v>4</v>
      </c>
      <c r="AE103" s="3">
        <v>1</v>
      </c>
      <c r="AF103" s="3">
        <v>5</v>
      </c>
      <c r="AG103" s="3">
        <v>3</v>
      </c>
      <c r="AH103" s="3">
        <v>5</v>
      </c>
      <c r="AI103" s="3">
        <v>3</v>
      </c>
    </row>
    <row r="104" spans="1:35" x14ac:dyDescent="0.3">
      <c r="A104" s="3" t="s">
        <v>164</v>
      </c>
      <c r="B104" s="3">
        <v>103</v>
      </c>
      <c r="C104" s="3">
        <v>120</v>
      </c>
      <c r="D104" s="3">
        <v>28</v>
      </c>
      <c r="E104" s="3">
        <v>2</v>
      </c>
      <c r="F104" s="4">
        <f>RT!E104/ACC!D104</f>
        <v>557.6</v>
      </c>
      <c r="G104" s="4">
        <f>RT!F104/ACC!E104</f>
        <v>633.79999999999995</v>
      </c>
      <c r="H104" s="4">
        <f>RT!G104/ACC!F104</f>
        <v>740.7</v>
      </c>
      <c r="I104" s="4">
        <f>RT!H104/ACC!G104</f>
        <v>807.5</v>
      </c>
      <c r="J104" s="4">
        <f>RT!I104/ACC!H104</f>
        <v>638.4</v>
      </c>
      <c r="K104" s="4">
        <f>RT!J104/ACC!I104</f>
        <v>648.6</v>
      </c>
      <c r="L104" s="4">
        <f>RT!K104/ACC!J104</f>
        <v>703.6</v>
      </c>
      <c r="M104" s="4">
        <f>RT!L104/ACC!K104</f>
        <v>766.3</v>
      </c>
      <c r="N104" s="4">
        <f t="shared" si="15"/>
        <v>687.06250000000011</v>
      </c>
      <c r="O104" s="4">
        <f t="shared" si="23"/>
        <v>684.90000000000009</v>
      </c>
      <c r="P104" s="4">
        <f t="shared" si="24"/>
        <v>689.22499999999991</v>
      </c>
      <c r="Q104" s="4">
        <f t="shared" si="18"/>
        <v>4.3249999999998181</v>
      </c>
      <c r="R104" s="4">
        <f t="shared" si="19"/>
        <v>660.07500000000005</v>
      </c>
      <c r="S104" s="4">
        <f t="shared" si="20"/>
        <v>714.05</v>
      </c>
      <c r="T104" s="4">
        <f t="shared" si="21"/>
        <v>53.974999999999909</v>
      </c>
      <c r="U104" s="4">
        <f t="shared" si="16"/>
        <v>665.32500000000005</v>
      </c>
      <c r="V104" s="4">
        <f t="shared" si="17"/>
        <v>708.8</v>
      </c>
      <c r="W104" s="4">
        <f t="shared" si="22"/>
        <v>43.474999999999909</v>
      </c>
      <c r="X104" s="3">
        <v>30</v>
      </c>
      <c r="Y104" s="3">
        <v>9</v>
      </c>
      <c r="Z104" s="3">
        <v>3</v>
      </c>
      <c r="AA104" s="3">
        <v>11</v>
      </c>
      <c r="AB104" s="3">
        <v>7</v>
      </c>
      <c r="AC104" s="3">
        <v>16</v>
      </c>
      <c r="AD104" s="3">
        <v>2</v>
      </c>
      <c r="AE104" s="3">
        <v>3</v>
      </c>
      <c r="AF104" s="3">
        <v>4</v>
      </c>
      <c r="AG104" s="3">
        <v>5</v>
      </c>
      <c r="AH104" s="3">
        <v>2</v>
      </c>
      <c r="AI104" s="3">
        <v>10</v>
      </c>
    </row>
    <row r="105" spans="1:35" x14ac:dyDescent="0.3">
      <c r="A105" s="3" t="s">
        <v>166</v>
      </c>
      <c r="B105" s="3">
        <v>104</v>
      </c>
      <c r="C105" s="3">
        <v>121</v>
      </c>
      <c r="D105" s="3">
        <v>23</v>
      </c>
      <c r="E105" s="3">
        <v>2</v>
      </c>
      <c r="F105" s="4">
        <f>RT!E105/ACC!D105</f>
        <v>569.9</v>
      </c>
      <c r="G105" s="4">
        <f>RT!F105/ACC!E105</f>
        <v>606.20000000000005</v>
      </c>
      <c r="H105" s="4">
        <f>RT!G105/ACC!F105</f>
        <v>719.9</v>
      </c>
      <c r="I105" s="4">
        <f>RT!H105/ACC!G105</f>
        <v>853.7</v>
      </c>
      <c r="J105" s="4">
        <f>RT!I105/ACC!H105</f>
        <v>1137.7142857142858</v>
      </c>
      <c r="K105" s="4">
        <f>RT!J105/ACC!I105</f>
        <v>867.3</v>
      </c>
      <c r="L105" s="4">
        <f>RT!K105/ACC!J105</f>
        <v>717.3</v>
      </c>
      <c r="M105" s="4">
        <f>RT!L105/ACC!K105</f>
        <v>756.6</v>
      </c>
      <c r="N105" s="4">
        <f t="shared" si="15"/>
        <v>778.57678571428573</v>
      </c>
      <c r="O105" s="4">
        <f t="shared" si="23"/>
        <v>687.42499999999995</v>
      </c>
      <c r="P105" s="4">
        <f t="shared" si="24"/>
        <v>869.7285714285714</v>
      </c>
      <c r="Q105" s="4">
        <f t="shared" ref="Q105:Q112" si="25">P105-O105</f>
        <v>182.30357142857144</v>
      </c>
      <c r="R105" s="4">
        <f t="shared" si="19"/>
        <v>786.20357142857142</v>
      </c>
      <c r="S105" s="4">
        <f t="shared" si="20"/>
        <v>770.94999999999993</v>
      </c>
      <c r="T105" s="4">
        <f t="shared" ref="T105:T112" si="26">S105-R105</f>
        <v>-15.25357142857149</v>
      </c>
      <c r="U105" s="4">
        <f t="shared" si="16"/>
        <v>662.5</v>
      </c>
      <c r="V105" s="4">
        <f t="shared" si="17"/>
        <v>894.65357142857147</v>
      </c>
      <c r="W105" s="4">
        <f t="shared" ref="W105:W112" si="27">V105-U105</f>
        <v>232.15357142857147</v>
      </c>
      <c r="X105" s="3">
        <v>26</v>
      </c>
      <c r="Y105" s="3">
        <v>6</v>
      </c>
      <c r="Z105" s="3">
        <v>3</v>
      </c>
      <c r="AA105" s="3">
        <v>9</v>
      </c>
      <c r="AB105" s="3">
        <v>8</v>
      </c>
      <c r="AC105" s="3">
        <v>7</v>
      </c>
      <c r="AD105" s="3">
        <v>0</v>
      </c>
      <c r="AE105" s="3">
        <v>0</v>
      </c>
      <c r="AF105" s="3">
        <v>1</v>
      </c>
      <c r="AG105" s="3">
        <v>4</v>
      </c>
      <c r="AH105" s="3">
        <v>2</v>
      </c>
      <c r="AI105" s="3">
        <v>0</v>
      </c>
    </row>
    <row r="106" spans="1:35" x14ac:dyDescent="0.3">
      <c r="A106" s="3" t="s">
        <v>168</v>
      </c>
      <c r="B106" s="3">
        <v>105</v>
      </c>
      <c r="C106" s="3">
        <v>122</v>
      </c>
      <c r="D106" s="3">
        <v>26</v>
      </c>
      <c r="E106" s="3">
        <v>1</v>
      </c>
      <c r="F106" s="4">
        <f>RT!E106/ACC!D106</f>
        <v>376.2</v>
      </c>
      <c r="G106" s="4">
        <f>RT!F106/ACC!E106</f>
        <v>463.7714285714286</v>
      </c>
      <c r="H106" s="4">
        <f>RT!G106/ACC!F106</f>
        <v>462.3</v>
      </c>
      <c r="I106" s="4">
        <f>RT!H106/ACC!G106</f>
        <v>443.8</v>
      </c>
      <c r="J106" s="4">
        <f>RT!I106/ACC!H106</f>
        <v>469.6</v>
      </c>
      <c r="K106" s="4">
        <f>RT!J106/ACC!I106</f>
        <v>595.41333333333341</v>
      </c>
      <c r="L106" s="4">
        <f>RT!K106/ACC!J106</f>
        <v>372.26666666666665</v>
      </c>
      <c r="M106" s="4">
        <f>RT!L106/ACC!K106</f>
        <v>359.7</v>
      </c>
      <c r="N106" s="4">
        <f t="shared" si="15"/>
        <v>442.8814285714285</v>
      </c>
      <c r="O106" s="4">
        <f t="shared" si="23"/>
        <v>436.51785714285711</v>
      </c>
      <c r="P106" s="4">
        <f t="shared" si="24"/>
        <v>449.245</v>
      </c>
      <c r="Q106" s="4">
        <f t="shared" si="25"/>
        <v>12.727142857142894</v>
      </c>
      <c r="R106" s="4">
        <f t="shared" si="19"/>
        <v>420.09166666666664</v>
      </c>
      <c r="S106" s="4">
        <f t="shared" si="20"/>
        <v>465.67119047619053</v>
      </c>
      <c r="T106" s="4">
        <f t="shared" si="26"/>
        <v>45.579523809523891</v>
      </c>
      <c r="U106" s="4">
        <f t="shared" si="16"/>
        <v>392.98452380952381</v>
      </c>
      <c r="V106" s="4">
        <f t="shared" si="17"/>
        <v>492.77833333333336</v>
      </c>
      <c r="W106" s="4">
        <f t="shared" si="27"/>
        <v>99.793809523809557</v>
      </c>
      <c r="X106" s="3">
        <v>20</v>
      </c>
      <c r="Y106" s="3">
        <v>6</v>
      </c>
      <c r="Z106" s="3">
        <v>3</v>
      </c>
      <c r="AA106" s="3">
        <v>7</v>
      </c>
      <c r="AB106" s="3">
        <v>4</v>
      </c>
      <c r="AC106" s="3">
        <v>6</v>
      </c>
      <c r="AD106" s="3">
        <v>0</v>
      </c>
      <c r="AE106" s="3">
        <v>2</v>
      </c>
      <c r="AF106" s="3">
        <v>0</v>
      </c>
      <c r="AG106" s="3">
        <v>0</v>
      </c>
      <c r="AH106" s="3">
        <v>4</v>
      </c>
      <c r="AI106" s="3">
        <v>15</v>
      </c>
    </row>
    <row r="107" spans="1:35" x14ac:dyDescent="0.3">
      <c r="A107" s="3" t="s">
        <v>165</v>
      </c>
      <c r="B107" s="3">
        <v>106</v>
      </c>
      <c r="C107" s="3">
        <v>123</v>
      </c>
      <c r="D107" s="3">
        <v>23</v>
      </c>
      <c r="E107" s="3">
        <v>1</v>
      </c>
      <c r="F107" s="4">
        <f>RT!E107/ACC!D107</f>
        <v>552.85333333333324</v>
      </c>
      <c r="G107" s="4">
        <f>RT!F107/ACC!E107</f>
        <v>897.73333333333323</v>
      </c>
      <c r="H107" s="4">
        <f>RT!G107/ACC!F107</f>
        <v>648.70000000000005</v>
      </c>
      <c r="I107" s="4">
        <f>RT!H107/ACC!G107</f>
        <v>781.01333333333343</v>
      </c>
      <c r="J107" s="4">
        <f>RT!I107/ACC!H107</f>
        <v>704.74666666666667</v>
      </c>
      <c r="K107" s="4">
        <f>RT!J107/ACC!I107</f>
        <v>822.52307692307681</v>
      </c>
      <c r="L107" s="4">
        <f>RT!K107/ACC!J107</f>
        <v>542.1</v>
      </c>
      <c r="M107" s="4">
        <f>RT!L107/ACC!K107</f>
        <v>565.79999999999995</v>
      </c>
      <c r="N107" s="4">
        <f t="shared" si="15"/>
        <v>689.43371794871803</v>
      </c>
      <c r="O107" s="4">
        <f t="shared" si="23"/>
        <v>720.07500000000005</v>
      </c>
      <c r="P107" s="4">
        <f t="shared" si="24"/>
        <v>658.79243589743578</v>
      </c>
      <c r="Q107" s="4">
        <f t="shared" si="25"/>
        <v>-61.282564102564265</v>
      </c>
      <c r="R107" s="4">
        <f t="shared" ref="R107:S112" si="28">AVERAGE(F107,H107,J107,L107)</f>
        <v>612.1</v>
      </c>
      <c r="S107" s="4">
        <f t="shared" si="28"/>
        <v>766.76743589743592</v>
      </c>
      <c r="T107" s="4">
        <f t="shared" si="26"/>
        <v>154.66743589743589</v>
      </c>
      <c r="U107" s="4">
        <f t="shared" si="16"/>
        <v>639.62166666666667</v>
      </c>
      <c r="V107" s="4">
        <f t="shared" si="17"/>
        <v>739.24576923076916</v>
      </c>
      <c r="W107" s="4">
        <f t="shared" si="27"/>
        <v>99.624102564102486</v>
      </c>
      <c r="X107" s="3">
        <v>23</v>
      </c>
      <c r="Y107" s="3">
        <v>7</v>
      </c>
      <c r="Z107" s="3">
        <v>3</v>
      </c>
      <c r="AA107" s="3">
        <v>8</v>
      </c>
      <c r="AB107" s="3">
        <v>5</v>
      </c>
      <c r="AC107" s="3">
        <v>18</v>
      </c>
      <c r="AD107" s="3">
        <v>1</v>
      </c>
      <c r="AE107" s="3">
        <v>2</v>
      </c>
      <c r="AF107" s="3">
        <v>2</v>
      </c>
      <c r="AG107" s="3">
        <v>7</v>
      </c>
      <c r="AH107" s="3">
        <v>6</v>
      </c>
      <c r="AI107" s="3">
        <v>3</v>
      </c>
    </row>
    <row r="108" spans="1:35" x14ac:dyDescent="0.3">
      <c r="A108" s="3" t="s">
        <v>169</v>
      </c>
      <c r="B108" s="3">
        <v>107</v>
      </c>
      <c r="C108" s="3">
        <v>124</v>
      </c>
      <c r="D108" s="3">
        <v>27</v>
      </c>
      <c r="E108" s="3">
        <v>2</v>
      </c>
      <c r="F108" s="4">
        <f>RT!E108/ACC!D108</f>
        <v>581.44000000000005</v>
      </c>
      <c r="G108" s="4">
        <f>RT!F108/ACC!E108</f>
        <v>609.1733333333334</v>
      </c>
      <c r="H108" s="4">
        <f>RT!G108/ACC!F108</f>
        <v>636.4</v>
      </c>
      <c r="I108" s="4">
        <f>RT!H108/ACC!G108</f>
        <v>1895.542857142857</v>
      </c>
      <c r="J108" s="4">
        <f>RT!I108/ACC!H108</f>
        <v>994.4</v>
      </c>
      <c r="K108" s="4">
        <f>RT!J108/ACC!I108</f>
        <v>760.3</v>
      </c>
      <c r="L108" s="4">
        <f>RT!K108/ACC!J108</f>
        <v>619.79999999999995</v>
      </c>
      <c r="M108" s="4">
        <f>RT!L108/ACC!K108</f>
        <v>850.51428571428573</v>
      </c>
      <c r="N108" s="4">
        <f t="shared" si="15"/>
        <v>868.44630952380953</v>
      </c>
      <c r="O108" s="4">
        <f t="shared" si="23"/>
        <v>930.63904761904757</v>
      </c>
      <c r="P108" s="4">
        <f t="shared" si="24"/>
        <v>806.25357142857138</v>
      </c>
      <c r="Q108" s="4">
        <f t="shared" si="25"/>
        <v>-124.3854761904762</v>
      </c>
      <c r="R108" s="4">
        <f t="shared" si="28"/>
        <v>708.01</v>
      </c>
      <c r="S108" s="4">
        <f t="shared" si="28"/>
        <v>1028.8826190476191</v>
      </c>
      <c r="T108" s="4">
        <f t="shared" si="26"/>
        <v>320.87261904761908</v>
      </c>
      <c r="U108" s="4">
        <f t="shared" si="16"/>
        <v>665.23190476190484</v>
      </c>
      <c r="V108" s="4">
        <f t="shared" si="17"/>
        <v>1071.6607142857142</v>
      </c>
      <c r="W108" s="4">
        <f t="shared" si="27"/>
        <v>406.42880952380938</v>
      </c>
      <c r="X108" s="3">
        <v>35</v>
      </c>
      <c r="Y108" s="3">
        <v>11</v>
      </c>
      <c r="Z108" s="3">
        <v>3</v>
      </c>
      <c r="AA108" s="3">
        <v>13</v>
      </c>
      <c r="AB108" s="3">
        <v>8</v>
      </c>
      <c r="AC108" s="3">
        <v>14</v>
      </c>
      <c r="AD108" s="3">
        <v>3</v>
      </c>
      <c r="AE108" s="3">
        <v>2</v>
      </c>
      <c r="AF108" s="3">
        <v>3</v>
      </c>
      <c r="AG108" s="3">
        <v>4</v>
      </c>
      <c r="AH108" s="3">
        <v>2</v>
      </c>
      <c r="AI108" s="3">
        <v>5</v>
      </c>
    </row>
    <row r="109" spans="1:35" x14ac:dyDescent="0.3">
      <c r="A109" s="3" t="s">
        <v>170</v>
      </c>
      <c r="B109" s="3">
        <v>108</v>
      </c>
      <c r="C109" s="3">
        <v>125</v>
      </c>
      <c r="D109" s="3">
        <v>25</v>
      </c>
      <c r="E109" s="3">
        <v>2</v>
      </c>
      <c r="F109" s="4">
        <f>RT!E109/ACC!D109</f>
        <v>530.70000000000005</v>
      </c>
      <c r="G109" s="4">
        <f>RT!F109/ACC!E109</f>
        <v>496.1</v>
      </c>
      <c r="H109" s="4">
        <f>RT!G109/ACC!F109</f>
        <v>523.5</v>
      </c>
      <c r="I109" s="4">
        <f>RT!H109/ACC!G109</f>
        <v>656.31999999999994</v>
      </c>
      <c r="J109" s="4">
        <f>RT!I109/ACC!H109</f>
        <v>502</v>
      </c>
      <c r="K109" s="4">
        <f>RT!J109/ACC!I109</f>
        <v>579</v>
      </c>
      <c r="L109" s="4">
        <f>RT!K109/ACC!J109</f>
        <v>503.8</v>
      </c>
      <c r="M109" s="4">
        <f>RT!L109/ACC!K109</f>
        <v>661.01333333333343</v>
      </c>
      <c r="N109" s="4">
        <f t="shared" si="15"/>
        <v>556.55416666666667</v>
      </c>
      <c r="O109" s="4">
        <f t="shared" si="23"/>
        <v>551.65499999999997</v>
      </c>
      <c r="P109" s="4">
        <f t="shared" si="24"/>
        <v>561.45333333333338</v>
      </c>
      <c r="Q109" s="4">
        <f t="shared" si="25"/>
        <v>9.7983333333334031</v>
      </c>
      <c r="R109" s="4">
        <f t="shared" si="28"/>
        <v>515</v>
      </c>
      <c r="S109" s="4">
        <f t="shared" si="28"/>
        <v>598.10833333333335</v>
      </c>
      <c r="T109" s="4">
        <f t="shared" si="26"/>
        <v>83.108333333333348</v>
      </c>
      <c r="U109" s="4">
        <f t="shared" si="16"/>
        <v>547.90333333333342</v>
      </c>
      <c r="V109" s="4">
        <f t="shared" si="17"/>
        <v>565.20499999999993</v>
      </c>
      <c r="W109" s="4">
        <f t="shared" si="27"/>
        <v>17.301666666666506</v>
      </c>
      <c r="X109" s="3">
        <v>24</v>
      </c>
      <c r="Y109" s="3">
        <v>8</v>
      </c>
      <c r="Z109" s="3">
        <v>3</v>
      </c>
      <c r="AA109" s="3">
        <v>9</v>
      </c>
      <c r="AB109" s="3">
        <v>4</v>
      </c>
      <c r="AC109" s="3">
        <v>16</v>
      </c>
      <c r="AD109" s="3">
        <v>2</v>
      </c>
      <c r="AE109" s="3">
        <v>2</v>
      </c>
      <c r="AF109" s="3">
        <v>1</v>
      </c>
      <c r="AG109" s="3">
        <v>7</v>
      </c>
      <c r="AH109" s="3">
        <v>4</v>
      </c>
      <c r="AI109" s="3">
        <v>10</v>
      </c>
    </row>
    <row r="110" spans="1:35" x14ac:dyDescent="0.3">
      <c r="A110" s="3" t="s">
        <v>171</v>
      </c>
      <c r="B110" s="3">
        <v>109</v>
      </c>
      <c r="C110" s="3">
        <v>126</v>
      </c>
      <c r="D110" s="3">
        <v>24</v>
      </c>
      <c r="E110" s="3">
        <v>1</v>
      </c>
      <c r="F110" s="4">
        <f>RT!E110/ACC!D110</f>
        <v>566.20000000000005</v>
      </c>
      <c r="G110" s="4">
        <f>RT!F110/ACC!E110</f>
        <v>646.91489361702133</v>
      </c>
      <c r="H110" s="4">
        <f>RT!G110/ACC!F110</f>
        <v>1113.8636363636365</v>
      </c>
      <c r="I110" s="4">
        <f>RT!H110/ACC!G110</f>
        <v>4654.8387096774195</v>
      </c>
      <c r="J110" s="4">
        <f>RT!I110/ACC!H110</f>
        <v>875.3</v>
      </c>
      <c r="K110" s="4">
        <f>RT!J110/ACC!I110</f>
        <v>1170.6172839506173</v>
      </c>
      <c r="L110" s="4">
        <f>RT!K110/ACC!J110</f>
        <v>698.61702127659578</v>
      </c>
      <c r="M110" s="4">
        <f>RT!L110/ACC!K110</f>
        <v>649</v>
      </c>
      <c r="N110" s="4">
        <f t="shared" si="15"/>
        <v>1296.9189431106613</v>
      </c>
      <c r="O110" s="4">
        <f t="shared" si="23"/>
        <v>1745.4543099145194</v>
      </c>
      <c r="P110" s="4">
        <f t="shared" si="24"/>
        <v>848.38357630680321</v>
      </c>
      <c r="Q110" s="4">
        <f t="shared" si="25"/>
        <v>-897.07073360771619</v>
      </c>
      <c r="R110" s="4">
        <f t="shared" si="28"/>
        <v>813.49516441005812</v>
      </c>
      <c r="S110" s="4">
        <f t="shared" si="28"/>
        <v>1780.3427218112645</v>
      </c>
      <c r="T110" s="4">
        <f t="shared" si="26"/>
        <v>966.84755740120636</v>
      </c>
      <c r="U110" s="4">
        <f t="shared" si="16"/>
        <v>640.18297872340429</v>
      </c>
      <c r="V110" s="4">
        <f t="shared" si="17"/>
        <v>1953.6549074979184</v>
      </c>
      <c r="W110" s="4">
        <f t="shared" si="27"/>
        <v>1313.4719287745143</v>
      </c>
      <c r="X110" s="3">
        <v>31</v>
      </c>
      <c r="Y110" s="3">
        <v>9</v>
      </c>
      <c r="Z110" s="3">
        <v>3</v>
      </c>
      <c r="AA110" s="3">
        <v>12</v>
      </c>
      <c r="AB110" s="3">
        <v>7</v>
      </c>
      <c r="AC110" s="3">
        <v>28</v>
      </c>
      <c r="AD110" s="3">
        <v>6</v>
      </c>
      <c r="AE110" s="3">
        <v>4</v>
      </c>
      <c r="AF110" s="3">
        <v>5</v>
      </c>
      <c r="AG110" s="3">
        <v>7</v>
      </c>
      <c r="AH110" s="3">
        <v>6</v>
      </c>
      <c r="AI110" s="3">
        <v>9</v>
      </c>
    </row>
    <row r="111" spans="1:35" x14ac:dyDescent="0.3">
      <c r="A111" s="3" t="s">
        <v>172</v>
      </c>
      <c r="B111" s="3">
        <v>110</v>
      </c>
      <c r="C111" s="3">
        <v>127</v>
      </c>
      <c r="D111" s="3">
        <v>23</v>
      </c>
      <c r="E111" s="3">
        <v>2</v>
      </c>
      <c r="F111" s="4">
        <f>RT!E111/ACC!D111</f>
        <v>630.20000000000005</v>
      </c>
      <c r="G111" s="4">
        <f>RT!F111/ACC!E111</f>
        <v>630.29999999999995</v>
      </c>
      <c r="H111" s="4">
        <f>RT!G111/ACC!F111</f>
        <v>546.5</v>
      </c>
      <c r="I111" s="4">
        <f>RT!H111/ACC!G111</f>
        <v>575.6</v>
      </c>
      <c r="J111" s="4">
        <f>RT!I111/ACC!H111</f>
        <v>685</v>
      </c>
      <c r="K111" s="4">
        <f>RT!J111/ACC!I111</f>
        <v>776.6</v>
      </c>
      <c r="L111" s="4">
        <f>RT!K111/ACC!J111</f>
        <v>586.24</v>
      </c>
      <c r="M111" s="4">
        <f>RT!L111/ACC!K111</f>
        <v>614.1</v>
      </c>
      <c r="N111" s="4">
        <f t="shared" si="15"/>
        <v>630.5675</v>
      </c>
      <c r="O111" s="4">
        <f t="shared" si="23"/>
        <v>595.65</v>
      </c>
      <c r="P111" s="4">
        <f t="shared" si="24"/>
        <v>665.48500000000001</v>
      </c>
      <c r="Q111" s="4">
        <f t="shared" si="25"/>
        <v>69.835000000000036</v>
      </c>
      <c r="R111" s="4">
        <f t="shared" si="28"/>
        <v>611.98500000000001</v>
      </c>
      <c r="S111" s="4">
        <f t="shared" si="28"/>
        <v>649.15</v>
      </c>
      <c r="T111" s="4">
        <f t="shared" si="26"/>
        <v>37.164999999999964</v>
      </c>
      <c r="U111" s="4">
        <f t="shared" si="16"/>
        <v>615.21</v>
      </c>
      <c r="V111" s="4">
        <f t="shared" si="17"/>
        <v>645.92499999999995</v>
      </c>
      <c r="W111" s="4">
        <f t="shared" si="27"/>
        <v>30.714999999999918</v>
      </c>
      <c r="X111" s="3">
        <v>30</v>
      </c>
      <c r="Y111" s="3">
        <v>8</v>
      </c>
      <c r="Z111" s="3">
        <v>3</v>
      </c>
      <c r="AA111" s="3">
        <v>12</v>
      </c>
      <c r="AB111" s="3">
        <v>7</v>
      </c>
      <c r="AC111" s="3">
        <v>20</v>
      </c>
      <c r="AD111" s="11">
        <v>2</v>
      </c>
      <c r="AE111" s="3">
        <v>2</v>
      </c>
      <c r="AF111" s="3">
        <v>2</v>
      </c>
      <c r="AG111" s="3">
        <v>9</v>
      </c>
      <c r="AH111" s="3">
        <v>5</v>
      </c>
      <c r="AI111" s="3">
        <v>12</v>
      </c>
    </row>
    <row r="112" spans="1:35" x14ac:dyDescent="0.3">
      <c r="A112" s="3" t="s">
        <v>173</v>
      </c>
      <c r="B112" s="3">
        <v>111</v>
      </c>
      <c r="C112" s="3">
        <v>128</v>
      </c>
      <c r="D112" s="3">
        <v>25</v>
      </c>
      <c r="E112" s="3">
        <v>2</v>
      </c>
      <c r="F112" s="4">
        <f>RT!E112/ACC!D112</f>
        <v>633.20000000000005</v>
      </c>
      <c r="G112" s="4">
        <f>RT!F112/ACC!E112</f>
        <v>638.1</v>
      </c>
      <c r="H112" s="4">
        <f>RT!G112/ACC!F112</f>
        <v>685.7</v>
      </c>
      <c r="I112" s="4">
        <f>RT!H112/ACC!G112</f>
        <v>858.9</v>
      </c>
      <c r="J112" s="4">
        <f>RT!I112/ACC!H112</f>
        <v>687.9</v>
      </c>
      <c r="K112" s="4">
        <f>RT!J112/ACC!I112</f>
        <v>650.70000000000005</v>
      </c>
      <c r="L112" s="4">
        <f>RT!K112/ACC!J112</f>
        <v>627.9</v>
      </c>
      <c r="M112" s="4">
        <f>RT!L112/ACC!K112</f>
        <v>681.2</v>
      </c>
      <c r="N112" s="4">
        <f t="shared" si="15"/>
        <v>682.94999999999993</v>
      </c>
      <c r="O112" s="4">
        <f t="shared" si="23"/>
        <v>703.97500000000002</v>
      </c>
      <c r="P112" s="4">
        <f t="shared" si="24"/>
        <v>661.92499999999995</v>
      </c>
      <c r="Q112" s="4">
        <f t="shared" si="25"/>
        <v>-42.050000000000068</v>
      </c>
      <c r="R112" s="4">
        <f t="shared" si="28"/>
        <v>658.67500000000007</v>
      </c>
      <c r="S112" s="4">
        <f t="shared" si="28"/>
        <v>707.22499999999991</v>
      </c>
      <c r="T112" s="4">
        <f t="shared" si="26"/>
        <v>48.549999999999841</v>
      </c>
      <c r="U112" s="4">
        <f t="shared" si="16"/>
        <v>645.10000000000014</v>
      </c>
      <c r="V112" s="4">
        <f t="shared" si="17"/>
        <v>720.8</v>
      </c>
      <c r="W112" s="4">
        <f t="shared" si="27"/>
        <v>75.699999999999818</v>
      </c>
      <c r="X112" s="3">
        <v>22</v>
      </c>
      <c r="Y112" s="3">
        <v>6</v>
      </c>
      <c r="Z112" s="3">
        <v>3</v>
      </c>
      <c r="AA112" s="3">
        <v>7</v>
      </c>
      <c r="AB112" s="3">
        <v>6</v>
      </c>
      <c r="AC112" s="3">
        <v>10</v>
      </c>
      <c r="AD112" s="11">
        <v>0</v>
      </c>
      <c r="AE112" s="3">
        <v>0</v>
      </c>
      <c r="AF112" s="3">
        <v>3</v>
      </c>
      <c r="AG112" s="3">
        <v>3</v>
      </c>
      <c r="AH112" s="3">
        <v>4</v>
      </c>
      <c r="AI112" s="3">
        <v>0</v>
      </c>
    </row>
    <row r="113" spans="1:35" x14ac:dyDescent="0.3">
      <c r="A113" s="3" t="s">
        <v>194</v>
      </c>
      <c r="B113" s="3">
        <v>112</v>
      </c>
      <c r="C113" s="3">
        <v>129</v>
      </c>
      <c r="D113" s="3">
        <v>27</v>
      </c>
      <c r="E113" s="3">
        <v>2</v>
      </c>
      <c r="F113" s="4">
        <f>RT!E113/ACC!D113</f>
        <v>688.1</v>
      </c>
      <c r="G113" s="4">
        <f>RT!F113/ACC!E113</f>
        <v>688.3</v>
      </c>
      <c r="H113" s="4">
        <f>RT!G113/ACC!F113</f>
        <v>691.8</v>
      </c>
      <c r="I113" s="4">
        <f>RT!H113/ACC!G113</f>
        <v>715.3</v>
      </c>
      <c r="J113" s="4">
        <f>RT!I113/ACC!H113</f>
        <v>900.69333333333327</v>
      </c>
      <c r="K113" s="4">
        <f>RT!J113/ACC!I113</f>
        <v>1409.3333333333333</v>
      </c>
      <c r="L113" s="4">
        <f>RT!K113/ACC!J113</f>
        <v>666</v>
      </c>
      <c r="M113" s="4">
        <f>RT!L113/ACC!K113</f>
        <v>776.42666666666662</v>
      </c>
      <c r="N113" s="4">
        <f t="shared" si="15"/>
        <v>816.99416666666662</v>
      </c>
      <c r="O113" s="4">
        <f t="shared" ref="O113:O125" si="29">AVERAGE(F113:I113)</f>
        <v>695.875</v>
      </c>
      <c r="P113" s="4">
        <f t="shared" ref="P113:P125" si="30">AVERAGE(J113:M113)</f>
        <v>938.11333333333334</v>
      </c>
      <c r="Q113" s="4">
        <f t="shared" ref="Q113:Q125" si="31">P113-O113</f>
        <v>242.23833333333334</v>
      </c>
      <c r="R113" s="4">
        <f t="shared" ref="R113:R125" si="32">AVERAGE(F113,H113,J113,L113)</f>
        <v>736.64833333333331</v>
      </c>
      <c r="S113" s="4">
        <f t="shared" ref="S113:S125" si="33">AVERAGE(G113,I113,K113,M113)</f>
        <v>897.34</v>
      </c>
      <c r="T113" s="4">
        <f t="shared" ref="T113:T125" si="34">S113-R113</f>
        <v>160.69166666666672</v>
      </c>
      <c r="U113" s="4">
        <f t="shared" ref="U113:U125" si="35">AVERAGE(F113,G113,L113,M113)</f>
        <v>704.70666666666671</v>
      </c>
      <c r="V113" s="4">
        <f t="shared" ref="V113:V125" si="36">AVERAGE(H113:K113)</f>
        <v>929.28166666666652</v>
      </c>
      <c r="W113" s="4">
        <f t="shared" ref="W113:W125" si="37">V113-U113</f>
        <v>224.57499999999982</v>
      </c>
      <c r="X113" s="3">
        <v>27</v>
      </c>
      <c r="Y113" s="3">
        <v>7</v>
      </c>
      <c r="Z113" s="3">
        <v>3</v>
      </c>
      <c r="AA113" s="3">
        <v>10</v>
      </c>
      <c r="AB113" s="3">
        <v>7</v>
      </c>
      <c r="AC113" s="3">
        <v>9</v>
      </c>
      <c r="AD113" s="11">
        <v>0</v>
      </c>
      <c r="AE113" s="3">
        <v>2</v>
      </c>
      <c r="AF113" s="3">
        <v>2</v>
      </c>
      <c r="AG113" s="3">
        <v>4</v>
      </c>
      <c r="AH113" s="3">
        <v>1</v>
      </c>
      <c r="AI113" s="3">
        <v>19</v>
      </c>
    </row>
    <row r="114" spans="1:35" x14ac:dyDescent="0.3">
      <c r="A114" s="3" t="s">
        <v>195</v>
      </c>
      <c r="B114" s="3">
        <v>113</v>
      </c>
      <c r="C114" s="3">
        <v>130</v>
      </c>
      <c r="D114" s="3">
        <v>23</v>
      </c>
      <c r="E114" s="3">
        <v>2</v>
      </c>
      <c r="F114" s="4">
        <f>RT!E114/ACC!D114</f>
        <v>494.3</v>
      </c>
      <c r="G114" s="4">
        <f>RT!F114/ACC!E114</f>
        <v>602.9</v>
      </c>
      <c r="H114" s="4">
        <f>RT!G114/ACC!F114</f>
        <v>549.4</v>
      </c>
      <c r="I114" s="4">
        <f>RT!H114/ACC!G114</f>
        <v>663.78666666666663</v>
      </c>
      <c r="J114" s="4">
        <f>RT!I114/ACC!H114</f>
        <v>557.29999999999995</v>
      </c>
      <c r="K114" s="4">
        <f>RT!J114/ACC!I114</f>
        <v>744.57142857142856</v>
      </c>
      <c r="L114" s="4">
        <f>RT!K114/ACC!J114</f>
        <v>501.6</v>
      </c>
      <c r="M114" s="4">
        <f>RT!L114/ACC!K114</f>
        <v>564.37333333333333</v>
      </c>
      <c r="N114" s="4">
        <f t="shared" si="15"/>
        <v>584.77892857142854</v>
      </c>
      <c r="O114" s="4">
        <f t="shared" si="29"/>
        <v>577.59666666666658</v>
      </c>
      <c r="P114" s="4">
        <f t="shared" si="30"/>
        <v>591.9611904761905</v>
      </c>
      <c r="Q114" s="4">
        <f t="shared" si="31"/>
        <v>14.364523809523916</v>
      </c>
      <c r="R114" s="4">
        <f t="shared" si="32"/>
        <v>525.65</v>
      </c>
      <c r="S114" s="4">
        <f t="shared" si="33"/>
        <v>643.9078571428571</v>
      </c>
      <c r="T114" s="4">
        <f t="shared" si="34"/>
        <v>118.25785714285712</v>
      </c>
      <c r="U114" s="4">
        <f t="shared" si="35"/>
        <v>540.79333333333341</v>
      </c>
      <c r="V114" s="4">
        <f t="shared" si="36"/>
        <v>628.76452380952378</v>
      </c>
      <c r="W114" s="4">
        <f t="shared" si="37"/>
        <v>87.971190476190372</v>
      </c>
      <c r="X114" s="3">
        <v>30</v>
      </c>
      <c r="Y114" s="3">
        <v>8</v>
      </c>
      <c r="Z114" s="3">
        <v>3</v>
      </c>
      <c r="AA114" s="3">
        <v>12</v>
      </c>
      <c r="AB114" s="3">
        <v>7</v>
      </c>
      <c r="AC114" s="3">
        <v>11</v>
      </c>
      <c r="AD114" s="11">
        <v>1</v>
      </c>
      <c r="AE114" s="3">
        <v>1</v>
      </c>
      <c r="AF114" s="3">
        <v>1</v>
      </c>
      <c r="AG114" s="3">
        <v>6</v>
      </c>
      <c r="AH114" s="3">
        <v>2</v>
      </c>
      <c r="AI114" s="3">
        <v>15</v>
      </c>
    </row>
    <row r="115" spans="1:35" x14ac:dyDescent="0.3">
      <c r="A115" s="3" t="s">
        <v>196</v>
      </c>
      <c r="B115" s="3">
        <v>114</v>
      </c>
      <c r="C115" s="3">
        <v>131</v>
      </c>
      <c r="D115" s="3">
        <v>23</v>
      </c>
      <c r="E115" s="3">
        <v>1</v>
      </c>
      <c r="F115" s="4">
        <f>RT!E115/ACC!D115</f>
        <v>501.8</v>
      </c>
      <c r="G115" s="4">
        <f>RT!F115/ACC!E115</f>
        <v>646.4</v>
      </c>
      <c r="H115" s="4">
        <f>RT!G115/ACC!F115</f>
        <v>558.1</v>
      </c>
      <c r="I115" s="4">
        <f>RT!H115/ACC!G115</f>
        <v>742.3</v>
      </c>
      <c r="J115" s="4">
        <f>RT!I115/ACC!H115</f>
        <v>689.1</v>
      </c>
      <c r="K115" s="4">
        <f>RT!J115/ACC!I115</f>
        <v>789.1</v>
      </c>
      <c r="L115" s="4">
        <f>RT!K115/ACC!J115</f>
        <v>528.9</v>
      </c>
      <c r="M115" s="4">
        <f>RT!L115/ACC!K115</f>
        <v>592.64</v>
      </c>
      <c r="N115" s="4">
        <f t="shared" si="15"/>
        <v>631.04250000000002</v>
      </c>
      <c r="O115" s="4">
        <f t="shared" si="29"/>
        <v>612.15000000000009</v>
      </c>
      <c r="P115" s="4">
        <f t="shared" si="30"/>
        <v>649.93499999999995</v>
      </c>
      <c r="Q115" s="4">
        <f t="shared" si="31"/>
        <v>37.784999999999854</v>
      </c>
      <c r="R115" s="4">
        <f t="shared" si="32"/>
        <v>569.47500000000002</v>
      </c>
      <c r="S115" s="4">
        <f t="shared" si="33"/>
        <v>692.6099999999999</v>
      </c>
      <c r="T115" s="4">
        <f t="shared" si="34"/>
        <v>123.13499999999988</v>
      </c>
      <c r="U115" s="4">
        <f t="shared" si="35"/>
        <v>567.43499999999995</v>
      </c>
      <c r="V115" s="4">
        <f t="shared" si="36"/>
        <v>694.65</v>
      </c>
      <c r="W115" s="4">
        <f t="shared" si="37"/>
        <v>127.21500000000003</v>
      </c>
      <c r="X115" s="3">
        <v>23</v>
      </c>
      <c r="Y115" s="3">
        <v>6</v>
      </c>
      <c r="Z115" s="3">
        <v>3</v>
      </c>
      <c r="AA115" s="3">
        <v>8</v>
      </c>
      <c r="AB115" s="3">
        <v>6</v>
      </c>
      <c r="AC115" s="3">
        <v>9</v>
      </c>
      <c r="AD115" s="11">
        <v>1</v>
      </c>
      <c r="AE115" s="3">
        <v>1</v>
      </c>
      <c r="AF115" s="3">
        <v>2</v>
      </c>
      <c r="AG115" s="3">
        <v>1</v>
      </c>
      <c r="AH115" s="3">
        <v>4</v>
      </c>
      <c r="AI115" s="3">
        <v>8</v>
      </c>
    </row>
    <row r="116" spans="1:35" x14ac:dyDescent="0.3">
      <c r="A116" s="3" t="s">
        <v>197</v>
      </c>
      <c r="B116" s="3">
        <v>115</v>
      </c>
      <c r="C116" s="3">
        <v>132</v>
      </c>
      <c r="D116" s="3">
        <v>29</v>
      </c>
      <c r="E116" s="3">
        <v>2</v>
      </c>
      <c r="F116" s="4">
        <f>RT!E116/ACC!D116</f>
        <v>426.6</v>
      </c>
      <c r="G116" s="4">
        <f>RT!F116/ACC!E116</f>
        <v>453.8</v>
      </c>
      <c r="H116" s="4">
        <f>RT!G116/ACC!F116</f>
        <v>448.9</v>
      </c>
      <c r="I116" s="4">
        <f>RT!H116/ACC!G116</f>
        <v>598.18666666666661</v>
      </c>
      <c r="J116" s="4">
        <f>RT!I116/ACC!H116</f>
        <v>458.3</v>
      </c>
      <c r="K116" s="4">
        <f>RT!J116/ACC!I116</f>
        <v>684.48</v>
      </c>
      <c r="L116" s="4">
        <f>RT!K116/ACC!J116</f>
        <v>451.3</v>
      </c>
      <c r="M116" s="4">
        <f>RT!L116/ACC!K116</f>
        <v>464.9</v>
      </c>
      <c r="N116" s="4">
        <f t="shared" si="15"/>
        <v>498.30833333333339</v>
      </c>
      <c r="O116" s="4">
        <f t="shared" si="29"/>
        <v>481.87166666666667</v>
      </c>
      <c r="P116" s="4">
        <f t="shared" si="30"/>
        <v>514.745</v>
      </c>
      <c r="Q116" s="4">
        <f t="shared" si="31"/>
        <v>32.873333333333335</v>
      </c>
      <c r="R116" s="4">
        <f t="shared" si="32"/>
        <v>446.27499999999998</v>
      </c>
      <c r="S116" s="4">
        <f t="shared" si="33"/>
        <v>550.3416666666667</v>
      </c>
      <c r="T116" s="4">
        <f t="shared" si="34"/>
        <v>104.06666666666672</v>
      </c>
      <c r="U116" s="4">
        <f t="shared" si="35"/>
        <v>449.15</v>
      </c>
      <c r="V116" s="4">
        <f t="shared" si="36"/>
        <v>547.4666666666667</v>
      </c>
      <c r="W116" s="4">
        <f t="shared" si="37"/>
        <v>98.31666666666672</v>
      </c>
      <c r="X116" s="3">
        <v>23</v>
      </c>
      <c r="Y116" s="3">
        <v>6</v>
      </c>
      <c r="Z116" s="3">
        <v>3</v>
      </c>
      <c r="AA116" s="3">
        <v>10</v>
      </c>
      <c r="AB116" s="3">
        <v>4</v>
      </c>
      <c r="AC116" s="3">
        <v>31</v>
      </c>
      <c r="AD116" s="11">
        <v>8</v>
      </c>
      <c r="AE116" s="3">
        <v>6</v>
      </c>
      <c r="AF116" s="3">
        <v>3</v>
      </c>
      <c r="AG116" s="3">
        <v>6</v>
      </c>
      <c r="AH116" s="3">
        <v>8</v>
      </c>
      <c r="AI116" s="3">
        <v>11</v>
      </c>
    </row>
    <row r="117" spans="1:35" x14ac:dyDescent="0.3">
      <c r="A117" s="3" t="s">
        <v>198</v>
      </c>
      <c r="B117" s="3">
        <v>116</v>
      </c>
      <c r="C117" s="3">
        <v>133</v>
      </c>
      <c r="D117" s="3">
        <v>29</v>
      </c>
      <c r="E117" s="3">
        <v>2</v>
      </c>
      <c r="F117" s="4">
        <f>RT!E117/ACC!D117</f>
        <v>580.4</v>
      </c>
      <c r="G117" s="4">
        <f>RT!F117/ACC!E117</f>
        <v>585.6</v>
      </c>
      <c r="H117" s="4">
        <f>RT!G117/ACC!F117</f>
        <v>661.3</v>
      </c>
      <c r="I117" s="4">
        <f>RT!H117/ACC!G117</f>
        <v>743.7</v>
      </c>
      <c r="J117" s="4">
        <f>RT!I117/ACC!H117</f>
        <v>640.20000000000005</v>
      </c>
      <c r="K117" s="4">
        <f>RT!J117/ACC!I117</f>
        <v>751.4</v>
      </c>
      <c r="L117" s="4">
        <f>RT!K117/ACC!J117</f>
        <v>728.42666666666662</v>
      </c>
      <c r="M117" s="4">
        <f>RT!L117/ACC!K117</f>
        <v>903</v>
      </c>
      <c r="N117" s="4">
        <f t="shared" si="15"/>
        <v>699.25333333333333</v>
      </c>
      <c r="O117" s="4">
        <f t="shared" si="29"/>
        <v>642.75</v>
      </c>
      <c r="P117" s="4">
        <f t="shared" si="30"/>
        <v>755.75666666666666</v>
      </c>
      <c r="Q117" s="4">
        <f t="shared" si="31"/>
        <v>113.00666666666666</v>
      </c>
      <c r="R117" s="4">
        <f t="shared" si="32"/>
        <v>652.58166666666659</v>
      </c>
      <c r="S117" s="4">
        <f t="shared" si="33"/>
        <v>745.92500000000007</v>
      </c>
      <c r="T117" s="4">
        <f t="shared" si="34"/>
        <v>93.343333333333476</v>
      </c>
      <c r="U117" s="4">
        <f t="shared" si="35"/>
        <v>699.35666666666668</v>
      </c>
      <c r="V117" s="4">
        <f t="shared" si="36"/>
        <v>699.15</v>
      </c>
      <c r="W117" s="4">
        <f t="shared" si="37"/>
        <v>-0.20666666666670608</v>
      </c>
      <c r="X117" s="3">
        <v>35</v>
      </c>
      <c r="Y117" s="3">
        <v>9</v>
      </c>
      <c r="Z117" s="3">
        <v>3</v>
      </c>
      <c r="AA117" s="3">
        <v>15</v>
      </c>
      <c r="AB117" s="3">
        <v>8</v>
      </c>
      <c r="AC117" s="3">
        <v>16</v>
      </c>
      <c r="AD117" s="11">
        <v>2</v>
      </c>
      <c r="AE117" s="3">
        <v>1</v>
      </c>
      <c r="AF117" s="3">
        <v>3</v>
      </c>
      <c r="AG117" s="3">
        <v>3</v>
      </c>
      <c r="AH117" s="3">
        <v>7</v>
      </c>
      <c r="AI117" s="3">
        <v>16</v>
      </c>
    </row>
    <row r="118" spans="1:35" x14ac:dyDescent="0.3">
      <c r="A118" s="3" t="s">
        <v>199</v>
      </c>
      <c r="B118" s="3">
        <v>117</v>
      </c>
      <c r="C118" s="3">
        <v>134</v>
      </c>
      <c r="D118" s="3">
        <v>24</v>
      </c>
      <c r="E118" s="3">
        <v>2</v>
      </c>
      <c r="F118" s="4">
        <f>RT!E118/ACC!D118</f>
        <v>461.44</v>
      </c>
      <c r="G118" s="4">
        <f>RT!F118/ACC!E118</f>
        <v>449.7</v>
      </c>
      <c r="H118" s="4">
        <f>RT!G118/ACC!F118</f>
        <v>531</v>
      </c>
      <c r="I118" s="4">
        <f>RT!H118/ACC!G118</f>
        <v>639.89333333333332</v>
      </c>
      <c r="J118" s="4">
        <f>RT!I118/ACC!H118</f>
        <v>543.4</v>
      </c>
      <c r="K118" s="4">
        <f>RT!J118/ACC!I118</f>
        <v>631.1</v>
      </c>
      <c r="L118" s="4">
        <f>RT!K118/ACC!J118</f>
        <v>468.8</v>
      </c>
      <c r="M118" s="4">
        <f>RT!L118/ACC!K118</f>
        <v>440.4</v>
      </c>
      <c r="N118" s="4">
        <f t="shared" si="15"/>
        <v>520.7166666666667</v>
      </c>
      <c r="O118" s="4">
        <f t="shared" si="29"/>
        <v>520.50833333333333</v>
      </c>
      <c r="P118" s="4">
        <f t="shared" si="30"/>
        <v>520.92499999999995</v>
      </c>
      <c r="Q118" s="4">
        <f t="shared" si="31"/>
        <v>0.41666666666662877</v>
      </c>
      <c r="R118" s="4">
        <f t="shared" si="32"/>
        <v>501.16</v>
      </c>
      <c r="S118" s="4">
        <f t="shared" si="33"/>
        <v>540.27333333333331</v>
      </c>
      <c r="T118" s="4">
        <f t="shared" si="34"/>
        <v>39.113333333333287</v>
      </c>
      <c r="U118" s="4">
        <f t="shared" si="35"/>
        <v>455.08500000000004</v>
      </c>
      <c r="V118" s="4">
        <f t="shared" si="36"/>
        <v>586.34833333333336</v>
      </c>
      <c r="W118" s="4">
        <f t="shared" si="37"/>
        <v>131.26333333333332</v>
      </c>
      <c r="X118" s="3">
        <v>26</v>
      </c>
      <c r="Y118" s="3">
        <v>6</v>
      </c>
      <c r="Z118" s="3">
        <v>3</v>
      </c>
      <c r="AA118" s="3">
        <v>12</v>
      </c>
      <c r="AB118" s="3">
        <v>5</v>
      </c>
      <c r="AC118" s="3">
        <v>20</v>
      </c>
      <c r="AD118" s="11">
        <v>4</v>
      </c>
      <c r="AE118" s="3">
        <v>4</v>
      </c>
      <c r="AF118" s="3">
        <v>1</v>
      </c>
      <c r="AG118" s="3">
        <v>6</v>
      </c>
      <c r="AH118" s="3">
        <v>5</v>
      </c>
      <c r="AI118" s="3">
        <v>26</v>
      </c>
    </row>
    <row r="119" spans="1:35" x14ac:dyDescent="0.3">
      <c r="A119" s="3" t="s">
        <v>200</v>
      </c>
      <c r="B119" s="3">
        <v>118</v>
      </c>
      <c r="C119" s="3">
        <v>135</v>
      </c>
      <c r="D119" s="3">
        <v>19</v>
      </c>
      <c r="E119" s="3">
        <v>1</v>
      </c>
      <c r="F119" s="4">
        <f>RT!E119/ACC!D119</f>
        <v>561.79999999999995</v>
      </c>
      <c r="G119" s="4">
        <f>RT!F119/ACC!E119</f>
        <v>700.7</v>
      </c>
      <c r="H119" s="4">
        <f>RT!G119/ACC!F119</f>
        <v>541.4</v>
      </c>
      <c r="I119" s="4">
        <f>RT!H119/ACC!G119</f>
        <v>722.1</v>
      </c>
      <c r="J119" s="4">
        <f>RT!I119/ACC!H119</f>
        <v>563.1</v>
      </c>
      <c r="K119" s="4">
        <f>RT!J119/ACC!I119</f>
        <v>586.9</v>
      </c>
      <c r="L119" s="4">
        <f>RT!K119/ACC!J119</f>
        <v>483.6</v>
      </c>
      <c r="M119" s="4">
        <f>RT!L119/ACC!K119</f>
        <v>489.6</v>
      </c>
      <c r="N119" s="4">
        <f t="shared" si="15"/>
        <v>581.15000000000009</v>
      </c>
      <c r="O119" s="4">
        <f t="shared" si="29"/>
        <v>631.5</v>
      </c>
      <c r="P119" s="4">
        <f t="shared" si="30"/>
        <v>530.79999999999995</v>
      </c>
      <c r="Q119" s="4">
        <f t="shared" si="31"/>
        <v>-100.70000000000005</v>
      </c>
      <c r="R119" s="4">
        <f t="shared" si="32"/>
        <v>537.47499999999991</v>
      </c>
      <c r="S119" s="4">
        <f t="shared" si="33"/>
        <v>624.82500000000005</v>
      </c>
      <c r="T119" s="4">
        <f t="shared" si="34"/>
        <v>87.350000000000136</v>
      </c>
      <c r="U119" s="4">
        <f t="shared" si="35"/>
        <v>558.92499999999995</v>
      </c>
      <c r="V119" s="4">
        <f t="shared" si="36"/>
        <v>603.375</v>
      </c>
      <c r="W119" s="4">
        <f t="shared" si="37"/>
        <v>44.450000000000045</v>
      </c>
      <c r="X119" s="3">
        <v>29</v>
      </c>
      <c r="Y119" s="3">
        <v>7</v>
      </c>
      <c r="Z119" s="3">
        <v>3</v>
      </c>
      <c r="AA119" s="3">
        <v>14</v>
      </c>
      <c r="AB119" s="3">
        <v>5</v>
      </c>
      <c r="AC119" s="3">
        <v>22</v>
      </c>
      <c r="AD119" s="11">
        <v>1</v>
      </c>
      <c r="AE119" s="3">
        <v>3</v>
      </c>
      <c r="AF119" s="3">
        <v>3</v>
      </c>
      <c r="AG119" s="3">
        <v>9</v>
      </c>
      <c r="AH119" s="3">
        <v>6</v>
      </c>
      <c r="AI119" s="3">
        <v>36</v>
      </c>
    </row>
    <row r="120" spans="1:35" x14ac:dyDescent="0.3">
      <c r="A120" s="3" t="s">
        <v>201</v>
      </c>
      <c r="B120" s="3">
        <v>119</v>
      </c>
      <c r="C120" s="3">
        <v>136</v>
      </c>
      <c r="D120" s="3">
        <v>23</v>
      </c>
      <c r="E120" s="3">
        <v>2</v>
      </c>
      <c r="F120" s="4">
        <f>RT!E120/ACC!D120</f>
        <v>494.5</v>
      </c>
      <c r="G120" s="4">
        <f>RT!F120/ACC!E120</f>
        <v>748.4</v>
      </c>
      <c r="H120" s="4">
        <f>RT!G120/ACC!F120</f>
        <v>589.4</v>
      </c>
      <c r="I120" s="4">
        <f>RT!H120/ACC!G120</f>
        <v>899.81538461538469</v>
      </c>
      <c r="J120" s="4">
        <f>RT!I120/ACC!H120</f>
        <v>641.06666666666672</v>
      </c>
      <c r="K120" s="4">
        <f>RT!J120/ACC!I120</f>
        <v>598.85714285714289</v>
      </c>
      <c r="L120" s="4">
        <f>RT!K120/ACC!J120</f>
        <v>458.1</v>
      </c>
      <c r="M120" s="4">
        <f>RT!L120/ACC!K120</f>
        <v>511.78666666666669</v>
      </c>
      <c r="N120" s="4">
        <f t="shared" si="15"/>
        <v>617.74073260073271</v>
      </c>
      <c r="O120" s="4">
        <f t="shared" si="29"/>
        <v>683.02884615384619</v>
      </c>
      <c r="P120" s="4">
        <f t="shared" si="30"/>
        <v>552.45261904761912</v>
      </c>
      <c r="Q120" s="4">
        <f t="shared" si="31"/>
        <v>-130.57622710622707</v>
      </c>
      <c r="R120" s="4">
        <f t="shared" si="32"/>
        <v>545.76666666666665</v>
      </c>
      <c r="S120" s="4">
        <f t="shared" si="33"/>
        <v>689.71479853479855</v>
      </c>
      <c r="T120" s="4">
        <f t="shared" si="34"/>
        <v>143.9481318681319</v>
      </c>
      <c r="U120" s="4">
        <f t="shared" si="35"/>
        <v>553.19666666666672</v>
      </c>
      <c r="V120" s="4">
        <f t="shared" si="36"/>
        <v>682.28479853479848</v>
      </c>
      <c r="W120" s="4">
        <f t="shared" si="37"/>
        <v>129.08813186813177</v>
      </c>
      <c r="X120" s="3">
        <v>23</v>
      </c>
      <c r="Y120" s="3">
        <v>6</v>
      </c>
      <c r="Z120" s="3">
        <v>3</v>
      </c>
      <c r="AA120" s="3">
        <v>10</v>
      </c>
      <c r="AB120" s="3">
        <v>4</v>
      </c>
      <c r="AC120" s="3">
        <v>22</v>
      </c>
      <c r="AD120" s="11">
        <v>3</v>
      </c>
      <c r="AE120" s="3">
        <v>3</v>
      </c>
      <c r="AF120" s="3">
        <v>3</v>
      </c>
      <c r="AG120" s="3">
        <v>9</v>
      </c>
      <c r="AH120" s="3">
        <v>4</v>
      </c>
      <c r="AI120" s="3">
        <v>0</v>
      </c>
    </row>
    <row r="121" spans="1:35" x14ac:dyDescent="0.3">
      <c r="A121" s="3" t="s">
        <v>202</v>
      </c>
      <c r="B121" s="3">
        <v>120</v>
      </c>
      <c r="C121" s="3">
        <v>137</v>
      </c>
      <c r="D121" s="3">
        <v>28</v>
      </c>
      <c r="E121" s="3">
        <v>1</v>
      </c>
      <c r="F121" s="4">
        <f>RT!E121/ACC!D121</f>
        <v>728.3</v>
      </c>
      <c r="G121" s="4">
        <f>RT!F121/ACC!E121</f>
        <v>654.9</v>
      </c>
      <c r="H121" s="4">
        <f>RT!G121/ACC!F121</f>
        <v>693.8</v>
      </c>
      <c r="I121" s="4">
        <f>RT!H121/ACC!G121</f>
        <v>1024</v>
      </c>
      <c r="J121" s="4">
        <f>RT!I121/ACC!H121</f>
        <v>922.45333333333326</v>
      </c>
      <c r="K121" s="4">
        <f>RT!J121/ACC!I121</f>
        <v>872.6</v>
      </c>
      <c r="L121" s="4">
        <f>RT!K121/ACC!J121</f>
        <v>640.6</v>
      </c>
      <c r="M121" s="4">
        <f>RT!L121/ACC!K121</f>
        <v>672.4</v>
      </c>
      <c r="N121" s="4">
        <f t="shared" si="15"/>
        <v>776.13166666666666</v>
      </c>
      <c r="O121" s="4">
        <f t="shared" si="29"/>
        <v>775.25</v>
      </c>
      <c r="P121" s="4">
        <f t="shared" si="30"/>
        <v>777.01333333333332</v>
      </c>
      <c r="Q121" s="4">
        <f t="shared" si="31"/>
        <v>1.7633333333333212</v>
      </c>
      <c r="R121" s="4">
        <f t="shared" si="32"/>
        <v>746.2883333333333</v>
      </c>
      <c r="S121" s="4">
        <f t="shared" si="33"/>
        <v>805.97500000000002</v>
      </c>
      <c r="T121" s="4">
        <f t="shared" si="34"/>
        <v>59.686666666666724</v>
      </c>
      <c r="U121" s="4">
        <f t="shared" si="35"/>
        <v>674.05</v>
      </c>
      <c r="V121" s="4">
        <f t="shared" si="36"/>
        <v>878.21333333333325</v>
      </c>
      <c r="W121" s="4">
        <f t="shared" si="37"/>
        <v>204.1633333333333</v>
      </c>
      <c r="X121" s="3">
        <v>33</v>
      </c>
      <c r="Y121" s="3">
        <v>11</v>
      </c>
      <c r="Z121" s="3">
        <v>5</v>
      </c>
      <c r="AA121" s="3">
        <v>8</v>
      </c>
      <c r="AB121" s="3">
        <v>9</v>
      </c>
      <c r="AC121" s="3">
        <v>16</v>
      </c>
      <c r="AD121" s="11">
        <v>1</v>
      </c>
      <c r="AE121" s="3">
        <v>2</v>
      </c>
      <c r="AF121" s="3">
        <v>4</v>
      </c>
      <c r="AG121" s="3">
        <v>5</v>
      </c>
      <c r="AH121" s="3">
        <v>4</v>
      </c>
      <c r="AI121" s="3">
        <v>1</v>
      </c>
    </row>
    <row r="122" spans="1:35" x14ac:dyDescent="0.3">
      <c r="A122" s="3" t="s">
        <v>203</v>
      </c>
      <c r="B122" s="3">
        <v>121</v>
      </c>
      <c r="C122" s="3">
        <v>138</v>
      </c>
      <c r="D122" s="3">
        <v>30</v>
      </c>
      <c r="E122" s="3">
        <v>2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3">
        <v>35</v>
      </c>
      <c r="Y122" s="3">
        <v>11</v>
      </c>
      <c r="Z122" s="3">
        <v>4</v>
      </c>
      <c r="AA122" s="3">
        <v>12</v>
      </c>
      <c r="AB122" s="3">
        <v>8</v>
      </c>
      <c r="AC122" s="3">
        <v>14</v>
      </c>
      <c r="AD122" s="11">
        <v>2</v>
      </c>
      <c r="AE122" s="3">
        <v>3</v>
      </c>
      <c r="AF122" s="3">
        <v>2</v>
      </c>
      <c r="AG122" s="3">
        <v>3</v>
      </c>
      <c r="AH122" s="3">
        <v>4</v>
      </c>
      <c r="AI122" s="3">
        <v>24</v>
      </c>
    </row>
    <row r="123" spans="1:35" x14ac:dyDescent="0.3">
      <c r="A123" s="3" t="s">
        <v>204</v>
      </c>
      <c r="B123" s="3">
        <v>122</v>
      </c>
      <c r="C123" s="3">
        <v>139</v>
      </c>
      <c r="D123" s="3">
        <v>27</v>
      </c>
      <c r="E123" s="3">
        <v>2</v>
      </c>
      <c r="F123" s="4">
        <f>RT!E123/ACC!D123</f>
        <v>409.8</v>
      </c>
      <c r="G123" s="4">
        <f>RT!F123/ACC!E123</f>
        <v>486.6</v>
      </c>
      <c r="H123" s="4">
        <f>RT!G123/ACC!F123</f>
        <v>472.3</v>
      </c>
      <c r="I123" s="4">
        <f>RT!H123/ACC!G123</f>
        <v>602.74285714285713</v>
      </c>
      <c r="J123" s="4">
        <f>RT!I123/ACC!H123</f>
        <v>511.8</v>
      </c>
      <c r="K123" s="4">
        <f>RT!J123/ACC!I123</f>
        <v>560.4</v>
      </c>
      <c r="L123" s="4">
        <f>RT!K123/ACC!J123</f>
        <v>454.6</v>
      </c>
      <c r="M123" s="4">
        <f>RT!L123/ACC!K123</f>
        <v>515.9</v>
      </c>
      <c r="N123" s="4">
        <f t="shared" si="15"/>
        <v>501.76785714285717</v>
      </c>
      <c r="O123" s="4">
        <f t="shared" si="29"/>
        <v>492.86071428571427</v>
      </c>
      <c r="P123" s="4">
        <f t="shared" si="30"/>
        <v>510.67500000000007</v>
      </c>
      <c r="Q123" s="4">
        <f t="shared" si="31"/>
        <v>17.814285714285802</v>
      </c>
      <c r="R123" s="4">
        <f t="shared" si="32"/>
        <v>462.125</v>
      </c>
      <c r="S123" s="4">
        <f t="shared" si="33"/>
        <v>541.41071428571433</v>
      </c>
      <c r="T123" s="4">
        <f t="shared" si="34"/>
        <v>79.285714285714334</v>
      </c>
      <c r="U123" s="4">
        <f t="shared" si="35"/>
        <v>466.72500000000002</v>
      </c>
      <c r="V123" s="4">
        <f t="shared" si="36"/>
        <v>536.81071428571431</v>
      </c>
      <c r="W123" s="4">
        <f t="shared" si="37"/>
        <v>70.085714285714289</v>
      </c>
      <c r="X123" s="3">
        <v>26</v>
      </c>
      <c r="Y123" s="3">
        <v>6</v>
      </c>
      <c r="Z123" s="3">
        <v>3</v>
      </c>
      <c r="AA123" s="3">
        <v>10</v>
      </c>
      <c r="AB123" s="3">
        <v>7</v>
      </c>
      <c r="AC123" s="3">
        <v>10</v>
      </c>
      <c r="AD123" s="11">
        <v>1</v>
      </c>
      <c r="AE123" s="3">
        <v>0</v>
      </c>
      <c r="AF123" s="3">
        <v>2</v>
      </c>
      <c r="AG123" s="3">
        <v>6</v>
      </c>
      <c r="AH123" s="3">
        <v>1</v>
      </c>
      <c r="AI123" s="3">
        <v>9</v>
      </c>
    </row>
    <row r="124" spans="1:35" x14ac:dyDescent="0.3">
      <c r="A124" s="3" t="s">
        <v>205</v>
      </c>
      <c r="B124" s="3">
        <v>123</v>
      </c>
      <c r="C124" s="3">
        <v>140</v>
      </c>
      <c r="D124" s="3">
        <v>20</v>
      </c>
      <c r="E124" s="3">
        <v>2</v>
      </c>
      <c r="F124" s="4">
        <f>RT!E124/ACC!D124</f>
        <v>1026</v>
      </c>
      <c r="G124" s="4">
        <f>RT!F124/ACC!E124</f>
        <v>1063.68</v>
      </c>
      <c r="H124" s="4">
        <f>RT!G124/ACC!F124</f>
        <v>989.5</v>
      </c>
      <c r="I124" s="4">
        <f>RT!H124/ACC!G124</f>
        <v>1136</v>
      </c>
      <c r="J124" s="4">
        <f>RT!I124/ACC!H124</f>
        <v>1120</v>
      </c>
      <c r="K124" s="4">
        <f>RT!J124/ACC!I124</f>
        <v>1062</v>
      </c>
      <c r="L124" s="4">
        <f>RT!K124/ACC!J124</f>
        <v>938.1</v>
      </c>
      <c r="M124" s="4">
        <f>RT!L124/ACC!K124</f>
        <v>1099.7333333333333</v>
      </c>
      <c r="N124" s="4">
        <f t="shared" si="15"/>
        <v>1054.3766666666668</v>
      </c>
      <c r="O124" s="4">
        <f t="shared" si="29"/>
        <v>1053.7950000000001</v>
      </c>
      <c r="P124" s="4">
        <f t="shared" si="30"/>
        <v>1054.9583333333333</v>
      </c>
      <c r="Q124" s="4">
        <f t="shared" si="31"/>
        <v>1.1633333333331848</v>
      </c>
      <c r="R124" s="4">
        <f t="shared" si="32"/>
        <v>1018.4</v>
      </c>
      <c r="S124" s="4">
        <f t="shared" si="33"/>
        <v>1090.3533333333335</v>
      </c>
      <c r="T124" s="4">
        <f t="shared" si="34"/>
        <v>71.953333333333489</v>
      </c>
      <c r="U124" s="4">
        <f t="shared" si="35"/>
        <v>1031.8783333333333</v>
      </c>
      <c r="V124" s="4">
        <f t="shared" si="36"/>
        <v>1076.875</v>
      </c>
      <c r="W124" s="4">
        <f t="shared" si="37"/>
        <v>44.99666666666667</v>
      </c>
      <c r="X124" s="3">
        <v>38</v>
      </c>
      <c r="Y124" s="3">
        <v>12</v>
      </c>
      <c r="Z124" s="3">
        <v>4</v>
      </c>
      <c r="AA124" s="3">
        <v>14</v>
      </c>
      <c r="AB124" s="3">
        <v>8</v>
      </c>
      <c r="AC124" s="3">
        <v>16</v>
      </c>
      <c r="AD124" s="11">
        <v>4</v>
      </c>
      <c r="AE124" s="3">
        <v>4</v>
      </c>
      <c r="AF124" s="3">
        <v>1</v>
      </c>
      <c r="AG124" s="3">
        <v>2</v>
      </c>
      <c r="AH124" s="3">
        <v>5</v>
      </c>
      <c r="AI124" s="3">
        <v>19</v>
      </c>
    </row>
    <row r="125" spans="1:35" x14ac:dyDescent="0.3">
      <c r="A125" s="3" t="s">
        <v>206</v>
      </c>
      <c r="B125" s="3">
        <v>124</v>
      </c>
      <c r="C125" s="3">
        <v>141</v>
      </c>
      <c r="D125" s="3">
        <v>51</v>
      </c>
      <c r="E125" s="3">
        <v>1</v>
      </c>
      <c r="F125" s="4">
        <f>RT!E125/ACC!D125</f>
        <v>697.2</v>
      </c>
      <c r="G125" s="4">
        <f>RT!F125/ACC!E125</f>
        <v>763</v>
      </c>
      <c r="H125" s="4">
        <f>RT!G125/ACC!F125</f>
        <v>657.2</v>
      </c>
      <c r="I125" s="4">
        <f>RT!H125/ACC!G125</f>
        <v>777.7</v>
      </c>
      <c r="J125" s="4">
        <f>RT!I125/ACC!H125</f>
        <v>782.1</v>
      </c>
      <c r="K125" s="4">
        <f>RT!J125/ACC!I125</f>
        <v>813.1</v>
      </c>
      <c r="L125" s="4">
        <f>RT!K125/ACC!J125</f>
        <v>653.1</v>
      </c>
      <c r="M125" s="4">
        <f>RT!L125/ACC!K125</f>
        <v>754.4</v>
      </c>
      <c r="N125" s="4">
        <f t="shared" si="15"/>
        <v>737.22500000000002</v>
      </c>
      <c r="O125" s="4">
        <f t="shared" si="29"/>
        <v>723.77500000000009</v>
      </c>
      <c r="P125" s="4">
        <f t="shared" si="30"/>
        <v>750.67500000000007</v>
      </c>
      <c r="Q125" s="4">
        <f t="shared" si="31"/>
        <v>26.899999999999977</v>
      </c>
      <c r="R125" s="4">
        <f t="shared" si="32"/>
        <v>697.4</v>
      </c>
      <c r="S125" s="4">
        <f t="shared" si="33"/>
        <v>777.05000000000007</v>
      </c>
      <c r="T125" s="4">
        <f t="shared" si="34"/>
        <v>79.650000000000091</v>
      </c>
      <c r="U125" s="4">
        <f t="shared" si="35"/>
        <v>716.92500000000007</v>
      </c>
      <c r="V125" s="4">
        <f t="shared" si="36"/>
        <v>757.52499999999998</v>
      </c>
      <c r="W125" s="4">
        <f t="shared" si="37"/>
        <v>40.599999999999909</v>
      </c>
      <c r="X125" s="3">
        <v>21</v>
      </c>
      <c r="Y125" s="3">
        <v>6</v>
      </c>
      <c r="Z125" s="3">
        <v>3</v>
      </c>
      <c r="AA125" s="3">
        <v>8</v>
      </c>
      <c r="AB125" s="3">
        <v>4</v>
      </c>
      <c r="AC125" s="3">
        <v>9</v>
      </c>
      <c r="AD125" s="11">
        <v>2</v>
      </c>
      <c r="AE125" s="3">
        <v>2</v>
      </c>
      <c r="AF125" s="3">
        <v>1</v>
      </c>
      <c r="AG125" s="3">
        <v>1</v>
      </c>
      <c r="AH125" s="3">
        <v>3</v>
      </c>
      <c r="AI125" s="3">
        <v>0</v>
      </c>
    </row>
    <row r="126" spans="1:35" x14ac:dyDescent="0.3">
      <c r="A126" s="3" t="s">
        <v>209</v>
      </c>
      <c r="B126" s="3">
        <v>125</v>
      </c>
      <c r="C126" s="3">
        <v>142</v>
      </c>
      <c r="D126" s="3">
        <v>39</v>
      </c>
      <c r="E126" s="3">
        <v>1</v>
      </c>
      <c r="F126" s="4">
        <f>RT!E126/ACC!D126</f>
        <v>591.4</v>
      </c>
      <c r="G126" s="4">
        <f>RT!F126/ACC!E126</f>
        <v>635</v>
      </c>
      <c r="H126" s="4">
        <f>RT!G126/ACC!F126</f>
        <v>604.79999999999995</v>
      </c>
      <c r="I126" s="4">
        <f>RT!H126/ACC!G126</f>
        <v>657.9</v>
      </c>
      <c r="J126" s="4">
        <f>RT!I126/ACC!H126</f>
        <v>548.5</v>
      </c>
      <c r="K126" s="4">
        <f>RT!J126/ACC!I126</f>
        <v>594.20000000000005</v>
      </c>
      <c r="L126" s="4">
        <f>RT!K126/ACC!J126</f>
        <v>524.1</v>
      </c>
      <c r="M126" s="4">
        <f>RT!L126/ACC!K126</f>
        <v>516.9</v>
      </c>
      <c r="N126" s="4">
        <f t="shared" si="15"/>
        <v>584.1</v>
      </c>
      <c r="O126" s="4">
        <f t="shared" ref="O126:O132" si="38">AVERAGE(F126:I126)</f>
        <v>622.27499999999998</v>
      </c>
      <c r="P126" s="4">
        <f t="shared" ref="P126:P132" si="39">AVERAGE(J126:M126)</f>
        <v>545.92500000000007</v>
      </c>
      <c r="Q126" s="4">
        <f t="shared" ref="Q126:Q132" si="40">P126-O126</f>
        <v>-76.349999999999909</v>
      </c>
      <c r="R126" s="4">
        <f t="shared" ref="R126:S129" si="41">AVERAGE(F126,H126,J126,L126)</f>
        <v>567.19999999999993</v>
      </c>
      <c r="S126" s="4">
        <f t="shared" si="41"/>
        <v>601</v>
      </c>
      <c r="T126" s="4">
        <f t="shared" ref="T126:T132" si="42">S126-R126</f>
        <v>33.800000000000068</v>
      </c>
      <c r="U126" s="4">
        <f t="shared" ref="U126:U132" si="43">AVERAGE(F126,G126,L126,M126)</f>
        <v>566.85</v>
      </c>
      <c r="V126" s="4">
        <f t="shared" ref="V126:V132" si="44">AVERAGE(H126:K126)</f>
        <v>601.34999999999991</v>
      </c>
      <c r="W126" s="4">
        <f t="shared" ref="W126:W132" si="45">V126-U126</f>
        <v>34.499999999999886</v>
      </c>
      <c r="X126" s="3">
        <v>32</v>
      </c>
      <c r="Y126" s="3">
        <v>10</v>
      </c>
      <c r="Z126" s="3">
        <v>3</v>
      </c>
      <c r="AA126" s="3">
        <v>10</v>
      </c>
      <c r="AB126" s="3">
        <v>9</v>
      </c>
      <c r="AC126" s="3">
        <v>17</v>
      </c>
      <c r="AD126" s="11">
        <v>2</v>
      </c>
      <c r="AE126" s="3">
        <v>0</v>
      </c>
      <c r="AF126" s="3">
        <v>0</v>
      </c>
      <c r="AG126" s="3">
        <v>10</v>
      </c>
      <c r="AH126" s="3">
        <v>3</v>
      </c>
      <c r="AI126" s="3">
        <v>16</v>
      </c>
    </row>
    <row r="127" spans="1:35" x14ac:dyDescent="0.3">
      <c r="A127" s="3" t="s">
        <v>210</v>
      </c>
      <c r="B127" s="3">
        <v>126</v>
      </c>
      <c r="C127" s="3">
        <v>143</v>
      </c>
      <c r="D127" s="3">
        <v>20</v>
      </c>
      <c r="E127" s="3">
        <v>2</v>
      </c>
      <c r="F127" s="4">
        <f>RT!E127/ACC!D127</f>
        <v>962.3</v>
      </c>
      <c r="G127" s="4">
        <f>RT!F127/ACC!E127</f>
        <v>867.1</v>
      </c>
      <c r="H127" s="4">
        <f>RT!G127/ACC!F127</f>
        <v>798.3</v>
      </c>
      <c r="I127" s="4">
        <f>RT!H127/ACC!G127</f>
        <v>895.14666666666676</v>
      </c>
      <c r="J127" s="4">
        <f>RT!I127/ACC!H127</f>
        <v>923</v>
      </c>
      <c r="K127" s="4">
        <f>RT!J127/ACC!I127</f>
        <v>855.9</v>
      </c>
      <c r="L127" s="4">
        <f>RT!K127/ACC!J127</f>
        <v>803</v>
      </c>
      <c r="M127" s="4">
        <f>RT!L127/ACC!K127</f>
        <v>750.6</v>
      </c>
      <c r="N127" s="4">
        <f t="shared" si="15"/>
        <v>856.91833333333329</v>
      </c>
      <c r="O127" s="4">
        <f t="shared" si="38"/>
        <v>880.71166666666659</v>
      </c>
      <c r="P127" s="4">
        <f t="shared" si="39"/>
        <v>833.125</v>
      </c>
      <c r="Q127" s="4">
        <f t="shared" si="40"/>
        <v>-47.586666666666588</v>
      </c>
      <c r="R127" s="4">
        <f t="shared" si="41"/>
        <v>871.65</v>
      </c>
      <c r="S127" s="4">
        <f t="shared" si="41"/>
        <v>842.18666666666672</v>
      </c>
      <c r="T127" s="4">
        <f t="shared" si="42"/>
        <v>-29.463333333333253</v>
      </c>
      <c r="U127" s="4">
        <f t="shared" si="43"/>
        <v>845.75</v>
      </c>
      <c r="V127" s="4">
        <f t="shared" si="44"/>
        <v>868.0866666666667</v>
      </c>
      <c r="W127" s="4">
        <f t="shared" si="45"/>
        <v>22.336666666666702</v>
      </c>
      <c r="X127" s="3">
        <v>23</v>
      </c>
      <c r="Y127" s="3">
        <v>6</v>
      </c>
      <c r="Z127" s="3">
        <v>3</v>
      </c>
      <c r="AA127" s="3">
        <v>8</v>
      </c>
      <c r="AB127" s="3">
        <v>6</v>
      </c>
      <c r="AC127" s="3">
        <v>29</v>
      </c>
      <c r="AD127" s="11">
        <v>6</v>
      </c>
      <c r="AE127" s="3">
        <v>5</v>
      </c>
      <c r="AF127" s="3">
        <v>5</v>
      </c>
      <c r="AG127" s="3">
        <v>4</v>
      </c>
      <c r="AH127" s="3">
        <v>9</v>
      </c>
      <c r="AI127" s="3">
        <v>3</v>
      </c>
    </row>
    <row r="128" spans="1:35" x14ac:dyDescent="0.3">
      <c r="A128" s="3" t="s">
        <v>211</v>
      </c>
      <c r="B128" s="3">
        <v>127</v>
      </c>
      <c r="C128" s="3">
        <v>144</v>
      </c>
      <c r="D128" s="3">
        <v>24</v>
      </c>
      <c r="E128" s="3">
        <v>1</v>
      </c>
      <c r="F128" s="4">
        <f>RT!E128/ACC!D128</f>
        <v>646.79999999999995</v>
      </c>
      <c r="G128" s="4">
        <f>RT!F128/ACC!E128</f>
        <v>658.88</v>
      </c>
      <c r="H128" s="4">
        <f>RT!G128/ACC!F128</f>
        <v>685.3</v>
      </c>
      <c r="I128" s="4">
        <f>RT!H128/ACC!G128</f>
        <v>798.9</v>
      </c>
      <c r="J128" s="4">
        <f>RT!I128/ACC!H128</f>
        <v>881.2</v>
      </c>
      <c r="K128" s="4">
        <f>RT!J128/ACC!I128</f>
        <v>869.22666666666669</v>
      </c>
      <c r="L128" s="4">
        <f>RT!K128/ACC!J128</f>
        <v>580.1</v>
      </c>
      <c r="M128" s="4">
        <f>RT!L128/ACC!K128</f>
        <v>616.85333333333324</v>
      </c>
      <c r="N128" s="4">
        <f t="shared" si="15"/>
        <v>717.15750000000003</v>
      </c>
      <c r="O128" s="4">
        <f t="shared" si="38"/>
        <v>697.46999999999991</v>
      </c>
      <c r="P128" s="4">
        <f t="shared" si="39"/>
        <v>736.84500000000003</v>
      </c>
      <c r="Q128" s="4">
        <f t="shared" si="40"/>
        <v>39.375000000000114</v>
      </c>
      <c r="R128" s="4">
        <f t="shared" si="41"/>
        <v>698.35</v>
      </c>
      <c r="S128" s="4">
        <f t="shared" si="41"/>
        <v>735.96499999999992</v>
      </c>
      <c r="T128" s="4">
        <f t="shared" si="42"/>
        <v>37.614999999999895</v>
      </c>
      <c r="U128" s="4">
        <f t="shared" si="43"/>
        <v>625.6583333333333</v>
      </c>
      <c r="V128" s="4">
        <f t="shared" si="44"/>
        <v>808.65666666666652</v>
      </c>
      <c r="W128" s="4">
        <f t="shared" si="45"/>
        <v>182.99833333333322</v>
      </c>
      <c r="X128" s="3">
        <v>22</v>
      </c>
      <c r="Y128" s="3">
        <v>6</v>
      </c>
      <c r="Z128" s="3">
        <v>3</v>
      </c>
      <c r="AA128" s="3">
        <v>9</v>
      </c>
      <c r="AB128" s="3">
        <v>4</v>
      </c>
      <c r="AC128" s="3">
        <v>25</v>
      </c>
      <c r="AD128" s="11">
        <v>3</v>
      </c>
      <c r="AE128" s="3">
        <v>2</v>
      </c>
      <c r="AF128" s="3">
        <v>2</v>
      </c>
      <c r="AG128" s="3">
        <v>5</v>
      </c>
      <c r="AH128" s="3">
        <v>9</v>
      </c>
      <c r="AI128" s="3">
        <v>20</v>
      </c>
    </row>
    <row r="129" spans="1:35" x14ac:dyDescent="0.3">
      <c r="A129" s="3" t="s">
        <v>212</v>
      </c>
      <c r="B129" s="3">
        <v>128</v>
      </c>
      <c r="C129" s="3">
        <v>145</v>
      </c>
      <c r="D129" s="3">
        <v>20</v>
      </c>
      <c r="E129" s="3">
        <v>2</v>
      </c>
      <c r="F129" s="4">
        <f>RT!E129/ACC!D129</f>
        <v>565.5</v>
      </c>
      <c r="G129" s="4">
        <f>RT!F129/ACC!E129</f>
        <v>575.29999999999995</v>
      </c>
      <c r="H129" s="4">
        <f>RT!G129/ACC!F129</f>
        <v>693.9</v>
      </c>
      <c r="I129" s="4">
        <f>RT!H129/ACC!G129</f>
        <v>1078</v>
      </c>
      <c r="J129" s="4">
        <f>RT!I129/ACC!H129</f>
        <v>630.18666666666661</v>
      </c>
      <c r="K129" s="4">
        <f>RT!J129/ACC!I129</f>
        <v>692.1</v>
      </c>
      <c r="L129" s="4">
        <f>RT!K129/ACC!J129</f>
        <v>591.9</v>
      </c>
      <c r="M129" s="4">
        <f>RT!L129/ACC!K129</f>
        <v>566.1</v>
      </c>
      <c r="N129" s="4">
        <f t="shared" si="15"/>
        <v>674.12333333333333</v>
      </c>
      <c r="O129" s="4">
        <f t="shared" si="38"/>
        <v>728.17499999999995</v>
      </c>
      <c r="P129" s="4">
        <f t="shared" si="39"/>
        <v>620.0716666666666</v>
      </c>
      <c r="Q129" s="4">
        <f t="shared" si="40"/>
        <v>-108.10333333333335</v>
      </c>
      <c r="R129" s="4">
        <f t="shared" si="41"/>
        <v>620.37166666666667</v>
      </c>
      <c r="S129" s="4">
        <f t="shared" si="41"/>
        <v>727.875</v>
      </c>
      <c r="T129" s="4">
        <f t="shared" si="42"/>
        <v>107.50333333333333</v>
      </c>
      <c r="U129" s="4">
        <f t="shared" si="43"/>
        <v>574.69999999999993</v>
      </c>
      <c r="V129" s="4">
        <f t="shared" si="44"/>
        <v>773.54666666666662</v>
      </c>
      <c r="W129" s="4">
        <f t="shared" si="45"/>
        <v>198.84666666666669</v>
      </c>
      <c r="X129" s="3">
        <v>36</v>
      </c>
      <c r="Y129" s="3">
        <v>12</v>
      </c>
      <c r="Z129" s="3">
        <v>3</v>
      </c>
      <c r="AA129" s="3">
        <v>12</v>
      </c>
      <c r="AB129" s="3">
        <v>9</v>
      </c>
      <c r="AC129" s="3">
        <v>23</v>
      </c>
      <c r="AD129" s="11">
        <v>4</v>
      </c>
      <c r="AE129" s="3">
        <v>4</v>
      </c>
      <c r="AF129" s="3">
        <v>4</v>
      </c>
      <c r="AG129" s="3">
        <v>5</v>
      </c>
      <c r="AH129" s="3">
        <v>7</v>
      </c>
      <c r="AI129" s="3">
        <v>59</v>
      </c>
    </row>
    <row r="130" spans="1:35" x14ac:dyDescent="0.3">
      <c r="A130" s="3" t="s">
        <v>216</v>
      </c>
      <c r="B130" s="3">
        <v>129</v>
      </c>
      <c r="C130" s="3">
        <v>146</v>
      </c>
      <c r="D130" s="3">
        <v>18</v>
      </c>
      <c r="E130" s="3">
        <v>2</v>
      </c>
      <c r="F130" s="4">
        <f>RT!E130/ACC!D130</f>
        <v>548.70000000000005</v>
      </c>
      <c r="G130" s="4">
        <f>RT!F130/ACC!E130</f>
        <v>521.4</v>
      </c>
      <c r="H130" s="4">
        <f>RT!G130/ACC!F130</f>
        <v>479.3</v>
      </c>
      <c r="I130" s="4">
        <f>RT!H130/ACC!G130</f>
        <v>620.16</v>
      </c>
      <c r="J130" s="4">
        <f>RT!I130/ACC!H130</f>
        <v>502.5</v>
      </c>
      <c r="K130" s="4">
        <f>RT!J130/ACC!I130</f>
        <v>615.4</v>
      </c>
      <c r="L130" s="4">
        <f>RT!K130/ACC!J130</f>
        <v>485.86666666666667</v>
      </c>
      <c r="M130" s="4">
        <f>RT!L130/ACC!K130</f>
        <v>440.9</v>
      </c>
      <c r="N130" s="4">
        <f>AVERAGE(F130:M130)</f>
        <v>526.77833333333331</v>
      </c>
      <c r="O130" s="4">
        <f t="shared" si="38"/>
        <v>542.39</v>
      </c>
      <c r="P130" s="4">
        <f t="shared" si="39"/>
        <v>511.16666666666674</v>
      </c>
      <c r="Q130" s="4">
        <f t="shared" si="40"/>
        <v>-31.223333333333244</v>
      </c>
      <c r="R130" s="4">
        <f t="shared" ref="R130:S132" si="46">AVERAGE(F130,H130,J130,L130)</f>
        <v>504.0916666666667</v>
      </c>
      <c r="S130" s="4">
        <f t="shared" si="46"/>
        <v>549.46500000000003</v>
      </c>
      <c r="T130" s="4">
        <f t="shared" si="42"/>
        <v>45.373333333333335</v>
      </c>
      <c r="U130" s="4">
        <f t="shared" si="43"/>
        <v>499.2166666666667</v>
      </c>
      <c r="V130" s="4">
        <f t="shared" si="44"/>
        <v>554.34</v>
      </c>
      <c r="W130" s="4">
        <f t="shared" si="45"/>
        <v>55.123333333333335</v>
      </c>
      <c r="X130" s="3">
        <v>35</v>
      </c>
      <c r="Y130" s="3">
        <v>8</v>
      </c>
      <c r="Z130" s="3">
        <v>4</v>
      </c>
      <c r="AA130" s="3">
        <v>13</v>
      </c>
      <c r="AB130" s="3">
        <v>10</v>
      </c>
      <c r="AC130" s="3">
        <v>17</v>
      </c>
      <c r="AD130" s="11">
        <v>3</v>
      </c>
      <c r="AE130" s="3">
        <v>3</v>
      </c>
      <c r="AF130" s="3">
        <v>1</v>
      </c>
      <c r="AG130" s="3">
        <v>8</v>
      </c>
      <c r="AH130" s="3">
        <v>2</v>
      </c>
      <c r="AI130" s="3">
        <v>5</v>
      </c>
    </row>
    <row r="131" spans="1:35" x14ac:dyDescent="0.3">
      <c r="A131" s="3" t="s">
        <v>217</v>
      </c>
      <c r="B131" s="3">
        <v>130</v>
      </c>
      <c r="C131" s="3">
        <v>147</v>
      </c>
      <c r="D131" s="3">
        <v>19</v>
      </c>
      <c r="E131" s="3">
        <v>2</v>
      </c>
      <c r="F131" s="4">
        <f>RT!E131/ACC!D131</f>
        <v>523.4</v>
      </c>
      <c r="G131" s="4">
        <f>RT!F131/ACC!E131</f>
        <v>535.70000000000005</v>
      </c>
      <c r="H131" s="4">
        <f>RT!G131/ACC!F131</f>
        <v>656.9</v>
      </c>
      <c r="I131" s="4">
        <f>RT!H131/ACC!G131</f>
        <v>757.3</v>
      </c>
      <c r="J131" s="4">
        <f>RT!I131/ACC!H131</f>
        <v>641.6</v>
      </c>
      <c r="K131" s="4">
        <f>RT!J131/ACC!I131</f>
        <v>718.3</v>
      </c>
      <c r="L131" s="4">
        <f>RT!K131/ACC!J131</f>
        <v>579.9</v>
      </c>
      <c r="M131" s="4">
        <f>RT!L131/ACC!K131</f>
        <v>586.9</v>
      </c>
      <c r="N131" s="4">
        <f>AVERAGE(F131:M131)</f>
        <v>624.99999999999989</v>
      </c>
      <c r="O131" s="4">
        <f t="shared" si="38"/>
        <v>618.32500000000005</v>
      </c>
      <c r="P131" s="4">
        <f t="shared" si="39"/>
        <v>631.67500000000007</v>
      </c>
      <c r="Q131" s="4">
        <f t="shared" si="40"/>
        <v>13.350000000000023</v>
      </c>
      <c r="R131" s="4">
        <f t="shared" si="46"/>
        <v>600.45000000000005</v>
      </c>
      <c r="S131" s="4">
        <f t="shared" si="46"/>
        <v>649.54999999999995</v>
      </c>
      <c r="T131" s="4">
        <f t="shared" si="42"/>
        <v>49.099999999999909</v>
      </c>
      <c r="U131" s="4">
        <f t="shared" si="43"/>
        <v>556.47500000000002</v>
      </c>
      <c r="V131" s="4">
        <f t="shared" si="44"/>
        <v>693.52499999999986</v>
      </c>
      <c r="W131" s="4">
        <f t="shared" si="45"/>
        <v>137.04999999999984</v>
      </c>
      <c r="X131" s="3">
        <v>28</v>
      </c>
      <c r="Y131" s="3">
        <v>8</v>
      </c>
      <c r="Z131" s="3">
        <v>3</v>
      </c>
      <c r="AA131" s="3">
        <v>10</v>
      </c>
      <c r="AB131" s="3">
        <v>7</v>
      </c>
      <c r="AC131" s="3">
        <v>5</v>
      </c>
      <c r="AD131" s="11">
        <v>0</v>
      </c>
      <c r="AE131" s="3">
        <v>0</v>
      </c>
      <c r="AF131" s="3">
        <v>0</v>
      </c>
      <c r="AG131" s="3">
        <v>3</v>
      </c>
      <c r="AH131" s="3">
        <v>2</v>
      </c>
      <c r="AI131" s="3">
        <v>6</v>
      </c>
    </row>
    <row r="132" spans="1:35" x14ac:dyDescent="0.3">
      <c r="A132" s="3" t="s">
        <v>218</v>
      </c>
      <c r="B132" s="3">
        <v>131</v>
      </c>
      <c r="C132" s="3">
        <v>148</v>
      </c>
      <c r="D132" s="3">
        <v>18</v>
      </c>
      <c r="E132" s="3">
        <v>2</v>
      </c>
      <c r="F132" s="4">
        <f>RT!E132/ACC!D132</f>
        <v>493.8</v>
      </c>
      <c r="G132" s="4">
        <f>RT!F132/ACC!E132</f>
        <v>627.73333333333335</v>
      </c>
      <c r="H132" s="4">
        <f>RT!G132/ACC!F132</f>
        <v>591.9</v>
      </c>
      <c r="I132" s="4">
        <f>RT!H132/ACC!G132</f>
        <v>680.9</v>
      </c>
      <c r="J132" s="4">
        <f>RT!I132/ACC!H132</f>
        <v>635.79999999999995</v>
      </c>
      <c r="K132" s="4">
        <f>RT!J132/ACC!I132</f>
        <v>630.1</v>
      </c>
      <c r="L132" s="4">
        <f>RT!K132/ACC!J132</f>
        <v>517.70000000000005</v>
      </c>
      <c r="M132" s="4">
        <f>RT!L132/ACC!K132</f>
        <v>600.70000000000005</v>
      </c>
      <c r="N132" s="4">
        <f>AVERAGE(F132:M132)</f>
        <v>597.32916666666665</v>
      </c>
      <c r="O132" s="4">
        <f t="shared" si="38"/>
        <v>598.58333333333337</v>
      </c>
      <c r="P132" s="4">
        <f t="shared" si="39"/>
        <v>596.07500000000005</v>
      </c>
      <c r="Q132" s="4">
        <f t="shared" si="40"/>
        <v>-2.5083333333333258</v>
      </c>
      <c r="R132" s="4">
        <f t="shared" si="46"/>
        <v>559.79999999999995</v>
      </c>
      <c r="S132" s="4">
        <f t="shared" si="46"/>
        <v>634.85833333333335</v>
      </c>
      <c r="T132" s="4">
        <f t="shared" si="42"/>
        <v>75.058333333333394</v>
      </c>
      <c r="U132" s="4">
        <f t="shared" si="43"/>
        <v>559.98333333333335</v>
      </c>
      <c r="V132" s="4">
        <f t="shared" si="44"/>
        <v>634.67499999999995</v>
      </c>
      <c r="W132" s="4">
        <f t="shared" si="45"/>
        <v>74.691666666666606</v>
      </c>
      <c r="X132" s="3">
        <v>21</v>
      </c>
      <c r="Y132" s="3">
        <v>6</v>
      </c>
      <c r="Z132" s="3">
        <v>3</v>
      </c>
      <c r="AA132" s="3">
        <v>8</v>
      </c>
      <c r="AB132" s="3">
        <v>4</v>
      </c>
      <c r="AC132" s="3">
        <v>21</v>
      </c>
      <c r="AD132" s="11">
        <v>3</v>
      </c>
      <c r="AE132" s="3">
        <v>1</v>
      </c>
      <c r="AF132" s="3">
        <v>4</v>
      </c>
      <c r="AG132" s="3">
        <v>7</v>
      </c>
      <c r="AH132" s="3">
        <v>6</v>
      </c>
      <c r="AI132" s="3">
        <v>5</v>
      </c>
    </row>
    <row r="133" spans="1:35" x14ac:dyDescent="0.3">
      <c r="A133" s="3" t="s">
        <v>219</v>
      </c>
      <c r="B133" s="3">
        <v>132</v>
      </c>
      <c r="C133" s="3">
        <v>149</v>
      </c>
      <c r="D133" s="3">
        <v>20</v>
      </c>
      <c r="E133" s="3">
        <v>2</v>
      </c>
      <c r="F133" s="4">
        <f>RT!E133/ACC!D133</f>
        <v>436.7</v>
      </c>
      <c r="G133" s="4">
        <f>RT!F133/ACC!E133</f>
        <v>426.3</v>
      </c>
      <c r="H133" s="4">
        <f>RT!G133/ACC!F133</f>
        <v>499.3</v>
      </c>
      <c r="I133" s="4">
        <f>RT!H133/ACC!G133</f>
        <v>544.9</v>
      </c>
      <c r="J133" s="4">
        <f>RT!I133/ACC!H133</f>
        <v>446.8</v>
      </c>
      <c r="K133" s="4">
        <f>RT!J133/ACC!I133</f>
        <v>595.73333333333335</v>
      </c>
      <c r="L133" s="4">
        <f>RT!K133/ACC!J133</f>
        <v>438.29333333333329</v>
      </c>
      <c r="M133" s="4">
        <f>RT!L133/ACC!K133</f>
        <v>505.02857142857141</v>
      </c>
      <c r="N133" s="4">
        <f t="shared" ref="N133:N142" si="47">AVERAGE(F133:M133)</f>
        <v>486.63190476190476</v>
      </c>
      <c r="O133" s="4">
        <f t="shared" ref="O133:O142" si="48">AVERAGE(F133:I133)</f>
        <v>476.79999999999995</v>
      </c>
      <c r="P133" s="4">
        <f t="shared" ref="P133:P142" si="49">AVERAGE(J133:M133)</f>
        <v>496.46380952380952</v>
      </c>
      <c r="Q133" s="4">
        <f t="shared" ref="Q133:Q142" si="50">P133-O133</f>
        <v>19.663809523809562</v>
      </c>
      <c r="R133" s="4">
        <f t="shared" ref="R133:R142" si="51">AVERAGE(F133,H133,J133,L133)</f>
        <v>455.27333333333331</v>
      </c>
      <c r="S133" s="4">
        <f t="shared" ref="S133:S142" si="52">AVERAGE(G133,I133,K133,M133)</f>
        <v>517.99047619047622</v>
      </c>
      <c r="T133" s="4">
        <f t="shared" ref="T133:T142" si="53">S133-R133</f>
        <v>62.717142857142903</v>
      </c>
      <c r="U133" s="4">
        <f t="shared" ref="U133:U142" si="54">AVERAGE(F133,G133,L133,M133)</f>
        <v>451.58047619047619</v>
      </c>
      <c r="V133" s="4">
        <f t="shared" ref="V133:V142" si="55">AVERAGE(H133:K133)</f>
        <v>521.68333333333339</v>
      </c>
      <c r="W133" s="4">
        <f t="shared" ref="W133:W142" si="56">V133-U133</f>
        <v>70.102857142857204</v>
      </c>
      <c r="X133" s="3">
        <v>25</v>
      </c>
      <c r="Y133" s="3">
        <v>6</v>
      </c>
      <c r="Z133" s="3">
        <v>3</v>
      </c>
      <c r="AA133" s="3">
        <v>10</v>
      </c>
      <c r="AB133" s="3">
        <v>6</v>
      </c>
      <c r="AC133" s="3">
        <v>37</v>
      </c>
      <c r="AD133" s="11">
        <v>5</v>
      </c>
      <c r="AE133" s="3">
        <v>7</v>
      </c>
      <c r="AF133" s="3">
        <v>8</v>
      </c>
      <c r="AG133" s="3">
        <v>9</v>
      </c>
      <c r="AH133" s="3">
        <v>8</v>
      </c>
      <c r="AI133" s="3">
        <v>7</v>
      </c>
    </row>
    <row r="134" spans="1:35" x14ac:dyDescent="0.3">
      <c r="A134" s="3" t="s">
        <v>220</v>
      </c>
      <c r="B134" s="3">
        <v>133</v>
      </c>
      <c r="C134" s="3">
        <v>150</v>
      </c>
      <c r="D134" s="3">
        <v>22</v>
      </c>
      <c r="E134" s="3">
        <v>2</v>
      </c>
      <c r="F134" s="4">
        <f>RT!E134/ACC!D134</f>
        <v>380</v>
      </c>
      <c r="G134" s="4">
        <f>RT!F134/ACC!E134</f>
        <v>525.48571428571427</v>
      </c>
      <c r="H134" s="4">
        <f>RT!G134/ACC!F134</f>
        <v>461.8</v>
      </c>
      <c r="I134" s="4">
        <f>RT!H134/ACC!G134</f>
        <v>536.57142857142856</v>
      </c>
      <c r="J134" s="4">
        <f>RT!I134/ACC!H134</f>
        <v>426.8</v>
      </c>
      <c r="K134" s="4">
        <f>RT!J134/ACC!I134</f>
        <v>513.79999999999995</v>
      </c>
      <c r="L134" s="4">
        <f>RT!K134/ACC!J134</f>
        <v>454.2</v>
      </c>
      <c r="M134" s="4">
        <f>RT!L134/ACC!K134</f>
        <v>527.67999999999995</v>
      </c>
      <c r="N134" s="4">
        <f t="shared" si="47"/>
        <v>478.29214285714278</v>
      </c>
      <c r="O134" s="4">
        <f t="shared" si="48"/>
        <v>475.96428571428567</v>
      </c>
      <c r="P134" s="4">
        <f t="shared" si="49"/>
        <v>480.62</v>
      </c>
      <c r="Q134" s="4">
        <f t="shared" si="50"/>
        <v>4.655714285714339</v>
      </c>
      <c r="R134" s="4">
        <f t="shared" si="51"/>
        <v>430.7</v>
      </c>
      <c r="S134" s="4">
        <f t="shared" si="52"/>
        <v>525.88428571428574</v>
      </c>
      <c r="T134" s="4">
        <f t="shared" si="53"/>
        <v>95.18428571428575</v>
      </c>
      <c r="U134" s="4">
        <f t="shared" si="54"/>
        <v>471.84142857142854</v>
      </c>
      <c r="V134" s="4">
        <f t="shared" si="55"/>
        <v>484.74285714285713</v>
      </c>
      <c r="W134" s="4">
        <f t="shared" si="56"/>
        <v>12.901428571428596</v>
      </c>
      <c r="X134" s="3">
        <v>28</v>
      </c>
      <c r="Y134" s="3">
        <v>7</v>
      </c>
      <c r="Z134" s="3">
        <v>3</v>
      </c>
      <c r="AA134" s="3">
        <v>9</v>
      </c>
      <c r="AB134" s="3">
        <v>9</v>
      </c>
      <c r="AC134" s="3">
        <v>17</v>
      </c>
      <c r="AD134" s="11">
        <v>1</v>
      </c>
      <c r="AE134" s="3">
        <v>0</v>
      </c>
      <c r="AF134" s="3">
        <v>4</v>
      </c>
      <c r="AG134" s="3">
        <v>10</v>
      </c>
      <c r="AH134" s="3">
        <v>2</v>
      </c>
      <c r="AI134" s="3">
        <v>0</v>
      </c>
    </row>
    <row r="135" spans="1:35" x14ac:dyDescent="0.3">
      <c r="A135" s="3" t="s">
        <v>221</v>
      </c>
      <c r="B135" s="3">
        <v>134</v>
      </c>
      <c r="C135" s="3">
        <v>151</v>
      </c>
      <c r="D135" s="3">
        <v>20</v>
      </c>
      <c r="E135" s="3">
        <v>1</v>
      </c>
      <c r="F135" s="4">
        <f>RT!E135/ACC!D135</f>
        <v>563.52</v>
      </c>
      <c r="G135" s="4">
        <f>RT!F135/ACC!E135</f>
        <v>621.1</v>
      </c>
      <c r="H135" s="4">
        <f>RT!G135/ACC!F135</f>
        <v>675.9</v>
      </c>
      <c r="I135" s="4">
        <f>RT!H135/ACC!G135</f>
        <v>806.3</v>
      </c>
      <c r="J135" s="4">
        <f>RT!I135/ACC!H135</f>
        <v>781.48571428571427</v>
      </c>
      <c r="K135" s="4">
        <f>RT!J135/ACC!I135</f>
        <v>641.20000000000005</v>
      </c>
      <c r="L135" s="4">
        <f>RT!K135/ACC!J135</f>
        <v>659</v>
      </c>
      <c r="M135" s="4">
        <f>RT!L135/ACC!K135</f>
        <v>619.5</v>
      </c>
      <c r="N135" s="4">
        <f t="shared" si="47"/>
        <v>671.00071428571425</v>
      </c>
      <c r="O135" s="4">
        <f t="shared" si="48"/>
        <v>666.70499999999993</v>
      </c>
      <c r="P135" s="4">
        <f t="shared" si="49"/>
        <v>675.29642857142858</v>
      </c>
      <c r="Q135" s="4">
        <f t="shared" si="50"/>
        <v>8.5914285714286507</v>
      </c>
      <c r="R135" s="4">
        <f t="shared" si="51"/>
        <v>669.97642857142864</v>
      </c>
      <c r="S135" s="4">
        <f t="shared" si="52"/>
        <v>672.02500000000009</v>
      </c>
      <c r="T135" s="4">
        <f t="shared" si="53"/>
        <v>2.0485714285714494</v>
      </c>
      <c r="U135" s="4">
        <f t="shared" si="54"/>
        <v>615.78</v>
      </c>
      <c r="V135" s="4">
        <f t="shared" si="55"/>
        <v>726.22142857142853</v>
      </c>
      <c r="W135" s="4">
        <f t="shared" si="56"/>
        <v>110.44142857142856</v>
      </c>
      <c r="X135" s="3">
        <v>21</v>
      </c>
      <c r="Y135" s="3">
        <v>7</v>
      </c>
      <c r="Z135" s="3">
        <v>3</v>
      </c>
      <c r="AA135" s="3">
        <v>7</v>
      </c>
      <c r="AB135" s="3">
        <v>4</v>
      </c>
      <c r="AC135" s="3">
        <v>14</v>
      </c>
      <c r="AD135" s="11">
        <v>1</v>
      </c>
      <c r="AE135" s="3">
        <v>1</v>
      </c>
      <c r="AF135" s="3">
        <v>3</v>
      </c>
      <c r="AG135" s="3">
        <v>5</v>
      </c>
      <c r="AH135" s="3">
        <v>4</v>
      </c>
      <c r="AI135" s="3">
        <v>2</v>
      </c>
    </row>
    <row r="136" spans="1:35" x14ac:dyDescent="0.3">
      <c r="A136" s="3" t="s">
        <v>222</v>
      </c>
      <c r="B136" s="3">
        <v>135</v>
      </c>
      <c r="C136" s="3">
        <v>152</v>
      </c>
      <c r="D136" s="3">
        <v>19</v>
      </c>
      <c r="E136" s="3">
        <v>2</v>
      </c>
      <c r="F136" s="4">
        <f>RT!E136/ACC!D136</f>
        <v>473.2</v>
      </c>
      <c r="G136" s="4">
        <f>RT!F136/ACC!E136</f>
        <v>541.76</v>
      </c>
      <c r="H136" s="4">
        <f>RT!G136/ACC!F136</f>
        <v>523.6</v>
      </c>
      <c r="I136" s="4">
        <f>RT!H136/ACC!G136</f>
        <v>632.1</v>
      </c>
      <c r="J136" s="4">
        <f>RT!I136/ACC!H136</f>
        <v>447.8</v>
      </c>
      <c r="K136" s="4">
        <f>RT!J136/ACC!I136</f>
        <v>536.6</v>
      </c>
      <c r="L136" s="4">
        <f>RT!K136/ACC!J136</f>
        <v>465.1</v>
      </c>
      <c r="M136" s="4">
        <f>RT!L136/ACC!K136</f>
        <v>499.4</v>
      </c>
      <c r="N136" s="4">
        <f t="shared" si="47"/>
        <v>514.94499999999994</v>
      </c>
      <c r="O136" s="4">
        <f t="shared" si="48"/>
        <v>542.66499999999996</v>
      </c>
      <c r="P136" s="4">
        <f t="shared" si="49"/>
        <v>487.22500000000002</v>
      </c>
      <c r="Q136" s="4">
        <f t="shared" si="50"/>
        <v>-55.439999999999941</v>
      </c>
      <c r="R136" s="4">
        <f t="shared" si="51"/>
        <v>477.42499999999995</v>
      </c>
      <c r="S136" s="4">
        <f t="shared" si="52"/>
        <v>552.46500000000003</v>
      </c>
      <c r="T136" s="4">
        <f t="shared" si="53"/>
        <v>75.040000000000077</v>
      </c>
      <c r="U136" s="4">
        <f t="shared" si="54"/>
        <v>494.86500000000001</v>
      </c>
      <c r="V136" s="4">
        <f t="shared" si="55"/>
        <v>535.02499999999998</v>
      </c>
      <c r="W136" s="4">
        <f t="shared" si="56"/>
        <v>40.159999999999968</v>
      </c>
      <c r="X136" s="3">
        <v>29</v>
      </c>
      <c r="Y136" s="3">
        <v>8</v>
      </c>
      <c r="Z136" s="3">
        <v>3</v>
      </c>
      <c r="AA136" s="3">
        <v>10</v>
      </c>
      <c r="AB136" s="3">
        <v>8</v>
      </c>
      <c r="AC136" s="3">
        <v>23</v>
      </c>
      <c r="AD136" s="11">
        <v>3</v>
      </c>
      <c r="AE136" s="3">
        <v>3</v>
      </c>
      <c r="AF136" s="3">
        <v>3</v>
      </c>
      <c r="AG136" s="3">
        <v>8</v>
      </c>
      <c r="AH136" s="3">
        <v>6</v>
      </c>
      <c r="AI136" s="3">
        <v>4</v>
      </c>
    </row>
    <row r="137" spans="1:35" x14ac:dyDescent="0.3">
      <c r="A137" s="3" t="s">
        <v>223</v>
      </c>
      <c r="B137" s="3">
        <v>136</v>
      </c>
      <c r="C137" s="3">
        <v>153</v>
      </c>
      <c r="D137" s="3">
        <v>19</v>
      </c>
      <c r="E137" s="3">
        <v>2</v>
      </c>
      <c r="F137" s="4">
        <f>RT!E137/ACC!D137</f>
        <v>339.3</v>
      </c>
      <c r="G137" s="4">
        <f>RT!F137/ACC!E137</f>
        <v>373.6</v>
      </c>
      <c r="H137" s="4">
        <f>RT!G137/ACC!F137</f>
        <v>460.1</v>
      </c>
      <c r="I137" s="4">
        <f>RT!H137/ACC!G137</f>
        <v>747.33333333333337</v>
      </c>
      <c r="J137" s="4">
        <f>RT!I137/ACC!H137</f>
        <v>439.8</v>
      </c>
      <c r="K137" s="4">
        <f>RT!J137/ACC!I137</f>
        <v>544.91428571428571</v>
      </c>
      <c r="L137" s="4">
        <f>RT!K137/ACC!J137</f>
        <v>324.3</v>
      </c>
      <c r="M137" s="4">
        <f>RT!L137/ACC!K137</f>
        <v>389.22666666666663</v>
      </c>
      <c r="N137" s="4">
        <f t="shared" si="47"/>
        <v>452.32178571428574</v>
      </c>
      <c r="O137" s="4">
        <f t="shared" si="48"/>
        <v>480.08333333333337</v>
      </c>
      <c r="P137" s="4">
        <f t="shared" si="49"/>
        <v>424.56023809523811</v>
      </c>
      <c r="Q137" s="4">
        <f t="shared" si="50"/>
        <v>-55.523095238095266</v>
      </c>
      <c r="R137" s="4">
        <f t="shared" si="51"/>
        <v>390.875</v>
      </c>
      <c r="S137" s="4">
        <f t="shared" si="52"/>
        <v>513.76857142857136</v>
      </c>
      <c r="T137" s="4">
        <f t="shared" si="53"/>
        <v>122.89357142857136</v>
      </c>
      <c r="U137" s="4">
        <f t="shared" si="54"/>
        <v>356.60666666666668</v>
      </c>
      <c r="V137" s="4">
        <f t="shared" si="55"/>
        <v>548.03690476190479</v>
      </c>
      <c r="W137" s="4">
        <f t="shared" si="56"/>
        <v>191.43023809523811</v>
      </c>
      <c r="X137" s="3">
        <v>22</v>
      </c>
      <c r="Y137" s="3">
        <v>6</v>
      </c>
      <c r="Z137" s="3">
        <v>3</v>
      </c>
      <c r="AA137" s="3">
        <v>7</v>
      </c>
      <c r="AB137" s="3">
        <v>6</v>
      </c>
      <c r="AC137" s="3">
        <v>10</v>
      </c>
      <c r="AD137" s="11">
        <v>2</v>
      </c>
      <c r="AE137" s="3">
        <v>1</v>
      </c>
      <c r="AF137" s="3">
        <v>2</v>
      </c>
      <c r="AG137" s="3">
        <v>2</v>
      </c>
      <c r="AH137" s="3">
        <v>3</v>
      </c>
      <c r="AI137" s="3">
        <v>4</v>
      </c>
    </row>
    <row r="138" spans="1:35" x14ac:dyDescent="0.3">
      <c r="A138" s="3" t="s">
        <v>224</v>
      </c>
      <c r="B138" s="3">
        <v>137</v>
      </c>
      <c r="C138" s="3">
        <v>154</v>
      </c>
      <c r="D138" s="3">
        <v>19</v>
      </c>
      <c r="E138" s="3">
        <v>2</v>
      </c>
      <c r="F138" s="4">
        <f>RT!E138/ACC!D138</f>
        <v>541.65333333333331</v>
      </c>
      <c r="G138" s="4">
        <f>RT!F138/ACC!E138</f>
        <v>927.7538461538461</v>
      </c>
      <c r="H138" s="4">
        <f>RT!G138/ACC!F138</f>
        <v>421.6</v>
      </c>
      <c r="I138" s="4">
        <f>RT!H138/ACC!G138</f>
        <v>692.68571428571431</v>
      </c>
      <c r="J138" s="4">
        <f>RT!I138/ACC!H138</f>
        <v>498.3</v>
      </c>
      <c r="K138" s="4">
        <f>RT!J138/ACC!I138</f>
        <v>752.22857142857151</v>
      </c>
      <c r="L138" s="4">
        <f>RT!K138/ACC!J138</f>
        <v>413.5</v>
      </c>
      <c r="M138" s="4">
        <f>RT!L138/ACC!K138</f>
        <v>443.84000000000003</v>
      </c>
      <c r="N138" s="4">
        <f t="shared" si="47"/>
        <v>586.4451831501832</v>
      </c>
      <c r="O138" s="4">
        <f t="shared" si="48"/>
        <v>645.92322344322338</v>
      </c>
      <c r="P138" s="4">
        <f t="shared" si="49"/>
        <v>526.9671428571429</v>
      </c>
      <c r="Q138" s="4">
        <f t="shared" si="50"/>
        <v>-118.95608058608047</v>
      </c>
      <c r="R138" s="4">
        <f t="shared" si="51"/>
        <v>468.76333333333332</v>
      </c>
      <c r="S138" s="4">
        <f t="shared" si="52"/>
        <v>704.12703296703307</v>
      </c>
      <c r="T138" s="4">
        <f t="shared" si="53"/>
        <v>235.36369963369975</v>
      </c>
      <c r="U138" s="4">
        <f t="shared" si="54"/>
        <v>581.68679487179486</v>
      </c>
      <c r="V138" s="4">
        <f t="shared" si="55"/>
        <v>591.20357142857142</v>
      </c>
      <c r="W138" s="4">
        <f t="shared" si="56"/>
        <v>9.5167765567765628</v>
      </c>
      <c r="X138" s="3">
        <v>25</v>
      </c>
      <c r="Y138" s="3">
        <v>7</v>
      </c>
      <c r="Z138" s="3">
        <v>3</v>
      </c>
      <c r="AA138" s="3">
        <v>10</v>
      </c>
      <c r="AB138" s="3">
        <v>5</v>
      </c>
      <c r="AC138" s="3">
        <v>5</v>
      </c>
      <c r="AD138" s="11">
        <v>0</v>
      </c>
      <c r="AE138" s="3">
        <v>1</v>
      </c>
      <c r="AF138" s="3">
        <v>0</v>
      </c>
      <c r="AG138" s="3">
        <v>4</v>
      </c>
      <c r="AH138" s="3">
        <v>0</v>
      </c>
      <c r="AI138" s="3">
        <v>12</v>
      </c>
    </row>
    <row r="139" spans="1:35" x14ac:dyDescent="0.3">
      <c r="A139" s="3" t="s">
        <v>225</v>
      </c>
      <c r="B139" s="3">
        <v>138</v>
      </c>
      <c r="C139" s="3">
        <v>155</v>
      </c>
      <c r="D139" s="3">
        <v>19</v>
      </c>
      <c r="E139" s="3">
        <v>2</v>
      </c>
      <c r="F139" s="4">
        <f>RT!E139/ACC!D139</f>
        <v>366.6</v>
      </c>
      <c r="G139" s="4">
        <f>RT!F139/ACC!E139</f>
        <v>415.3</v>
      </c>
      <c r="H139" s="4">
        <f>RT!G139/ACC!F139</f>
        <v>472.9</v>
      </c>
      <c r="I139" s="4">
        <f>RT!H139/ACC!G139</f>
        <v>578.1</v>
      </c>
      <c r="J139" s="4">
        <f>RT!I139/ACC!H139</f>
        <v>484.7</v>
      </c>
      <c r="K139" s="4">
        <f>RT!J139/ACC!I139</f>
        <v>613.01333333333343</v>
      </c>
      <c r="L139" s="4">
        <f>RT!K139/ACC!J139</f>
        <v>437.9</v>
      </c>
      <c r="M139" s="4">
        <f>RT!L139/ACC!K139</f>
        <v>412.8</v>
      </c>
      <c r="N139" s="4">
        <f t="shared" si="47"/>
        <v>472.66416666666669</v>
      </c>
      <c r="O139" s="4">
        <f t="shared" si="48"/>
        <v>458.22500000000002</v>
      </c>
      <c r="P139" s="4">
        <f t="shared" si="49"/>
        <v>487.1033333333333</v>
      </c>
      <c r="Q139" s="4">
        <f t="shared" si="50"/>
        <v>28.878333333333273</v>
      </c>
      <c r="R139" s="4">
        <f t="shared" si="51"/>
        <v>440.52499999999998</v>
      </c>
      <c r="S139" s="4">
        <f t="shared" si="52"/>
        <v>504.80333333333334</v>
      </c>
      <c r="T139" s="4">
        <f t="shared" si="53"/>
        <v>64.278333333333364</v>
      </c>
      <c r="U139" s="4">
        <f t="shared" si="54"/>
        <v>408.15000000000003</v>
      </c>
      <c r="V139" s="4">
        <f t="shared" si="55"/>
        <v>537.1783333333334</v>
      </c>
      <c r="W139" s="4">
        <f t="shared" si="56"/>
        <v>129.02833333333336</v>
      </c>
      <c r="X139" s="3">
        <v>22</v>
      </c>
      <c r="Y139" s="3">
        <v>6</v>
      </c>
      <c r="Z139" s="3">
        <v>3</v>
      </c>
      <c r="AA139" s="3">
        <v>9</v>
      </c>
      <c r="AB139" s="3">
        <v>4</v>
      </c>
      <c r="AC139" s="3">
        <v>16</v>
      </c>
      <c r="AD139" s="11">
        <v>3</v>
      </c>
      <c r="AE139" s="3">
        <v>2</v>
      </c>
      <c r="AF139" s="3">
        <v>0</v>
      </c>
      <c r="AG139" s="3">
        <v>6</v>
      </c>
      <c r="AH139" s="3">
        <v>5</v>
      </c>
      <c r="AI139" s="3">
        <v>21</v>
      </c>
    </row>
    <row r="140" spans="1:35" x14ac:dyDescent="0.3">
      <c r="A140" s="3" t="s">
        <v>226</v>
      </c>
      <c r="B140" s="3">
        <v>139</v>
      </c>
      <c r="C140" s="3">
        <v>156</v>
      </c>
      <c r="D140" s="3">
        <v>30</v>
      </c>
      <c r="E140" s="3">
        <v>2</v>
      </c>
      <c r="F140" s="4">
        <f>RT!E140/ACC!D140</f>
        <v>573.16923076923081</v>
      </c>
      <c r="G140" s="4">
        <f>RT!F140/ACC!E140</f>
        <v>538.55999999999995</v>
      </c>
      <c r="H140" s="4">
        <f>RT!G140/ACC!F140</f>
        <v>423.9</v>
      </c>
      <c r="I140" s="4">
        <f>RT!H140/ACC!G140</f>
        <v>592.73846153846159</v>
      </c>
      <c r="J140" s="4">
        <f>RT!I140/ACC!H140</f>
        <v>468.8</v>
      </c>
      <c r="K140" s="4">
        <f>RT!J140/ACC!I140</f>
        <v>548.29999999999995</v>
      </c>
      <c r="L140" s="4">
        <f>RT!K140/ACC!J140</f>
        <v>356.9</v>
      </c>
      <c r="M140" s="4">
        <f>RT!L140/ACC!K140</f>
        <v>380.7</v>
      </c>
      <c r="N140" s="4">
        <f t="shared" si="47"/>
        <v>485.38346153846152</v>
      </c>
      <c r="O140" s="4">
        <f t="shared" si="48"/>
        <v>532.09192307692308</v>
      </c>
      <c r="P140" s="4">
        <f t="shared" si="49"/>
        <v>438.67500000000001</v>
      </c>
      <c r="Q140" s="4">
        <f t="shared" si="50"/>
        <v>-93.416923076923069</v>
      </c>
      <c r="R140" s="4">
        <f t="shared" si="51"/>
        <v>455.69230769230774</v>
      </c>
      <c r="S140" s="4">
        <f t="shared" si="52"/>
        <v>515.07461538461541</v>
      </c>
      <c r="T140" s="4">
        <f t="shared" si="53"/>
        <v>59.382307692307677</v>
      </c>
      <c r="U140" s="4">
        <f t="shared" si="54"/>
        <v>462.33230769230767</v>
      </c>
      <c r="V140" s="4">
        <f t="shared" si="55"/>
        <v>508.43461538461537</v>
      </c>
      <c r="W140" s="4">
        <f t="shared" si="56"/>
        <v>46.102307692307704</v>
      </c>
      <c r="X140" s="3">
        <v>26</v>
      </c>
      <c r="Y140" s="3">
        <v>8</v>
      </c>
      <c r="Z140" s="3">
        <v>3</v>
      </c>
      <c r="AA140" s="3">
        <v>9</v>
      </c>
      <c r="AB140" s="3">
        <v>6</v>
      </c>
      <c r="AC140" s="3">
        <v>13</v>
      </c>
      <c r="AD140" s="11">
        <v>2</v>
      </c>
      <c r="AE140" s="3">
        <v>1</v>
      </c>
      <c r="AF140" s="3">
        <v>2</v>
      </c>
      <c r="AG140" s="3">
        <v>4</v>
      </c>
      <c r="AH140" s="3">
        <v>4</v>
      </c>
      <c r="AI140" s="3">
        <v>1</v>
      </c>
    </row>
    <row r="141" spans="1:35" x14ac:dyDescent="0.3">
      <c r="A141" s="3" t="s">
        <v>227</v>
      </c>
      <c r="B141" s="3">
        <v>140</v>
      </c>
      <c r="C141" s="3">
        <v>157</v>
      </c>
      <c r="D141" s="3">
        <v>19</v>
      </c>
      <c r="E141" s="3">
        <v>2</v>
      </c>
      <c r="F141" s="4">
        <f>RT!E141/ACC!D141</f>
        <v>505.8</v>
      </c>
      <c r="G141" s="4">
        <f>RT!F141/ACC!E141</f>
        <v>515.29999999999995</v>
      </c>
      <c r="H141" s="4">
        <f>RT!G141/ACC!F141</f>
        <v>502.3</v>
      </c>
      <c r="I141" s="4">
        <f>RT!H141/ACC!G141</f>
        <v>619.73333333333335</v>
      </c>
      <c r="J141" s="4">
        <f>RT!I141/ACC!H141</f>
        <v>545.4</v>
      </c>
      <c r="K141" s="4">
        <f>RT!J141/ACC!I141</f>
        <v>611</v>
      </c>
      <c r="L141" s="4">
        <f>RT!K141/ACC!J141</f>
        <v>522.1</v>
      </c>
      <c r="M141" s="4">
        <f>RT!L141/ACC!K141</f>
        <v>559.20000000000005</v>
      </c>
      <c r="N141" s="4">
        <f t="shared" si="47"/>
        <v>547.60416666666663</v>
      </c>
      <c r="O141" s="4">
        <f t="shared" si="48"/>
        <v>535.7833333333333</v>
      </c>
      <c r="P141" s="4">
        <f t="shared" si="49"/>
        <v>559.42499999999995</v>
      </c>
      <c r="Q141" s="4">
        <f t="shared" si="50"/>
        <v>23.641666666666652</v>
      </c>
      <c r="R141" s="4">
        <f t="shared" si="51"/>
        <v>518.9</v>
      </c>
      <c r="S141" s="4">
        <f t="shared" si="52"/>
        <v>576.30833333333339</v>
      </c>
      <c r="T141" s="4">
        <f t="shared" si="53"/>
        <v>57.408333333333417</v>
      </c>
      <c r="U141" s="4">
        <f t="shared" si="54"/>
        <v>525.59999999999991</v>
      </c>
      <c r="V141" s="4">
        <f t="shared" si="55"/>
        <v>569.60833333333335</v>
      </c>
      <c r="W141" s="4">
        <f t="shared" si="56"/>
        <v>44.008333333333439</v>
      </c>
      <c r="X141" s="3">
        <v>30</v>
      </c>
      <c r="Y141" s="3">
        <v>9</v>
      </c>
      <c r="Z141" s="3">
        <v>4</v>
      </c>
      <c r="AA141" s="3">
        <v>11</v>
      </c>
      <c r="AB141" s="3">
        <v>6</v>
      </c>
      <c r="AC141" s="3">
        <v>20</v>
      </c>
      <c r="AD141" s="11">
        <v>3</v>
      </c>
      <c r="AE141" s="3">
        <v>3</v>
      </c>
      <c r="AF141" s="3">
        <v>3</v>
      </c>
      <c r="AG141" s="3">
        <v>4</v>
      </c>
      <c r="AH141" s="3">
        <v>7</v>
      </c>
      <c r="AI141" s="3">
        <v>5</v>
      </c>
    </row>
    <row r="142" spans="1:35" x14ac:dyDescent="0.3">
      <c r="A142" s="3" t="s">
        <v>228</v>
      </c>
      <c r="B142" s="3">
        <v>141</v>
      </c>
      <c r="C142" s="3">
        <v>158</v>
      </c>
      <c r="D142" s="3">
        <v>19</v>
      </c>
      <c r="E142" s="3">
        <v>2</v>
      </c>
      <c r="F142" s="4">
        <f>RT!E142/ACC!D142</f>
        <v>509.12</v>
      </c>
      <c r="G142" s="4">
        <f>RT!F142/ACC!E142</f>
        <v>542.50666666666666</v>
      </c>
      <c r="H142" s="4">
        <f>RT!G142/ACC!F142</f>
        <v>509.76</v>
      </c>
      <c r="I142" s="4">
        <f>RT!H142/ACC!G142</f>
        <v>627.88571428571424</v>
      </c>
      <c r="J142" s="4">
        <f>RT!I142/ACC!H142</f>
        <v>615.78666666666663</v>
      </c>
      <c r="K142" s="4">
        <f>RT!J142/ACC!I142</f>
        <v>685.12</v>
      </c>
      <c r="L142" s="4">
        <f>RT!K142/ACC!J142</f>
        <v>541</v>
      </c>
      <c r="M142" s="4">
        <f>RT!L142/ACC!K142</f>
        <v>620.57142857142856</v>
      </c>
      <c r="N142" s="4">
        <f t="shared" si="47"/>
        <v>581.46880952380945</v>
      </c>
      <c r="O142" s="4">
        <f t="shared" si="48"/>
        <v>547.31809523809522</v>
      </c>
      <c r="P142" s="4">
        <f t="shared" si="49"/>
        <v>615.6195238095238</v>
      </c>
      <c r="Q142" s="4">
        <f t="shared" si="50"/>
        <v>68.301428571428573</v>
      </c>
      <c r="R142" s="4">
        <f t="shared" si="51"/>
        <v>543.91666666666663</v>
      </c>
      <c r="S142" s="4">
        <f t="shared" si="52"/>
        <v>619.02095238095228</v>
      </c>
      <c r="T142" s="4">
        <f t="shared" si="53"/>
        <v>75.104285714285652</v>
      </c>
      <c r="U142" s="4">
        <f t="shared" si="54"/>
        <v>553.29952380952375</v>
      </c>
      <c r="V142" s="4">
        <f t="shared" si="55"/>
        <v>609.63809523809527</v>
      </c>
      <c r="W142" s="4">
        <f t="shared" si="56"/>
        <v>56.338571428571527</v>
      </c>
      <c r="X142" s="3">
        <v>26</v>
      </c>
      <c r="Y142" s="3">
        <v>6</v>
      </c>
      <c r="Z142" s="3">
        <v>3</v>
      </c>
      <c r="AA142" s="3">
        <v>12</v>
      </c>
      <c r="AB142" s="3">
        <v>5</v>
      </c>
      <c r="AC142" s="3">
        <v>12</v>
      </c>
      <c r="AD142" s="11">
        <v>0</v>
      </c>
      <c r="AE142" s="3">
        <v>3</v>
      </c>
      <c r="AF142" s="3">
        <v>1</v>
      </c>
      <c r="AG142" s="3">
        <v>4</v>
      </c>
      <c r="AH142" s="3">
        <v>4</v>
      </c>
      <c r="AI142" s="3">
        <v>12</v>
      </c>
    </row>
    <row r="143" spans="1:35" x14ac:dyDescent="0.3">
      <c r="A143" s="3" t="s">
        <v>229</v>
      </c>
      <c r="B143" s="3">
        <v>142</v>
      </c>
      <c r="C143" s="3">
        <v>159</v>
      </c>
      <c r="D143" s="3">
        <v>20</v>
      </c>
      <c r="E143" s="3">
        <v>2</v>
      </c>
      <c r="F143" s="4">
        <f>RT!E143/ACC!D143</f>
        <v>463.54285714285714</v>
      </c>
      <c r="G143" s="4">
        <f>RT!F143/ACC!E143</f>
        <v>422.18666666666667</v>
      </c>
      <c r="H143" s="4">
        <f>RT!G143/ACC!F143</f>
        <v>404</v>
      </c>
      <c r="I143" s="4">
        <f>RT!H143/ACC!G143</f>
        <v>614.85714285714289</v>
      </c>
      <c r="J143" s="4">
        <f>RT!I143/ACC!H143</f>
        <v>402.4</v>
      </c>
      <c r="K143" s="4">
        <f>RT!J143/ACC!I143</f>
        <v>636.57142857142856</v>
      </c>
      <c r="L143" s="4">
        <f>RT!K143/ACC!J143</f>
        <v>370.1</v>
      </c>
      <c r="M143" s="4">
        <f>RT!L143/ACC!K143</f>
        <v>474.34666666666664</v>
      </c>
      <c r="N143" s="4">
        <f>AVERAGE(F143:M143)</f>
        <v>473.50059523809523</v>
      </c>
      <c r="O143" s="4">
        <f>AVERAGE(F143:I143)</f>
        <v>476.1466666666667</v>
      </c>
      <c r="P143" s="4">
        <f>AVERAGE(J143:M143)</f>
        <v>470.85452380952376</v>
      </c>
      <c r="Q143" s="4">
        <f>P143-O143</f>
        <v>-5.2921428571429487</v>
      </c>
      <c r="R143" s="4">
        <f t="shared" ref="R143:S145" si="57">AVERAGE(F143,H143,J143,L143)</f>
        <v>410.01071428571424</v>
      </c>
      <c r="S143" s="4">
        <f t="shared" si="57"/>
        <v>536.99047619047622</v>
      </c>
      <c r="T143" s="4">
        <f>S143-R143</f>
        <v>126.97976190476197</v>
      </c>
      <c r="U143" s="4">
        <f>AVERAGE(F143,G143,L143,M143)</f>
        <v>432.5440476190476</v>
      </c>
      <c r="V143" s="4">
        <f>AVERAGE(H143:K143)</f>
        <v>514.4571428571428</v>
      </c>
      <c r="W143" s="4">
        <f>V143-U143</f>
        <v>81.913095238095195</v>
      </c>
      <c r="X143" s="3">
        <v>21</v>
      </c>
      <c r="Y143" s="3">
        <v>6</v>
      </c>
      <c r="Z143" s="3">
        <v>3</v>
      </c>
      <c r="AA143" s="3">
        <v>7</v>
      </c>
      <c r="AB143" s="3">
        <v>5</v>
      </c>
      <c r="AC143" s="3">
        <v>14</v>
      </c>
      <c r="AD143" s="11">
        <v>3</v>
      </c>
      <c r="AE143" s="3">
        <v>3</v>
      </c>
      <c r="AF143" s="3">
        <v>2</v>
      </c>
      <c r="AG143" s="3">
        <v>1</v>
      </c>
      <c r="AH143" s="3">
        <v>5</v>
      </c>
      <c r="AI143" s="3">
        <v>2</v>
      </c>
    </row>
    <row r="144" spans="1:35" x14ac:dyDescent="0.3">
      <c r="A144" s="3" t="s">
        <v>230</v>
      </c>
      <c r="B144" s="3">
        <v>143</v>
      </c>
      <c r="C144" s="3">
        <v>160</v>
      </c>
      <c r="D144" s="3">
        <v>19</v>
      </c>
      <c r="E144" s="3">
        <v>2</v>
      </c>
      <c r="F144" s="4">
        <f>RT!E144/ACC!D144</f>
        <v>385.7</v>
      </c>
      <c r="G144" s="4">
        <f>RT!F144/ACC!E144</f>
        <v>440.74666666666667</v>
      </c>
      <c r="H144" s="4">
        <f>RT!G144/ACC!F144</f>
        <v>351</v>
      </c>
      <c r="I144" s="4">
        <f>RT!H144/ACC!G144</f>
        <v>467.30666666666667</v>
      </c>
      <c r="J144" s="4">
        <f>RT!I144/ACC!H144</f>
        <v>459.3</v>
      </c>
      <c r="K144" s="4">
        <f>RT!J144/ACC!I144</f>
        <v>527.78666666666663</v>
      </c>
      <c r="L144" s="4">
        <f>RT!K144/ACC!J144</f>
        <v>400.5</v>
      </c>
      <c r="M144" s="4">
        <f>RT!L144/ACC!K144</f>
        <v>456.21333333333331</v>
      </c>
      <c r="N144" s="4">
        <f>AVERAGE(F144:M144)</f>
        <v>436.06916666666666</v>
      </c>
      <c r="O144" s="4">
        <f>AVERAGE(F144:I144)</f>
        <v>411.18833333333333</v>
      </c>
      <c r="P144" s="4">
        <f>AVERAGE(J144:M144)</f>
        <v>460.95</v>
      </c>
      <c r="Q144" s="4">
        <f>P144-O144</f>
        <v>49.761666666666656</v>
      </c>
      <c r="R144" s="4">
        <f t="shared" si="57"/>
        <v>399.125</v>
      </c>
      <c r="S144" s="4">
        <f t="shared" si="57"/>
        <v>473.01333333333332</v>
      </c>
      <c r="T144" s="4">
        <f>S144-R144</f>
        <v>73.888333333333321</v>
      </c>
      <c r="U144" s="4">
        <f>AVERAGE(F144,G144,L144,M144)</f>
        <v>420.79</v>
      </c>
      <c r="V144" s="4">
        <f>AVERAGE(H144:K144)</f>
        <v>451.3483333333333</v>
      </c>
      <c r="W144" s="4">
        <f>V144-U144</f>
        <v>30.55833333333328</v>
      </c>
      <c r="X144" s="3">
        <v>24</v>
      </c>
      <c r="Y144" s="3">
        <v>6</v>
      </c>
      <c r="Z144" s="3">
        <v>3</v>
      </c>
      <c r="AA144" s="3">
        <v>11</v>
      </c>
      <c r="AB144" s="3">
        <v>4</v>
      </c>
      <c r="AC144" s="3">
        <v>17</v>
      </c>
      <c r="AD144" s="11">
        <v>1</v>
      </c>
      <c r="AE144" s="3">
        <v>4</v>
      </c>
      <c r="AF144" s="3">
        <v>5</v>
      </c>
      <c r="AG144" s="3">
        <v>3</v>
      </c>
      <c r="AH144" s="3">
        <v>4</v>
      </c>
      <c r="AI144" s="3">
        <v>5</v>
      </c>
    </row>
    <row r="145" spans="1:35" x14ac:dyDescent="0.3">
      <c r="A145" s="3" t="s">
        <v>232</v>
      </c>
      <c r="B145" s="3">
        <v>144</v>
      </c>
      <c r="C145" s="3">
        <v>162</v>
      </c>
      <c r="D145" s="3">
        <v>19</v>
      </c>
      <c r="E145" s="3">
        <v>2</v>
      </c>
      <c r="F145" s="4">
        <f>RT!E145/ACC!D145</f>
        <v>655.6</v>
      </c>
      <c r="G145" s="4">
        <f>RT!F145/ACC!E145</f>
        <v>788.8</v>
      </c>
      <c r="H145" s="4">
        <f>RT!G145/ACC!F145</f>
        <v>589.5</v>
      </c>
      <c r="I145" s="4">
        <f>RT!H145/ACC!G145</f>
        <v>700.4</v>
      </c>
      <c r="J145" s="4">
        <f>RT!I145/ACC!H145</f>
        <v>613.9</v>
      </c>
      <c r="K145" s="4">
        <f>RT!J145/ACC!I145</f>
        <v>712.3</v>
      </c>
      <c r="L145" s="4">
        <f>RT!K145/ACC!J145</f>
        <v>472.1</v>
      </c>
      <c r="M145" s="4">
        <f>RT!L145/ACC!K145</f>
        <v>475.9</v>
      </c>
      <c r="N145" s="4">
        <f t="shared" ref="N145:N161" si="58">AVERAGE(F145:M145)</f>
        <v>626.0625</v>
      </c>
      <c r="O145" s="4">
        <f>AVERAGE(F145:I145)</f>
        <v>683.57500000000005</v>
      </c>
      <c r="P145" s="4">
        <f>AVERAGE(J145:M145)</f>
        <v>568.54999999999995</v>
      </c>
      <c r="Q145" s="4">
        <f>P145-O145</f>
        <v>-115.02500000000009</v>
      </c>
      <c r="R145" s="4">
        <f t="shared" si="57"/>
        <v>582.77499999999998</v>
      </c>
      <c r="S145" s="4">
        <f t="shared" si="57"/>
        <v>669.35</v>
      </c>
      <c r="T145" s="4">
        <f>S145-R145</f>
        <v>86.575000000000045</v>
      </c>
      <c r="U145" s="4">
        <f>AVERAGE(F145,G145,L145,M145)</f>
        <v>598.1</v>
      </c>
      <c r="V145" s="4">
        <f>AVERAGE(H145:K145)</f>
        <v>654.02500000000009</v>
      </c>
      <c r="W145" s="4">
        <f>V145-U145</f>
        <v>55.925000000000068</v>
      </c>
      <c r="X145" s="3">
        <v>25</v>
      </c>
      <c r="Y145" s="3">
        <v>7</v>
      </c>
      <c r="Z145" s="3">
        <v>3</v>
      </c>
      <c r="AA145" s="3">
        <v>11</v>
      </c>
      <c r="AB145" s="3">
        <v>4</v>
      </c>
      <c r="AC145" s="3">
        <v>22</v>
      </c>
      <c r="AD145" s="11">
        <v>3</v>
      </c>
      <c r="AE145" s="3">
        <v>5</v>
      </c>
      <c r="AF145" s="3">
        <v>5</v>
      </c>
      <c r="AG145" s="3">
        <v>3</v>
      </c>
      <c r="AH145" s="3">
        <v>6</v>
      </c>
      <c r="AI145" s="3">
        <v>7</v>
      </c>
    </row>
    <row r="146" spans="1:35" x14ac:dyDescent="0.3">
      <c r="A146" s="3" t="s">
        <v>234</v>
      </c>
      <c r="B146" s="3">
        <v>145</v>
      </c>
      <c r="C146" s="3">
        <v>162</v>
      </c>
      <c r="D146" s="3">
        <v>19</v>
      </c>
      <c r="E146" s="3">
        <v>2</v>
      </c>
      <c r="F146" s="4">
        <f>RT!E146/ACC!D146</f>
        <v>385.7</v>
      </c>
      <c r="G146" s="4">
        <f>RT!F146/ACC!E146</f>
        <v>661.12</v>
      </c>
      <c r="H146" s="4">
        <f>RT!G146/ACC!F146</f>
        <v>401.14285714285717</v>
      </c>
      <c r="I146" s="4">
        <f>RT!H146/ACC!G146</f>
        <v>700.96</v>
      </c>
      <c r="J146" s="4">
        <f>RT!I146/ACC!H146</f>
        <v>524.91428571428571</v>
      </c>
      <c r="K146" s="4">
        <f>RT!J146/ACC!I146</f>
        <v>719.70909090909095</v>
      </c>
      <c r="L146" s="4">
        <f>RT!K146/ACC!J146</f>
        <v>457.71428571428572</v>
      </c>
      <c r="M146" s="4">
        <f>RT!L146/ACC!K146</f>
        <v>456.21333333333331</v>
      </c>
      <c r="N146" s="4">
        <f t="shared" si="58"/>
        <v>538.43423160173165</v>
      </c>
      <c r="O146" s="4">
        <f t="shared" ref="O146:O161" si="59">AVERAGE(F146:I146)</f>
        <v>537.23071428571427</v>
      </c>
      <c r="P146" s="4">
        <f t="shared" ref="P146:P161" si="60">AVERAGE(J146:M146)</f>
        <v>539.63774891774892</v>
      </c>
      <c r="Q146" s="4">
        <f t="shared" ref="Q146:Q161" si="61">P146-O146</f>
        <v>2.4070346320346516</v>
      </c>
      <c r="R146" s="4">
        <f t="shared" ref="R146:R161" si="62">AVERAGE(F146,H146,J146,L146)</f>
        <v>442.36785714285713</v>
      </c>
      <c r="S146" s="4">
        <f t="shared" ref="S146:S161" si="63">AVERAGE(G146,I146,K146,M146)</f>
        <v>634.50060606060606</v>
      </c>
      <c r="T146" s="4">
        <f t="shared" ref="T146:T161" si="64">S146-R146</f>
        <v>192.13274891774893</v>
      </c>
      <c r="U146" s="4">
        <f t="shared" ref="U146:U161" si="65">AVERAGE(F146,G146,L146,M146)</f>
        <v>490.18690476190477</v>
      </c>
      <c r="V146" s="4">
        <f t="shared" ref="V146:V161" si="66">AVERAGE(H146:K146)</f>
        <v>586.68155844155854</v>
      </c>
      <c r="W146" s="4">
        <f t="shared" ref="W146:W161" si="67">V146-U146</f>
        <v>96.494653679653766</v>
      </c>
      <c r="X146" s="3">
        <v>23</v>
      </c>
      <c r="Y146" s="3">
        <v>6</v>
      </c>
      <c r="Z146" s="3">
        <v>3</v>
      </c>
      <c r="AA146" s="3">
        <v>9</v>
      </c>
      <c r="AB146" s="3">
        <v>5</v>
      </c>
      <c r="AC146" s="3">
        <v>21</v>
      </c>
      <c r="AD146" s="11">
        <v>5</v>
      </c>
      <c r="AE146" s="3">
        <v>2</v>
      </c>
      <c r="AF146" s="3">
        <v>1</v>
      </c>
      <c r="AG146" s="3">
        <v>6</v>
      </c>
      <c r="AH146" s="3">
        <v>7</v>
      </c>
      <c r="AI146" s="3">
        <v>10</v>
      </c>
    </row>
    <row r="147" spans="1:35" x14ac:dyDescent="0.3">
      <c r="A147" s="3" t="s">
        <v>235</v>
      </c>
      <c r="B147" s="3">
        <v>146</v>
      </c>
      <c r="C147" s="3">
        <v>163</v>
      </c>
      <c r="D147" s="3">
        <v>19</v>
      </c>
      <c r="E147" s="3">
        <v>2</v>
      </c>
      <c r="F147" s="4">
        <f>RT!E147/ACC!D147</f>
        <v>642.70000000000005</v>
      </c>
      <c r="G147" s="4">
        <f>RT!F147/ACC!E147</f>
        <v>607.20000000000005</v>
      </c>
      <c r="H147" s="4">
        <f>RT!G147/ACC!F147</f>
        <v>572.1</v>
      </c>
      <c r="I147" s="4">
        <f>RT!H147/ACC!G147</f>
        <v>785.6</v>
      </c>
      <c r="J147" s="4">
        <f>RT!I147/ACC!H147</f>
        <v>614.71999999999991</v>
      </c>
      <c r="K147" s="4">
        <f>RT!J147/ACC!I147</f>
        <v>744.7</v>
      </c>
      <c r="L147" s="4">
        <f>RT!K147/ACC!J147</f>
        <v>629.4</v>
      </c>
      <c r="M147" s="4">
        <f>RT!L147/ACC!K147</f>
        <v>631.1</v>
      </c>
      <c r="N147" s="4">
        <f t="shared" si="58"/>
        <v>653.43999999999994</v>
      </c>
      <c r="O147" s="4">
        <f t="shared" si="59"/>
        <v>651.9</v>
      </c>
      <c r="P147" s="4">
        <f t="shared" si="60"/>
        <v>654.98</v>
      </c>
      <c r="Q147" s="4">
        <f t="shared" si="61"/>
        <v>3.0800000000000409</v>
      </c>
      <c r="R147" s="4">
        <f t="shared" si="62"/>
        <v>614.73</v>
      </c>
      <c r="S147" s="4">
        <f t="shared" si="63"/>
        <v>692.15</v>
      </c>
      <c r="T147" s="4">
        <f t="shared" si="64"/>
        <v>77.419999999999959</v>
      </c>
      <c r="U147" s="4">
        <f t="shared" si="65"/>
        <v>627.6</v>
      </c>
      <c r="V147" s="4">
        <f t="shared" si="66"/>
        <v>679.28</v>
      </c>
      <c r="W147" s="4">
        <f t="shared" si="67"/>
        <v>51.67999999999995</v>
      </c>
      <c r="X147" s="3">
        <v>28</v>
      </c>
      <c r="Y147" s="3">
        <v>6</v>
      </c>
      <c r="Z147" s="3">
        <v>3</v>
      </c>
      <c r="AA147" s="3">
        <v>12</v>
      </c>
      <c r="AB147" s="3">
        <v>7</v>
      </c>
      <c r="AC147" s="3">
        <v>13</v>
      </c>
      <c r="AD147" s="11">
        <v>2</v>
      </c>
      <c r="AE147" s="3">
        <v>1</v>
      </c>
      <c r="AF147" s="3">
        <v>3</v>
      </c>
      <c r="AG147" s="3">
        <v>3</v>
      </c>
      <c r="AH147" s="3">
        <v>4</v>
      </c>
      <c r="AI147" s="3">
        <v>11</v>
      </c>
    </row>
    <row r="148" spans="1:35" x14ac:dyDescent="0.3">
      <c r="A148" s="3" t="s">
        <v>236</v>
      </c>
      <c r="B148" s="3">
        <v>147</v>
      </c>
      <c r="C148" s="3">
        <v>164</v>
      </c>
      <c r="D148" s="3">
        <v>19</v>
      </c>
      <c r="E148" s="3">
        <v>2</v>
      </c>
      <c r="F148" s="4">
        <f>RT!E148/ACC!D148</f>
        <v>488.6</v>
      </c>
      <c r="G148" s="4">
        <f>RT!F148/ACC!E148</f>
        <v>545.38666666666666</v>
      </c>
      <c r="H148" s="4">
        <f>RT!G148/ACC!F148</f>
        <v>542.72</v>
      </c>
      <c r="I148" s="4">
        <f>RT!H148/ACC!G148</f>
        <v>681.7</v>
      </c>
      <c r="J148" s="4">
        <f>RT!I148/ACC!H148</f>
        <v>453.1</v>
      </c>
      <c r="K148" s="4">
        <f>RT!J148/ACC!I148</f>
        <v>535.9</v>
      </c>
      <c r="L148" s="4">
        <f>RT!K148/ACC!J148</f>
        <v>434.4</v>
      </c>
      <c r="M148" s="4">
        <f>RT!L148/ACC!K148</f>
        <v>544.85333333333335</v>
      </c>
      <c r="N148" s="4">
        <f t="shared" si="58"/>
        <v>528.33249999999998</v>
      </c>
      <c r="O148" s="4">
        <f t="shared" si="59"/>
        <v>564.60166666666669</v>
      </c>
      <c r="P148" s="4">
        <f t="shared" si="60"/>
        <v>492.06333333333339</v>
      </c>
      <c r="Q148" s="4">
        <f t="shared" si="61"/>
        <v>-72.538333333333298</v>
      </c>
      <c r="R148" s="4">
        <f t="shared" si="62"/>
        <v>479.70500000000004</v>
      </c>
      <c r="S148" s="4">
        <f t="shared" si="63"/>
        <v>576.96</v>
      </c>
      <c r="T148" s="4">
        <f t="shared" si="64"/>
        <v>97.254999999999995</v>
      </c>
      <c r="U148" s="4">
        <f t="shared" si="65"/>
        <v>503.31000000000006</v>
      </c>
      <c r="V148" s="4">
        <f t="shared" si="66"/>
        <v>553.35500000000002</v>
      </c>
      <c r="W148" s="4">
        <f t="shared" si="67"/>
        <v>50.044999999999959</v>
      </c>
      <c r="X148" s="3">
        <v>40</v>
      </c>
      <c r="Y148" s="3">
        <v>10</v>
      </c>
      <c r="Z148" s="3">
        <v>6</v>
      </c>
      <c r="AA148" s="3">
        <v>18</v>
      </c>
      <c r="AB148" s="3">
        <v>6</v>
      </c>
      <c r="AC148" s="3">
        <v>26</v>
      </c>
      <c r="AD148" s="11">
        <v>6</v>
      </c>
      <c r="AE148" s="3">
        <v>5</v>
      </c>
      <c r="AF148" s="3">
        <v>3</v>
      </c>
      <c r="AG148" s="3">
        <v>7</v>
      </c>
      <c r="AH148" s="3">
        <v>5</v>
      </c>
      <c r="AI148" s="3">
        <v>73</v>
      </c>
    </row>
    <row r="149" spans="1:35" x14ac:dyDescent="0.3">
      <c r="A149" s="3" t="s">
        <v>237</v>
      </c>
      <c r="B149" s="3">
        <v>148</v>
      </c>
      <c r="C149" s="3">
        <v>165</v>
      </c>
      <c r="D149" s="3">
        <v>18</v>
      </c>
      <c r="E149" s="3">
        <v>2</v>
      </c>
      <c r="F149" s="4">
        <f>RT!E149/ACC!D149</f>
        <v>486.08</v>
      </c>
      <c r="G149" s="4">
        <f>RT!F149/ACC!E149</f>
        <v>530.88</v>
      </c>
      <c r="H149" s="4">
        <f>RT!G149/ACC!F149</f>
        <v>471.35999999999996</v>
      </c>
      <c r="I149" s="4">
        <f>RT!H149/ACC!G149</f>
        <v>575.08571428571429</v>
      </c>
      <c r="J149" s="4">
        <f>RT!I149/ACC!H149</f>
        <v>505.4</v>
      </c>
      <c r="K149" s="4">
        <f>RT!J149/ACC!I149</f>
        <v>522.4</v>
      </c>
      <c r="L149" s="4">
        <f>RT!K149/ACC!J149</f>
        <v>431.9</v>
      </c>
      <c r="M149" s="4">
        <f>RT!L149/ACC!K149</f>
        <v>488.6</v>
      </c>
      <c r="N149" s="4">
        <f t="shared" si="58"/>
        <v>501.46321428571429</v>
      </c>
      <c r="O149" s="4">
        <f t="shared" si="59"/>
        <v>515.85142857142853</v>
      </c>
      <c r="P149" s="4">
        <f t="shared" si="60"/>
        <v>487.07499999999993</v>
      </c>
      <c r="Q149" s="4">
        <f t="shared" si="61"/>
        <v>-28.776428571428596</v>
      </c>
      <c r="R149" s="4">
        <f t="shared" si="62"/>
        <v>473.68499999999995</v>
      </c>
      <c r="S149" s="4">
        <f t="shared" si="63"/>
        <v>529.24142857142851</v>
      </c>
      <c r="T149" s="4">
        <f t="shared" si="64"/>
        <v>55.556428571428569</v>
      </c>
      <c r="U149" s="4">
        <f t="shared" si="65"/>
        <v>484.36500000000001</v>
      </c>
      <c r="V149" s="4">
        <f t="shared" si="66"/>
        <v>518.56142857142856</v>
      </c>
      <c r="W149" s="4">
        <f t="shared" si="67"/>
        <v>34.196428571428555</v>
      </c>
      <c r="X149" s="3">
        <v>29</v>
      </c>
      <c r="Y149" s="3">
        <v>8</v>
      </c>
      <c r="Z149" s="3">
        <v>3</v>
      </c>
      <c r="AA149" s="3">
        <v>10</v>
      </c>
      <c r="AB149" s="3">
        <v>8</v>
      </c>
      <c r="AC149" s="3">
        <v>20</v>
      </c>
      <c r="AD149" s="11">
        <v>3</v>
      </c>
      <c r="AE149" s="3">
        <v>6</v>
      </c>
      <c r="AF149" s="3">
        <v>1</v>
      </c>
      <c r="AG149" s="3">
        <v>5</v>
      </c>
      <c r="AH149" s="3">
        <v>5</v>
      </c>
      <c r="AI149" s="3">
        <v>15</v>
      </c>
    </row>
    <row r="150" spans="1:35" x14ac:dyDescent="0.3">
      <c r="A150" s="3" t="s">
        <v>238</v>
      </c>
      <c r="B150" s="3">
        <v>149</v>
      </c>
      <c r="C150" s="3">
        <v>166</v>
      </c>
      <c r="D150" s="3">
        <v>19</v>
      </c>
      <c r="E150" s="3">
        <v>2</v>
      </c>
      <c r="F150" s="4">
        <f>RT!E150/ACC!D150</f>
        <v>505.82857142857148</v>
      </c>
      <c r="G150" s="4">
        <f>RT!F150/ACC!E150</f>
        <v>541.73333333333335</v>
      </c>
      <c r="H150" s="4">
        <f>RT!G150/ACC!F150</f>
        <v>533.4</v>
      </c>
      <c r="I150" s="4">
        <f>RT!H150/ACC!G150</f>
        <v>844.93333333333339</v>
      </c>
      <c r="J150" s="4">
        <f>RT!I150/ACC!H150</f>
        <v>498.85714285714283</v>
      </c>
      <c r="K150" s="4">
        <f>RT!J150/ACC!I150</f>
        <v>774.40000000000009</v>
      </c>
      <c r="L150" s="4">
        <f>RT!K150/ACC!J150</f>
        <v>556.91428571428571</v>
      </c>
      <c r="M150" s="4">
        <f>RT!L150/ACC!K150</f>
        <v>577.25714285714287</v>
      </c>
      <c r="N150" s="4">
        <f t="shared" si="58"/>
        <v>604.16547619047617</v>
      </c>
      <c r="O150" s="4">
        <f t="shared" si="59"/>
        <v>606.47380952380956</v>
      </c>
      <c r="P150" s="4">
        <f t="shared" si="60"/>
        <v>601.85714285714289</v>
      </c>
      <c r="Q150" s="4">
        <f t="shared" si="61"/>
        <v>-4.6166666666666742</v>
      </c>
      <c r="R150" s="4">
        <f t="shared" si="62"/>
        <v>523.75</v>
      </c>
      <c r="S150" s="4">
        <f t="shared" si="63"/>
        <v>684.58095238095234</v>
      </c>
      <c r="T150" s="4">
        <f t="shared" si="64"/>
        <v>160.83095238095234</v>
      </c>
      <c r="U150" s="4">
        <f t="shared" si="65"/>
        <v>545.43333333333328</v>
      </c>
      <c r="V150" s="4">
        <f t="shared" si="66"/>
        <v>662.89761904761917</v>
      </c>
      <c r="W150" s="4">
        <f t="shared" si="67"/>
        <v>117.46428571428589</v>
      </c>
      <c r="X150" s="3">
        <v>36</v>
      </c>
      <c r="Y150" s="3">
        <v>8</v>
      </c>
      <c r="Z150" s="3">
        <v>3</v>
      </c>
      <c r="AA150" s="3">
        <v>17</v>
      </c>
      <c r="AB150" s="3">
        <v>8</v>
      </c>
      <c r="AC150" s="3">
        <v>23</v>
      </c>
      <c r="AD150" s="11">
        <v>4</v>
      </c>
      <c r="AE150" s="3">
        <v>5</v>
      </c>
      <c r="AF150" s="3">
        <v>3</v>
      </c>
      <c r="AG150" s="3">
        <v>3</v>
      </c>
      <c r="AH150" s="3">
        <v>8</v>
      </c>
      <c r="AI150" s="3">
        <v>37</v>
      </c>
    </row>
    <row r="151" spans="1:35" x14ac:dyDescent="0.3">
      <c r="A151" s="3" t="s">
        <v>239</v>
      </c>
      <c r="B151" s="3">
        <v>150</v>
      </c>
      <c r="C151" s="3">
        <v>167</v>
      </c>
      <c r="D151" s="3">
        <v>18</v>
      </c>
      <c r="E151" s="3">
        <v>2</v>
      </c>
      <c r="F151" s="4">
        <f>RT!E151/ACC!D151</f>
        <v>751.1</v>
      </c>
      <c r="G151" s="4">
        <f>RT!F151/ACC!E151</f>
        <v>766.8</v>
      </c>
      <c r="H151" s="4">
        <f>RT!G151/ACC!F151</f>
        <v>680.1</v>
      </c>
      <c r="I151" s="4">
        <f>RT!H151/ACC!G151</f>
        <v>901.82857142857142</v>
      </c>
      <c r="J151" s="4">
        <f>RT!I151/ACC!H151</f>
        <v>759.3</v>
      </c>
      <c r="K151" s="4">
        <f>RT!J151/ACC!I151</f>
        <v>735.6</v>
      </c>
      <c r="L151" s="4">
        <f>RT!K151/ACC!J151</f>
        <v>592.6</v>
      </c>
      <c r="M151" s="4">
        <f>RT!L151/ACC!K151</f>
        <v>760.10666666666668</v>
      </c>
      <c r="N151" s="4">
        <f t="shared" si="58"/>
        <v>743.42940476190483</v>
      </c>
      <c r="O151" s="4">
        <f t="shared" si="59"/>
        <v>774.9571428571428</v>
      </c>
      <c r="P151" s="4">
        <f t="shared" si="60"/>
        <v>711.90166666666664</v>
      </c>
      <c r="Q151" s="4">
        <f t="shared" si="61"/>
        <v>-63.055476190476156</v>
      </c>
      <c r="R151" s="4">
        <f t="shared" si="62"/>
        <v>695.77499999999998</v>
      </c>
      <c r="S151" s="4">
        <f t="shared" si="63"/>
        <v>791.08380952380946</v>
      </c>
      <c r="T151" s="4">
        <f t="shared" si="64"/>
        <v>95.308809523809487</v>
      </c>
      <c r="U151" s="4">
        <f t="shared" si="65"/>
        <v>717.65166666666664</v>
      </c>
      <c r="V151" s="4">
        <f t="shared" si="66"/>
        <v>769.20714285714291</v>
      </c>
      <c r="W151" s="4">
        <f t="shared" si="67"/>
        <v>51.55547619047627</v>
      </c>
      <c r="X151" s="3">
        <v>30</v>
      </c>
      <c r="Y151" s="3">
        <v>9</v>
      </c>
      <c r="Z151" s="3">
        <v>3</v>
      </c>
      <c r="AA151" s="3">
        <v>14</v>
      </c>
      <c r="AB151" s="3">
        <v>4</v>
      </c>
      <c r="AC151" s="3">
        <v>10</v>
      </c>
      <c r="AD151" s="11">
        <v>3</v>
      </c>
      <c r="AE151" s="3">
        <v>2</v>
      </c>
      <c r="AF151" s="3">
        <v>1</v>
      </c>
      <c r="AG151" s="3">
        <v>2</v>
      </c>
      <c r="AH151" s="3">
        <v>2</v>
      </c>
      <c r="AI151" s="3">
        <v>11</v>
      </c>
    </row>
    <row r="152" spans="1:35" x14ac:dyDescent="0.3">
      <c r="A152" s="3" t="s">
        <v>240</v>
      </c>
      <c r="B152" s="3">
        <v>151</v>
      </c>
      <c r="C152" s="3">
        <v>168</v>
      </c>
      <c r="D152" s="3">
        <v>18</v>
      </c>
      <c r="E152" s="3">
        <v>2</v>
      </c>
      <c r="F152" s="4">
        <f>RT!E152/ACC!D152</f>
        <v>449</v>
      </c>
      <c r="G152" s="4">
        <f>RT!F152/ACC!E152</f>
        <v>487.6</v>
      </c>
      <c r="H152" s="4">
        <f>RT!G152/ACC!F152</f>
        <v>520.9</v>
      </c>
      <c r="I152" s="4">
        <f>RT!H152/ACC!G152</f>
        <v>826.09230769230771</v>
      </c>
      <c r="J152" s="4">
        <f>RT!I152/ACC!H152</f>
        <v>772.06153846153836</v>
      </c>
      <c r="K152" s="4">
        <f>RT!J152/ACC!I152</f>
        <v>769.6</v>
      </c>
      <c r="L152" s="4">
        <f>RT!K152/ACC!J152</f>
        <v>501.6</v>
      </c>
      <c r="M152" s="4">
        <f>RT!L152/ACC!K152</f>
        <v>652.79999999999995</v>
      </c>
      <c r="N152" s="4">
        <f t="shared" si="58"/>
        <v>622.45673076923083</v>
      </c>
      <c r="O152" s="4">
        <f t="shared" si="59"/>
        <v>570.89807692307693</v>
      </c>
      <c r="P152" s="4">
        <f t="shared" si="60"/>
        <v>674.01538461538462</v>
      </c>
      <c r="Q152" s="4">
        <f t="shared" si="61"/>
        <v>103.11730769230769</v>
      </c>
      <c r="R152" s="4">
        <f t="shared" si="62"/>
        <v>560.89038461538462</v>
      </c>
      <c r="S152" s="4">
        <f t="shared" si="63"/>
        <v>684.02307692307681</v>
      </c>
      <c r="T152" s="4">
        <f t="shared" si="64"/>
        <v>123.1326923076922</v>
      </c>
      <c r="U152" s="4">
        <f t="shared" si="65"/>
        <v>522.75</v>
      </c>
      <c r="V152" s="4">
        <f t="shared" si="66"/>
        <v>722.16346153846155</v>
      </c>
      <c r="W152" s="4">
        <f t="shared" si="67"/>
        <v>199.41346153846155</v>
      </c>
      <c r="X152" s="3">
        <v>28</v>
      </c>
      <c r="Y152" s="3">
        <v>8</v>
      </c>
      <c r="Z152" s="3">
        <v>3</v>
      </c>
      <c r="AA152" s="3">
        <v>11</v>
      </c>
      <c r="AB152" s="3">
        <v>6</v>
      </c>
      <c r="AC152" s="3">
        <v>16</v>
      </c>
      <c r="AD152" s="11">
        <v>2</v>
      </c>
      <c r="AE152" s="3">
        <v>1</v>
      </c>
      <c r="AF152" s="3">
        <v>3</v>
      </c>
      <c r="AG152" s="3">
        <v>6</v>
      </c>
      <c r="AH152" s="3">
        <v>4</v>
      </c>
      <c r="AI152" s="3">
        <v>22</v>
      </c>
    </row>
    <row r="153" spans="1:35" x14ac:dyDescent="0.3">
      <c r="A153" s="3" t="s">
        <v>241</v>
      </c>
      <c r="B153" s="3">
        <v>152</v>
      </c>
      <c r="C153" s="3">
        <v>169</v>
      </c>
      <c r="D153" s="3">
        <v>18</v>
      </c>
      <c r="E153" s="3">
        <v>2</v>
      </c>
      <c r="F153" s="4">
        <f>RT!E153/ACC!D153</f>
        <v>349.7</v>
      </c>
      <c r="G153" s="4">
        <f>RT!F153/ACC!E153</f>
        <v>378.66666666666669</v>
      </c>
      <c r="H153" s="4">
        <f>RT!G153/ACC!F153</f>
        <v>380.6</v>
      </c>
      <c r="I153" s="4">
        <f>RT!H153/ACC!G153</f>
        <v>716.26666666666677</v>
      </c>
      <c r="J153" s="4">
        <f>RT!I153/ACC!H153</f>
        <v>396.2</v>
      </c>
      <c r="K153" s="4">
        <f>RT!J153/ACC!I153</f>
        <v>658.66666666666663</v>
      </c>
      <c r="L153" s="4">
        <f>RT!K153/ACC!J153</f>
        <v>406.9</v>
      </c>
      <c r="M153" s="4">
        <f>RT!L153/ACC!K153</f>
        <v>468.37333333333333</v>
      </c>
      <c r="N153" s="4">
        <f t="shared" si="58"/>
        <v>469.42166666666668</v>
      </c>
      <c r="O153" s="4">
        <f t="shared" si="59"/>
        <v>456.30833333333339</v>
      </c>
      <c r="P153" s="4">
        <f t="shared" si="60"/>
        <v>482.53499999999997</v>
      </c>
      <c r="Q153" s="4">
        <f t="shared" si="61"/>
        <v>26.226666666666574</v>
      </c>
      <c r="R153" s="4">
        <f t="shared" si="62"/>
        <v>383.35</v>
      </c>
      <c r="S153" s="4">
        <f t="shared" si="63"/>
        <v>555.49333333333334</v>
      </c>
      <c r="T153" s="4">
        <f t="shared" si="64"/>
        <v>172.14333333333332</v>
      </c>
      <c r="U153" s="4">
        <f t="shared" si="65"/>
        <v>400.90999999999997</v>
      </c>
      <c r="V153" s="4">
        <f t="shared" si="66"/>
        <v>537.93333333333339</v>
      </c>
      <c r="W153" s="4">
        <f t="shared" si="67"/>
        <v>137.02333333333343</v>
      </c>
      <c r="X153" s="3">
        <v>25</v>
      </c>
      <c r="Y153" s="3">
        <v>8</v>
      </c>
      <c r="Z153" s="3">
        <v>3</v>
      </c>
      <c r="AA153" s="3">
        <v>9</v>
      </c>
      <c r="AB153" s="3">
        <v>5</v>
      </c>
      <c r="AC153" s="3">
        <v>9</v>
      </c>
      <c r="AD153" s="11">
        <v>1</v>
      </c>
      <c r="AE153" s="3">
        <v>0</v>
      </c>
      <c r="AF153" s="3">
        <v>1</v>
      </c>
      <c r="AG153" s="3">
        <v>4</v>
      </c>
      <c r="AH153" s="3">
        <v>3</v>
      </c>
      <c r="AI153" s="3">
        <v>7</v>
      </c>
    </row>
    <row r="154" spans="1:35" x14ac:dyDescent="0.3">
      <c r="A154" s="3" t="s">
        <v>242</v>
      </c>
      <c r="B154" s="3">
        <v>153</v>
      </c>
      <c r="C154" s="3">
        <v>170</v>
      </c>
      <c r="D154" s="3">
        <v>18</v>
      </c>
      <c r="E154" s="3">
        <v>2</v>
      </c>
      <c r="F154" s="4">
        <f>RT!E154/ACC!D154</f>
        <v>461.1</v>
      </c>
      <c r="G154" s="4">
        <f>RT!F154/ACC!E154</f>
        <v>429.97333333333336</v>
      </c>
      <c r="H154" s="4">
        <f>RT!G154/ACC!F154</f>
        <v>468.6</v>
      </c>
      <c r="I154" s="4">
        <f>RT!H154/ACC!G154</f>
        <v>729.10769230769233</v>
      </c>
      <c r="J154" s="4">
        <f>RT!I154/ACC!H154</f>
        <v>447.4</v>
      </c>
      <c r="K154" s="4">
        <f>RT!J154/ACC!I154</f>
        <v>604.58666666666659</v>
      </c>
      <c r="L154" s="4">
        <f>RT!K154/ACC!J154</f>
        <v>414.7</v>
      </c>
      <c r="M154" s="4">
        <f>RT!L154/ACC!K154</f>
        <v>498.24</v>
      </c>
      <c r="N154" s="4">
        <f t="shared" si="58"/>
        <v>506.7134615384615</v>
      </c>
      <c r="O154" s="4">
        <f t="shared" si="59"/>
        <v>522.19525641025643</v>
      </c>
      <c r="P154" s="4">
        <f t="shared" si="60"/>
        <v>491.23166666666668</v>
      </c>
      <c r="Q154" s="4">
        <f t="shared" si="61"/>
        <v>-30.96358974358975</v>
      </c>
      <c r="R154" s="4">
        <f t="shared" si="62"/>
        <v>447.95</v>
      </c>
      <c r="S154" s="4">
        <f t="shared" si="63"/>
        <v>565.47692307692307</v>
      </c>
      <c r="T154" s="4">
        <f t="shared" si="64"/>
        <v>117.52692307692308</v>
      </c>
      <c r="U154" s="4">
        <f t="shared" si="65"/>
        <v>451.00333333333333</v>
      </c>
      <c r="V154" s="4">
        <f t="shared" si="66"/>
        <v>562.42358974358979</v>
      </c>
      <c r="W154" s="4">
        <f t="shared" si="67"/>
        <v>111.42025641025646</v>
      </c>
      <c r="X154" s="3">
        <v>25</v>
      </c>
      <c r="Y154" s="3">
        <v>6</v>
      </c>
      <c r="Z154" s="3">
        <v>3</v>
      </c>
      <c r="AA154" s="3">
        <v>10</v>
      </c>
      <c r="AB154" s="3">
        <v>6</v>
      </c>
      <c r="AC154" s="3">
        <v>10</v>
      </c>
      <c r="AD154" s="11">
        <v>1</v>
      </c>
      <c r="AE154" s="3">
        <v>1</v>
      </c>
      <c r="AF154" s="3">
        <v>1</v>
      </c>
      <c r="AG154" s="3">
        <v>3</v>
      </c>
      <c r="AH154" s="3">
        <v>4</v>
      </c>
      <c r="AI154" s="3">
        <v>8</v>
      </c>
    </row>
    <row r="155" spans="1:35" x14ac:dyDescent="0.3">
      <c r="A155" s="3" t="s">
        <v>243</v>
      </c>
      <c r="B155" s="3">
        <v>154</v>
      </c>
      <c r="C155" s="3">
        <v>171</v>
      </c>
      <c r="D155" s="3">
        <v>18</v>
      </c>
      <c r="E155" s="3">
        <v>2</v>
      </c>
      <c r="F155" s="4">
        <f>RT!E155/ACC!D155</f>
        <v>447.7</v>
      </c>
      <c r="G155" s="4">
        <f>RT!F155/ACC!E155</f>
        <v>688.4571428571428</v>
      </c>
      <c r="H155" s="4">
        <f>RT!G155/ACC!F155</f>
        <v>393.3</v>
      </c>
      <c r="I155" s="4">
        <f>RT!H155/ACC!G155</f>
        <v>687.33333333333337</v>
      </c>
      <c r="J155" s="4">
        <f>RT!I155/ACC!H155</f>
        <v>387.8</v>
      </c>
      <c r="K155" s="4">
        <f>RT!J155/ACC!I155</f>
        <v>562.88</v>
      </c>
      <c r="L155" s="4">
        <f>RT!K155/ACC!J155</f>
        <v>405.4</v>
      </c>
      <c r="M155" s="4">
        <f>RT!L155/ACC!K155</f>
        <v>479.89333333333332</v>
      </c>
      <c r="N155" s="4">
        <f t="shared" si="58"/>
        <v>506.59547619047623</v>
      </c>
      <c r="O155" s="4">
        <f t="shared" si="59"/>
        <v>554.19761904761901</v>
      </c>
      <c r="P155" s="4">
        <f t="shared" si="60"/>
        <v>458.99333333333334</v>
      </c>
      <c r="Q155" s="4">
        <f t="shared" si="61"/>
        <v>-95.204285714285675</v>
      </c>
      <c r="R155" s="4">
        <f t="shared" si="62"/>
        <v>408.54999999999995</v>
      </c>
      <c r="S155" s="4">
        <f t="shared" si="63"/>
        <v>604.6409523809524</v>
      </c>
      <c r="T155" s="4">
        <f t="shared" si="64"/>
        <v>196.09095238095244</v>
      </c>
      <c r="U155" s="4">
        <f t="shared" si="65"/>
        <v>505.36261904761909</v>
      </c>
      <c r="V155" s="4">
        <f t="shared" si="66"/>
        <v>507.82833333333338</v>
      </c>
      <c r="W155" s="4">
        <f t="shared" si="67"/>
        <v>2.4657142857142844</v>
      </c>
      <c r="X155" s="3">
        <v>23</v>
      </c>
      <c r="Y155" s="3">
        <v>6</v>
      </c>
      <c r="Z155" s="3">
        <v>3</v>
      </c>
      <c r="AA155" s="3">
        <v>9</v>
      </c>
      <c r="AB155" s="3">
        <v>5</v>
      </c>
      <c r="AC155" s="3">
        <v>24</v>
      </c>
      <c r="AD155" s="11">
        <v>4</v>
      </c>
      <c r="AE155" s="3">
        <v>4</v>
      </c>
      <c r="AF155" s="3">
        <v>2</v>
      </c>
      <c r="AG155" s="3">
        <v>6</v>
      </c>
      <c r="AH155" s="3">
        <v>8</v>
      </c>
      <c r="AI155" s="3">
        <v>7</v>
      </c>
    </row>
    <row r="156" spans="1:35" x14ac:dyDescent="0.3">
      <c r="A156" s="3" t="s">
        <v>244</v>
      </c>
      <c r="B156" s="3">
        <v>155</v>
      </c>
      <c r="C156" s="3">
        <v>172</v>
      </c>
      <c r="D156" s="3">
        <v>19</v>
      </c>
      <c r="E156" s="3">
        <v>2</v>
      </c>
      <c r="F156" s="4">
        <f>RT!E156/ACC!D156</f>
        <v>411.9</v>
      </c>
      <c r="G156" s="4">
        <f>RT!F156/ACC!E156</f>
        <v>460.47999999999996</v>
      </c>
      <c r="H156" s="4">
        <f>RT!G156/ACC!F156</f>
        <v>521.38666666666666</v>
      </c>
      <c r="I156" s="4">
        <f>RT!H156/ACC!G156</f>
        <v>671.88571428571424</v>
      </c>
      <c r="J156" s="4">
        <f>RT!I156/ACC!H156</f>
        <v>589.86666666666667</v>
      </c>
      <c r="K156" s="4">
        <f>RT!J156/ACC!I156</f>
        <v>610.20000000000005</v>
      </c>
      <c r="L156" s="4">
        <f>RT!K156/ACC!J156</f>
        <v>446.8</v>
      </c>
      <c r="M156" s="4">
        <f>RT!L156/ACC!K156</f>
        <v>512.74666666666667</v>
      </c>
      <c r="N156" s="4">
        <f t="shared" si="58"/>
        <v>528.15821428571428</v>
      </c>
      <c r="O156" s="4">
        <f t="shared" si="59"/>
        <v>516.41309523809514</v>
      </c>
      <c r="P156" s="4">
        <f t="shared" si="60"/>
        <v>539.90333333333331</v>
      </c>
      <c r="Q156" s="4">
        <f t="shared" si="61"/>
        <v>23.490238095238169</v>
      </c>
      <c r="R156" s="4">
        <f t="shared" si="62"/>
        <v>492.48833333333329</v>
      </c>
      <c r="S156" s="4">
        <f t="shared" si="63"/>
        <v>563.82809523809522</v>
      </c>
      <c r="T156" s="4">
        <f t="shared" si="64"/>
        <v>71.339761904761929</v>
      </c>
      <c r="U156" s="4">
        <f t="shared" si="65"/>
        <v>457.98166666666663</v>
      </c>
      <c r="V156" s="4">
        <f t="shared" si="66"/>
        <v>598.33476190476199</v>
      </c>
      <c r="W156" s="4">
        <f t="shared" si="67"/>
        <v>140.35309523809536</v>
      </c>
      <c r="X156" s="3">
        <v>26</v>
      </c>
      <c r="Y156" s="3">
        <v>7</v>
      </c>
      <c r="Z156" s="3">
        <v>3</v>
      </c>
      <c r="AA156" s="3">
        <v>10</v>
      </c>
      <c r="AB156" s="3">
        <v>6</v>
      </c>
      <c r="AC156" s="3">
        <v>12</v>
      </c>
      <c r="AD156" s="11">
        <v>0</v>
      </c>
      <c r="AE156" s="3">
        <v>4</v>
      </c>
      <c r="AF156" s="3">
        <v>0</v>
      </c>
      <c r="AG156" s="3">
        <v>3</v>
      </c>
      <c r="AH156" s="3">
        <v>5</v>
      </c>
      <c r="AI156" s="3">
        <v>10</v>
      </c>
    </row>
    <row r="157" spans="1:35" x14ac:dyDescent="0.3">
      <c r="A157" s="3" t="s">
        <v>245</v>
      </c>
      <c r="B157" s="3">
        <v>156</v>
      </c>
      <c r="C157" s="3">
        <v>173</v>
      </c>
      <c r="D157" s="3">
        <v>18</v>
      </c>
      <c r="E157" s="3">
        <v>2</v>
      </c>
      <c r="F157" s="4">
        <f>RT!E157/ACC!D157</f>
        <v>456.53333333333336</v>
      </c>
      <c r="G157" s="4">
        <f>RT!F157/ACC!E157</f>
        <v>568.85333333333324</v>
      </c>
      <c r="H157" s="4">
        <f>RT!G157/ACC!F157</f>
        <v>442.1</v>
      </c>
      <c r="I157" s="4">
        <f>RT!H157/ACC!G157</f>
        <v>560.1</v>
      </c>
      <c r="J157" s="4">
        <f>RT!I157/ACC!H157</f>
        <v>530.29999999999995</v>
      </c>
      <c r="K157" s="4">
        <f>RT!J157/ACC!I157</f>
        <v>721.1733333333334</v>
      </c>
      <c r="L157" s="4">
        <f>RT!K157/ACC!J157</f>
        <v>519</v>
      </c>
      <c r="M157" s="4">
        <f>RT!L157/ACC!K157</f>
        <v>629.90769230769229</v>
      </c>
      <c r="N157" s="4">
        <f t="shared" si="58"/>
        <v>553.49596153846142</v>
      </c>
      <c r="O157" s="4">
        <f t="shared" si="59"/>
        <v>506.89666666666665</v>
      </c>
      <c r="P157" s="4">
        <f t="shared" si="60"/>
        <v>600.09525641025641</v>
      </c>
      <c r="Q157" s="4">
        <f t="shared" si="61"/>
        <v>93.198589743589764</v>
      </c>
      <c r="R157" s="4">
        <f t="shared" si="62"/>
        <v>486.98333333333335</v>
      </c>
      <c r="S157" s="4">
        <f t="shared" si="63"/>
        <v>620.00858974358971</v>
      </c>
      <c r="T157" s="4">
        <f t="shared" si="64"/>
        <v>133.02525641025636</v>
      </c>
      <c r="U157" s="4">
        <f t="shared" si="65"/>
        <v>543.57358974358976</v>
      </c>
      <c r="V157" s="4">
        <f t="shared" si="66"/>
        <v>563.41833333333329</v>
      </c>
      <c r="W157" s="4">
        <f t="shared" si="67"/>
        <v>19.84474358974353</v>
      </c>
      <c r="X157" s="3">
        <v>30</v>
      </c>
      <c r="Y157" s="3">
        <v>6</v>
      </c>
      <c r="Z157" s="3">
        <v>3</v>
      </c>
      <c r="AA157" s="3">
        <v>11</v>
      </c>
      <c r="AB157" s="3">
        <v>10</v>
      </c>
      <c r="AC157" s="3">
        <v>8</v>
      </c>
      <c r="AD157" s="11">
        <v>0</v>
      </c>
      <c r="AE157" s="3">
        <v>1</v>
      </c>
      <c r="AF157" s="3">
        <v>0</v>
      </c>
      <c r="AG157" s="3">
        <v>4</v>
      </c>
      <c r="AH157" s="3">
        <v>3</v>
      </c>
      <c r="AI157" s="3">
        <v>2</v>
      </c>
    </row>
    <row r="158" spans="1:35" x14ac:dyDescent="0.3">
      <c r="A158" s="3" t="s">
        <v>246</v>
      </c>
      <c r="B158" s="3">
        <v>157</v>
      </c>
      <c r="C158" s="3">
        <v>174</v>
      </c>
      <c r="D158" s="3">
        <v>19</v>
      </c>
      <c r="E158" s="3">
        <v>2</v>
      </c>
      <c r="F158" s="4">
        <f>RT!E158/ACC!D158</f>
        <v>588.29999999999995</v>
      </c>
      <c r="G158" s="4">
        <f>RT!F158/ACC!E158</f>
        <v>617.49333333333334</v>
      </c>
      <c r="H158" s="4">
        <f>RT!G158/ACC!F158</f>
        <v>557.29999999999995</v>
      </c>
      <c r="I158" s="4">
        <f>RT!H158/ACC!G158</f>
        <v>722.88</v>
      </c>
      <c r="J158" s="4">
        <f>RT!I158/ACC!H158</f>
        <v>570.79999999999995</v>
      </c>
      <c r="K158" s="4">
        <f>RT!J158/ACC!I158</f>
        <v>608.5333333333333</v>
      </c>
      <c r="L158" s="4">
        <f>RT!K158/ACC!J158</f>
        <v>536.1</v>
      </c>
      <c r="M158" s="4">
        <f>RT!L158/ACC!K158</f>
        <v>542.9</v>
      </c>
      <c r="N158" s="4">
        <f t="shared" si="58"/>
        <v>593.0383333333333</v>
      </c>
      <c r="O158" s="4">
        <f t="shared" si="59"/>
        <v>621.49333333333334</v>
      </c>
      <c r="P158" s="4">
        <f t="shared" si="60"/>
        <v>564.58333333333337</v>
      </c>
      <c r="Q158" s="4">
        <f t="shared" si="61"/>
        <v>-56.909999999999968</v>
      </c>
      <c r="R158" s="4">
        <f t="shared" si="62"/>
        <v>563.125</v>
      </c>
      <c r="S158" s="4">
        <f t="shared" si="63"/>
        <v>622.95166666666671</v>
      </c>
      <c r="T158" s="4">
        <f t="shared" si="64"/>
        <v>59.826666666666711</v>
      </c>
      <c r="U158" s="4">
        <f t="shared" si="65"/>
        <v>571.19833333333338</v>
      </c>
      <c r="V158" s="4">
        <f t="shared" si="66"/>
        <v>614.87833333333333</v>
      </c>
      <c r="W158" s="4">
        <f t="shared" si="67"/>
        <v>43.67999999999995</v>
      </c>
      <c r="X158" s="3">
        <v>32</v>
      </c>
      <c r="Y158" s="3">
        <v>8</v>
      </c>
      <c r="Z158" s="3">
        <v>3</v>
      </c>
      <c r="AA158" s="3">
        <v>15</v>
      </c>
      <c r="AB158" s="3">
        <v>6</v>
      </c>
      <c r="AC158" s="3">
        <v>17</v>
      </c>
      <c r="AD158" s="11">
        <v>2</v>
      </c>
      <c r="AE158" s="3">
        <v>5</v>
      </c>
      <c r="AF158" s="3">
        <v>0</v>
      </c>
      <c r="AG158" s="3">
        <v>7</v>
      </c>
      <c r="AH158" s="3">
        <v>3</v>
      </c>
      <c r="AI158" s="3">
        <v>13</v>
      </c>
    </row>
    <row r="159" spans="1:35" x14ac:dyDescent="0.3">
      <c r="A159" s="3" t="s">
        <v>247</v>
      </c>
      <c r="B159" s="3">
        <v>158</v>
      </c>
      <c r="C159" s="3">
        <v>175</v>
      </c>
      <c r="D159" s="3">
        <v>18</v>
      </c>
      <c r="E159" s="3">
        <v>2</v>
      </c>
      <c r="F159" s="4">
        <f>RT!E159/ACC!D159</f>
        <v>381.94285714285712</v>
      </c>
      <c r="G159" s="4">
        <f>RT!F159/ACC!E159</f>
        <v>405.86666666666667</v>
      </c>
      <c r="H159" s="4">
        <f>RT!G159/ACC!F159</f>
        <v>358.93333333333334</v>
      </c>
      <c r="I159" s="4">
        <f>RT!H159/ACC!G159</f>
        <v>809.24444444444441</v>
      </c>
      <c r="J159" s="4">
        <f>RT!I159/ACC!H159</f>
        <v>376.3</v>
      </c>
      <c r="K159" s="4">
        <f>RT!J159/ACC!I159</f>
        <v>449.1</v>
      </c>
      <c r="L159" s="4">
        <f>RT!K159/ACC!J159</f>
        <v>342.29333333333329</v>
      </c>
      <c r="M159" s="4">
        <f>RT!L159/ACC!K159</f>
        <v>352.64000000000004</v>
      </c>
      <c r="N159" s="4">
        <f t="shared" si="58"/>
        <v>434.54007936507941</v>
      </c>
      <c r="O159" s="4">
        <f t="shared" si="59"/>
        <v>488.99682539682544</v>
      </c>
      <c r="P159" s="4">
        <f t="shared" si="60"/>
        <v>380.08333333333337</v>
      </c>
      <c r="Q159" s="4">
        <f t="shared" si="61"/>
        <v>-108.91349206349207</v>
      </c>
      <c r="R159" s="4">
        <f t="shared" si="62"/>
        <v>364.86738095238093</v>
      </c>
      <c r="S159" s="4">
        <f t="shared" si="63"/>
        <v>504.21277777777783</v>
      </c>
      <c r="T159" s="4">
        <f t="shared" si="64"/>
        <v>139.3453968253969</v>
      </c>
      <c r="U159" s="4">
        <f t="shared" si="65"/>
        <v>370.68571428571431</v>
      </c>
      <c r="V159" s="4">
        <f t="shared" si="66"/>
        <v>498.39444444444439</v>
      </c>
      <c r="W159" s="4">
        <f t="shared" si="67"/>
        <v>127.70873015873008</v>
      </c>
      <c r="X159" s="3">
        <v>33</v>
      </c>
      <c r="Y159" s="3">
        <v>10</v>
      </c>
      <c r="Z159" s="3">
        <v>3</v>
      </c>
      <c r="AA159" s="3">
        <v>12</v>
      </c>
      <c r="AB159" s="3">
        <v>8</v>
      </c>
      <c r="AC159" s="3">
        <v>10</v>
      </c>
      <c r="AD159" s="11">
        <v>1</v>
      </c>
      <c r="AE159" s="3">
        <v>0</v>
      </c>
      <c r="AF159" s="3">
        <v>1</v>
      </c>
      <c r="AG159" s="3">
        <v>5</v>
      </c>
      <c r="AH159" s="3">
        <v>3</v>
      </c>
      <c r="AI159" s="3">
        <v>6</v>
      </c>
    </row>
    <row r="160" spans="1:35" x14ac:dyDescent="0.3">
      <c r="A160" s="3" t="s">
        <v>248</v>
      </c>
      <c r="B160" s="3">
        <v>159</v>
      </c>
      <c r="C160" s="3">
        <v>176</v>
      </c>
      <c r="D160" s="3">
        <v>19</v>
      </c>
      <c r="E160" s="3">
        <v>1</v>
      </c>
      <c r="F160" s="4">
        <f>RT!E160/ACC!D160</f>
        <v>436.8</v>
      </c>
      <c r="G160" s="4">
        <f>RT!F160/ACC!E160</f>
        <v>523.93846153846152</v>
      </c>
      <c r="H160" s="4">
        <f>RT!G160/ACC!F160</f>
        <v>378.3</v>
      </c>
      <c r="I160" s="4">
        <f>RT!H160/ACC!G160</f>
        <v>626.4</v>
      </c>
      <c r="J160" s="4">
        <f>RT!I160/ACC!H160</f>
        <v>528.74666666666667</v>
      </c>
      <c r="K160" s="4">
        <f>RT!J160/ACC!I160</f>
        <v>696.86153846153854</v>
      </c>
      <c r="L160" s="4">
        <f>RT!K160/ACC!J160</f>
        <v>500.30769230769232</v>
      </c>
      <c r="M160" s="4">
        <f>RT!L160/ACC!K160</f>
        <v>411.31428571428569</v>
      </c>
      <c r="N160" s="4">
        <f t="shared" si="58"/>
        <v>512.83358058608064</v>
      </c>
      <c r="O160" s="4">
        <f t="shared" si="59"/>
        <v>491.35961538461538</v>
      </c>
      <c r="P160" s="4">
        <f t="shared" si="60"/>
        <v>534.30754578754579</v>
      </c>
      <c r="Q160" s="4">
        <f t="shared" si="61"/>
        <v>42.94793040293041</v>
      </c>
      <c r="R160" s="4">
        <f t="shared" si="62"/>
        <v>461.0385897435898</v>
      </c>
      <c r="S160" s="4">
        <f t="shared" si="63"/>
        <v>564.62857142857149</v>
      </c>
      <c r="T160" s="4">
        <f t="shared" si="64"/>
        <v>103.58998168498169</v>
      </c>
      <c r="U160" s="4">
        <f t="shared" si="65"/>
        <v>468.09010989010989</v>
      </c>
      <c r="V160" s="4">
        <f t="shared" si="66"/>
        <v>557.57705128205134</v>
      </c>
      <c r="W160" s="4">
        <f t="shared" si="67"/>
        <v>89.486941391941457</v>
      </c>
      <c r="X160" s="3">
        <v>28</v>
      </c>
      <c r="Y160" s="3">
        <v>6</v>
      </c>
      <c r="Z160" s="3">
        <v>3</v>
      </c>
      <c r="AA160" s="3">
        <v>12</v>
      </c>
      <c r="AB160" s="3">
        <v>7</v>
      </c>
      <c r="AC160" s="3">
        <v>23</v>
      </c>
      <c r="AD160" s="11">
        <v>4</v>
      </c>
      <c r="AE160" s="3">
        <v>2</v>
      </c>
      <c r="AF160" s="3">
        <v>5</v>
      </c>
      <c r="AG160" s="3">
        <v>3</v>
      </c>
      <c r="AH160" s="3">
        <v>9</v>
      </c>
      <c r="AI160" s="3">
        <v>14</v>
      </c>
    </row>
    <row r="161" spans="1:35" x14ac:dyDescent="0.3">
      <c r="A161" s="3" t="s">
        <v>249</v>
      </c>
      <c r="B161" s="3">
        <v>160</v>
      </c>
      <c r="C161" s="3">
        <v>177</v>
      </c>
      <c r="D161" s="3">
        <v>19</v>
      </c>
      <c r="E161" s="3">
        <v>2</v>
      </c>
      <c r="F161" s="4">
        <f>RT!E161/ACC!D161</f>
        <v>484.2285714285714</v>
      </c>
      <c r="G161" s="4">
        <f>RT!F161/ACC!E161</f>
        <v>525.33333333333337</v>
      </c>
      <c r="H161" s="4">
        <f>RT!G161/ACC!F161</f>
        <v>462.18666666666667</v>
      </c>
      <c r="I161" s="4">
        <f>RT!H161/ACC!G161</f>
        <v>662.51428571428573</v>
      </c>
      <c r="J161" s="4">
        <f>RT!I161/ACC!H161</f>
        <v>502.29333333333329</v>
      </c>
      <c r="K161" s="4">
        <f>RT!J161/ACC!I161</f>
        <v>644.68571428571431</v>
      </c>
      <c r="L161" s="4">
        <f>RT!K161/ACC!J161</f>
        <v>456.42666666666662</v>
      </c>
      <c r="M161" s="4">
        <f>RT!L161/ACC!K161</f>
        <v>440</v>
      </c>
      <c r="N161" s="4">
        <f t="shared" si="58"/>
        <v>522.20857142857153</v>
      </c>
      <c r="O161" s="4">
        <f t="shared" si="59"/>
        <v>533.56571428571431</v>
      </c>
      <c r="P161" s="4">
        <f t="shared" si="60"/>
        <v>510.85142857142853</v>
      </c>
      <c r="Q161" s="4">
        <f t="shared" si="61"/>
        <v>-22.714285714285779</v>
      </c>
      <c r="R161" s="4">
        <f t="shared" si="62"/>
        <v>476.28380952380951</v>
      </c>
      <c r="S161" s="4">
        <f t="shared" si="63"/>
        <v>568.13333333333333</v>
      </c>
      <c r="T161" s="4">
        <f t="shared" si="64"/>
        <v>91.849523809523816</v>
      </c>
      <c r="U161" s="4">
        <f t="shared" si="65"/>
        <v>476.49714285714288</v>
      </c>
      <c r="V161" s="4">
        <f t="shared" si="66"/>
        <v>567.92000000000007</v>
      </c>
      <c r="W161" s="4">
        <f t="shared" si="67"/>
        <v>91.422857142857197</v>
      </c>
      <c r="X161" s="3">
        <v>24</v>
      </c>
      <c r="Y161" s="3">
        <v>6</v>
      </c>
      <c r="Z161" s="3">
        <v>3</v>
      </c>
      <c r="AA161" s="3">
        <v>10</v>
      </c>
      <c r="AB161" s="3">
        <v>5</v>
      </c>
      <c r="AC161" s="3">
        <v>13</v>
      </c>
      <c r="AD161" s="11">
        <v>2</v>
      </c>
      <c r="AE161" s="3">
        <v>1</v>
      </c>
      <c r="AF161" s="3">
        <v>2</v>
      </c>
      <c r="AG161" s="3">
        <v>4</v>
      </c>
      <c r="AH161" s="3">
        <v>4</v>
      </c>
      <c r="AI161" s="3">
        <v>12</v>
      </c>
    </row>
    <row r="162" spans="1:35" x14ac:dyDescent="0.3">
      <c r="A162" s="3" t="s">
        <v>250</v>
      </c>
      <c r="B162" s="3">
        <v>161</v>
      </c>
      <c r="C162" s="3">
        <v>178</v>
      </c>
      <c r="D162" s="3">
        <v>19</v>
      </c>
      <c r="E162" s="3">
        <v>2</v>
      </c>
      <c r="F162" s="4">
        <f>RT!E162/ACC!D162</f>
        <v>461.3</v>
      </c>
      <c r="G162" s="4">
        <f>RT!F162/ACC!E162</f>
        <v>557.5</v>
      </c>
      <c r="H162" s="4">
        <f>RT!G162/ACC!F162</f>
        <v>587.5</v>
      </c>
      <c r="I162" s="4">
        <f>RT!H162/ACC!G162</f>
        <v>768.1</v>
      </c>
      <c r="J162" s="4">
        <f>RT!I162/ACC!H162</f>
        <v>660.7</v>
      </c>
      <c r="K162" s="4">
        <f>RT!J162/ACC!I162</f>
        <v>901.22666666666669</v>
      </c>
      <c r="L162" s="4">
        <f>RT!K162/ACC!J162</f>
        <v>604.79999999999995</v>
      </c>
      <c r="M162" s="4">
        <f>RT!L162/ACC!K162</f>
        <v>598.1</v>
      </c>
      <c r="N162" s="4">
        <f t="shared" ref="N162:N167" si="68">AVERAGE(F162:M162)</f>
        <v>642.40333333333342</v>
      </c>
      <c r="O162" s="4">
        <f t="shared" ref="O162:O167" si="69">AVERAGE(F162:I162)</f>
        <v>593.6</v>
      </c>
      <c r="P162" s="4">
        <f t="shared" ref="P162:P167" si="70">AVERAGE(J162:M162)</f>
        <v>691.20666666666659</v>
      </c>
      <c r="Q162" s="4">
        <f t="shared" ref="Q162:Q167" si="71">P162-O162</f>
        <v>97.60666666666657</v>
      </c>
      <c r="R162" s="4">
        <f t="shared" ref="R162:S167" si="72">AVERAGE(F162,H162,J162,L162)</f>
        <v>578.57500000000005</v>
      </c>
      <c r="S162" s="4">
        <f t="shared" si="72"/>
        <v>706.23166666666668</v>
      </c>
      <c r="T162" s="4">
        <f t="shared" ref="T162:T167" si="73">S162-R162</f>
        <v>127.65666666666664</v>
      </c>
      <c r="U162" s="4">
        <f t="shared" ref="U162:U167" si="74">AVERAGE(F162,G162,L162,M162)</f>
        <v>555.42499999999995</v>
      </c>
      <c r="V162" s="4">
        <f t="shared" ref="V162:V167" si="75">AVERAGE(H162:K162)</f>
        <v>729.38166666666666</v>
      </c>
      <c r="W162" s="4">
        <f t="shared" ref="W162:W167" si="76">V162-U162</f>
        <v>173.95666666666671</v>
      </c>
      <c r="X162" s="3">
        <v>25</v>
      </c>
      <c r="Y162" s="3">
        <v>6</v>
      </c>
      <c r="Z162" s="3">
        <v>3</v>
      </c>
      <c r="AA162" s="3">
        <v>8</v>
      </c>
      <c r="AB162" s="3">
        <v>8</v>
      </c>
      <c r="AC162" s="3">
        <v>20</v>
      </c>
      <c r="AD162" s="11">
        <v>1</v>
      </c>
      <c r="AE162" s="3">
        <v>5</v>
      </c>
      <c r="AF162" s="3">
        <v>7</v>
      </c>
      <c r="AG162" s="3">
        <v>2</v>
      </c>
      <c r="AH162" s="3">
        <v>5</v>
      </c>
      <c r="AI162" s="3">
        <v>11</v>
      </c>
    </row>
    <row r="163" spans="1:35" x14ac:dyDescent="0.3">
      <c r="A163" s="3" t="s">
        <v>251</v>
      </c>
      <c r="B163" s="3">
        <v>162</v>
      </c>
      <c r="C163" s="3">
        <v>179</v>
      </c>
      <c r="D163" s="3">
        <v>18</v>
      </c>
      <c r="E163" s="3">
        <v>2</v>
      </c>
      <c r="F163" s="4">
        <f>RT!E163/ACC!D163</f>
        <v>574.70000000000005</v>
      </c>
      <c r="G163" s="4">
        <f>RT!F163/ACC!E163</f>
        <v>806.74285714285713</v>
      </c>
      <c r="H163" s="4">
        <f>RT!G163/ACC!F163</f>
        <v>588</v>
      </c>
      <c r="I163" s="4">
        <f>RT!H163/ACC!G163</f>
        <v>744</v>
      </c>
      <c r="J163" s="4">
        <f>RT!I163/ACC!H163</f>
        <v>609.28000000000009</v>
      </c>
      <c r="K163" s="4">
        <f>RT!J163/ACC!I163</f>
        <v>602.9</v>
      </c>
      <c r="L163" s="4">
        <f>RT!K163/ACC!J163</f>
        <v>581.1</v>
      </c>
      <c r="M163" s="4">
        <f>RT!L163/ACC!K163</f>
        <v>696.85333333333324</v>
      </c>
      <c r="N163" s="4">
        <f t="shared" si="68"/>
        <v>650.4470238095239</v>
      </c>
      <c r="O163" s="4">
        <f t="shared" si="69"/>
        <v>678.36071428571427</v>
      </c>
      <c r="P163" s="4">
        <f t="shared" si="70"/>
        <v>622.5333333333333</v>
      </c>
      <c r="Q163" s="4">
        <f t="shared" si="71"/>
        <v>-55.827380952380963</v>
      </c>
      <c r="R163" s="4">
        <f t="shared" si="72"/>
        <v>588.27</v>
      </c>
      <c r="S163" s="4">
        <f t="shared" si="72"/>
        <v>712.62404761904759</v>
      </c>
      <c r="T163" s="4">
        <f t="shared" si="73"/>
        <v>124.35404761904761</v>
      </c>
      <c r="U163" s="4">
        <f t="shared" si="74"/>
        <v>664.8490476190475</v>
      </c>
      <c r="V163" s="4">
        <f t="shared" si="75"/>
        <v>636.04500000000007</v>
      </c>
      <c r="W163" s="4">
        <f t="shared" si="76"/>
        <v>-28.804047619047424</v>
      </c>
      <c r="X163" s="3">
        <v>27</v>
      </c>
      <c r="Y163" s="3">
        <v>9</v>
      </c>
      <c r="Z163" s="3">
        <v>3</v>
      </c>
      <c r="AA163" s="3">
        <v>10</v>
      </c>
      <c r="AB163" s="3">
        <v>5</v>
      </c>
      <c r="AC163" s="3">
        <v>17</v>
      </c>
      <c r="AD163" s="11">
        <v>1</v>
      </c>
      <c r="AE163" s="3">
        <v>1</v>
      </c>
      <c r="AF163" s="3">
        <v>3</v>
      </c>
      <c r="AG163" s="3">
        <v>4</v>
      </c>
      <c r="AH163" s="3">
        <v>8</v>
      </c>
      <c r="AI163" s="3">
        <v>17</v>
      </c>
    </row>
    <row r="164" spans="1:35" x14ac:dyDescent="0.3">
      <c r="A164" s="3" t="s">
        <v>252</v>
      </c>
      <c r="B164" s="3">
        <v>163</v>
      </c>
      <c r="C164" s="3">
        <v>180</v>
      </c>
      <c r="D164" s="3">
        <v>19</v>
      </c>
      <c r="E164" s="3">
        <v>2</v>
      </c>
      <c r="F164" s="4">
        <f>RT!E164/ACC!D164</f>
        <v>490.4</v>
      </c>
      <c r="G164" s="4">
        <f>RT!F164/ACC!E164</f>
        <v>506.1</v>
      </c>
      <c r="H164" s="4">
        <f>RT!G164/ACC!F164</f>
        <v>505.4</v>
      </c>
      <c r="I164" s="4">
        <f>RT!H164/ACC!G164</f>
        <v>622.6</v>
      </c>
      <c r="J164" s="4">
        <f>RT!I164/ACC!H164</f>
        <v>503.6</v>
      </c>
      <c r="K164" s="4">
        <f>RT!J164/ACC!I164</f>
        <v>581.44000000000005</v>
      </c>
      <c r="L164" s="4">
        <f>RT!K164/ACC!J164</f>
        <v>463.1</v>
      </c>
      <c r="M164" s="4">
        <f>RT!L164/ACC!K164</f>
        <v>492.8</v>
      </c>
      <c r="N164" s="4">
        <f t="shared" si="68"/>
        <v>520.67999999999995</v>
      </c>
      <c r="O164" s="4">
        <f t="shared" si="69"/>
        <v>531.125</v>
      </c>
      <c r="P164" s="4">
        <f t="shared" si="70"/>
        <v>510.23499999999996</v>
      </c>
      <c r="Q164" s="4">
        <f t="shared" si="71"/>
        <v>-20.890000000000043</v>
      </c>
      <c r="R164" s="4">
        <f t="shared" si="72"/>
        <v>490.625</v>
      </c>
      <c r="S164" s="4">
        <f t="shared" si="72"/>
        <v>550.73500000000001</v>
      </c>
      <c r="T164" s="4">
        <f t="shared" si="73"/>
        <v>60.110000000000014</v>
      </c>
      <c r="U164" s="4">
        <f t="shared" si="74"/>
        <v>488.09999999999997</v>
      </c>
      <c r="V164" s="4">
        <f t="shared" si="75"/>
        <v>553.26</v>
      </c>
      <c r="W164" s="4">
        <f t="shared" si="76"/>
        <v>65.160000000000025</v>
      </c>
      <c r="X164" s="3">
        <v>29</v>
      </c>
      <c r="Y164" s="3">
        <v>11</v>
      </c>
      <c r="Z164" s="3">
        <v>3</v>
      </c>
      <c r="AA164" s="3">
        <v>9</v>
      </c>
      <c r="AB164" s="3">
        <v>6</v>
      </c>
      <c r="AC164" s="3">
        <v>17</v>
      </c>
      <c r="AD164" s="11">
        <v>4</v>
      </c>
      <c r="AE164" s="3">
        <v>0</v>
      </c>
      <c r="AF164" s="3">
        <v>0</v>
      </c>
      <c r="AG164" s="3">
        <v>8</v>
      </c>
      <c r="AH164" s="3">
        <v>5</v>
      </c>
      <c r="AI164" s="3">
        <v>17</v>
      </c>
    </row>
    <row r="165" spans="1:35" x14ac:dyDescent="0.3">
      <c r="A165" s="3" t="s">
        <v>253</v>
      </c>
      <c r="B165" s="3">
        <v>164</v>
      </c>
      <c r="C165" s="3">
        <v>181</v>
      </c>
      <c r="D165" s="3">
        <v>19</v>
      </c>
      <c r="E165" s="3">
        <v>2</v>
      </c>
      <c r="F165" s="4">
        <f>RT!E165/ACC!D165</f>
        <v>585.1733333333334</v>
      </c>
      <c r="G165" s="4">
        <f>RT!F165/ACC!E165</f>
        <v>625</v>
      </c>
      <c r="H165" s="4">
        <f>RT!G165/ACC!F165</f>
        <v>633</v>
      </c>
      <c r="I165" s="4">
        <f>RT!H165/ACC!G165</f>
        <v>839.8</v>
      </c>
      <c r="J165" s="4">
        <f>RT!I165/ACC!H165</f>
        <v>706.6</v>
      </c>
      <c r="K165" s="4">
        <f>RT!J165/ACC!I165</f>
        <v>875.41333333333341</v>
      </c>
      <c r="L165" s="4">
        <f>RT!K165/ACC!J165</f>
        <v>611.70000000000005</v>
      </c>
      <c r="M165" s="4">
        <f>RT!L165/ACC!K165</f>
        <v>708.1</v>
      </c>
      <c r="N165" s="4">
        <f t="shared" si="68"/>
        <v>698.09833333333336</v>
      </c>
      <c r="O165" s="4">
        <f t="shared" si="69"/>
        <v>670.74333333333334</v>
      </c>
      <c r="P165" s="4">
        <f t="shared" si="70"/>
        <v>725.45333333333326</v>
      </c>
      <c r="Q165" s="4">
        <f t="shared" si="71"/>
        <v>54.709999999999923</v>
      </c>
      <c r="R165" s="4">
        <f t="shared" si="72"/>
        <v>634.11833333333334</v>
      </c>
      <c r="S165" s="4">
        <f t="shared" si="72"/>
        <v>762.07833333333326</v>
      </c>
      <c r="T165" s="4">
        <f t="shared" si="73"/>
        <v>127.95999999999992</v>
      </c>
      <c r="U165" s="4">
        <f t="shared" si="74"/>
        <v>632.49333333333334</v>
      </c>
      <c r="V165" s="4">
        <f t="shared" si="75"/>
        <v>763.70333333333338</v>
      </c>
      <c r="W165" s="4">
        <f t="shared" si="76"/>
        <v>131.21000000000004</v>
      </c>
      <c r="X165" s="3">
        <v>27</v>
      </c>
      <c r="Y165" s="3">
        <v>8</v>
      </c>
      <c r="Z165" s="3">
        <v>3</v>
      </c>
      <c r="AA165" s="3">
        <v>9</v>
      </c>
      <c r="AB165" s="3">
        <v>7</v>
      </c>
      <c r="AC165" s="3">
        <v>10</v>
      </c>
      <c r="AD165" s="11">
        <v>0</v>
      </c>
      <c r="AE165" s="3">
        <v>0</v>
      </c>
      <c r="AF165" s="3">
        <v>2</v>
      </c>
      <c r="AG165" s="3">
        <v>5</v>
      </c>
      <c r="AH165" s="3">
        <v>3</v>
      </c>
      <c r="AI165" s="3">
        <v>9</v>
      </c>
    </row>
    <row r="166" spans="1:35" x14ac:dyDescent="0.3">
      <c r="A166" s="3" t="s">
        <v>255</v>
      </c>
      <c r="B166" s="3">
        <v>165</v>
      </c>
      <c r="C166" s="3">
        <v>182</v>
      </c>
      <c r="D166" s="3">
        <v>19</v>
      </c>
      <c r="E166" s="3">
        <v>1</v>
      </c>
      <c r="F166" s="4">
        <f>RT!E166/ACC!D166</f>
        <v>419.6</v>
      </c>
      <c r="G166" s="4">
        <f>RT!F166/ACC!E166</f>
        <v>504.34285714285716</v>
      </c>
      <c r="H166" s="4">
        <f>RT!G166/ACC!F166</f>
        <v>458.77333333333337</v>
      </c>
      <c r="I166" s="4">
        <f>RT!H166/ACC!G166</f>
        <v>515.20000000000005</v>
      </c>
      <c r="J166" s="4">
        <f>RT!I166/ACC!H166</f>
        <v>501.8</v>
      </c>
      <c r="K166" s="4">
        <f>RT!J166/ACC!I166</f>
        <v>597.44000000000005</v>
      </c>
      <c r="L166" s="4">
        <f>RT!K166/ACC!J166</f>
        <v>462.5</v>
      </c>
      <c r="M166" s="4">
        <f>RT!L166/ACC!K166</f>
        <v>504.9</v>
      </c>
      <c r="N166" s="4">
        <f t="shared" si="68"/>
        <v>495.56952380952384</v>
      </c>
      <c r="O166" s="4">
        <f t="shared" si="69"/>
        <v>474.47904761904766</v>
      </c>
      <c r="P166" s="4">
        <f t="shared" si="70"/>
        <v>516.66</v>
      </c>
      <c r="Q166" s="4">
        <f t="shared" si="71"/>
        <v>42.180952380952306</v>
      </c>
      <c r="R166" s="4">
        <f t="shared" si="72"/>
        <v>460.66833333333335</v>
      </c>
      <c r="S166" s="4">
        <f t="shared" si="72"/>
        <v>530.47071428571428</v>
      </c>
      <c r="T166" s="4">
        <f t="shared" si="73"/>
        <v>69.802380952380929</v>
      </c>
      <c r="U166" s="4">
        <f t="shared" si="74"/>
        <v>472.83571428571429</v>
      </c>
      <c r="V166" s="4">
        <f t="shared" si="75"/>
        <v>518.30333333333328</v>
      </c>
      <c r="W166" s="4">
        <f t="shared" si="76"/>
        <v>45.467619047618996</v>
      </c>
      <c r="X166" s="3">
        <v>22</v>
      </c>
      <c r="Y166" s="3">
        <v>6</v>
      </c>
      <c r="Z166" s="3">
        <v>3</v>
      </c>
      <c r="AA166" s="3">
        <v>9</v>
      </c>
      <c r="AB166" s="3">
        <v>4</v>
      </c>
      <c r="AC166" s="3">
        <v>11</v>
      </c>
      <c r="AD166" s="11">
        <v>3</v>
      </c>
      <c r="AE166" s="3">
        <v>1</v>
      </c>
      <c r="AF166" s="3">
        <v>0</v>
      </c>
      <c r="AG166" s="3">
        <v>0</v>
      </c>
      <c r="AH166" s="3">
        <v>7</v>
      </c>
      <c r="AI166" s="3">
        <v>8</v>
      </c>
    </row>
    <row r="167" spans="1:35" x14ac:dyDescent="0.3">
      <c r="A167" s="3" t="s">
        <v>256</v>
      </c>
      <c r="B167" s="3">
        <v>166</v>
      </c>
      <c r="C167" s="3">
        <v>183</v>
      </c>
      <c r="D167" s="3">
        <v>19</v>
      </c>
      <c r="E167" s="3">
        <v>1</v>
      </c>
      <c r="F167" s="4">
        <f>RT!E167/ACC!D167</f>
        <v>444.4</v>
      </c>
      <c r="G167" s="4">
        <f>RT!F167/ACC!E167</f>
        <v>498.51428571428568</v>
      </c>
      <c r="H167" s="4">
        <f>RT!G167/ACC!F167</f>
        <v>455.78666666666669</v>
      </c>
      <c r="I167" s="4">
        <f>RT!H167/ACC!G167</f>
        <v>446.40000000000003</v>
      </c>
      <c r="J167" s="4">
        <f>RT!I167/ACC!H167</f>
        <v>361.7</v>
      </c>
      <c r="K167" s="4">
        <f>RT!J167/ACC!I167</f>
        <v>433.28</v>
      </c>
      <c r="L167" s="4">
        <f>RT!K167/ACC!J167</f>
        <v>357.44</v>
      </c>
      <c r="M167" s="4">
        <f>RT!L167/ACC!K167</f>
        <v>378.28571428571428</v>
      </c>
      <c r="N167" s="4">
        <f t="shared" si="68"/>
        <v>421.9758333333333</v>
      </c>
      <c r="O167" s="4">
        <f t="shared" si="69"/>
        <v>461.27523809523808</v>
      </c>
      <c r="P167" s="4">
        <f t="shared" si="70"/>
        <v>382.67642857142857</v>
      </c>
      <c r="Q167" s="4">
        <f t="shared" si="71"/>
        <v>-78.598809523809507</v>
      </c>
      <c r="R167" s="4">
        <f t="shared" si="72"/>
        <v>404.83166666666671</v>
      </c>
      <c r="S167" s="4">
        <f t="shared" si="72"/>
        <v>439.12</v>
      </c>
      <c r="T167" s="4">
        <f t="shared" si="73"/>
        <v>34.288333333333298</v>
      </c>
      <c r="U167" s="4">
        <f t="shared" si="74"/>
        <v>419.65999999999997</v>
      </c>
      <c r="V167" s="4">
        <f t="shared" si="75"/>
        <v>424.29166666666669</v>
      </c>
      <c r="W167" s="4">
        <f t="shared" si="76"/>
        <v>4.6316666666667174</v>
      </c>
      <c r="X167" s="3">
        <v>31</v>
      </c>
      <c r="Y167" s="3">
        <v>6</v>
      </c>
      <c r="Z167" s="3">
        <v>3</v>
      </c>
      <c r="AA167" s="3">
        <v>13</v>
      </c>
      <c r="AB167" s="3">
        <v>9</v>
      </c>
      <c r="AC167" s="3">
        <v>23</v>
      </c>
      <c r="AD167" s="11">
        <v>4</v>
      </c>
      <c r="AE167" s="3">
        <v>7</v>
      </c>
      <c r="AF167" s="3">
        <v>2</v>
      </c>
      <c r="AG167" s="3">
        <v>5</v>
      </c>
      <c r="AH167" s="3">
        <v>5</v>
      </c>
      <c r="AI167" s="3">
        <v>28</v>
      </c>
    </row>
    <row r="168" spans="1:35" x14ac:dyDescent="0.3">
      <c r="A168" s="3" t="s">
        <v>257</v>
      </c>
      <c r="B168" s="3">
        <v>167</v>
      </c>
      <c r="C168" s="3">
        <v>184</v>
      </c>
      <c r="D168" s="3">
        <v>18</v>
      </c>
      <c r="E168" s="3">
        <v>2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3">
        <v>34</v>
      </c>
      <c r="Y168" s="3">
        <v>9</v>
      </c>
      <c r="Z168" s="3">
        <v>7</v>
      </c>
      <c r="AA168" s="3">
        <v>10</v>
      </c>
      <c r="AB168" s="3">
        <v>8</v>
      </c>
      <c r="AC168" s="3">
        <v>18</v>
      </c>
      <c r="AD168" s="11">
        <v>1</v>
      </c>
      <c r="AE168" s="3">
        <v>1</v>
      </c>
      <c r="AF168" s="3">
        <v>1</v>
      </c>
      <c r="AG168" s="3">
        <v>8</v>
      </c>
      <c r="AH168" s="3">
        <v>7</v>
      </c>
      <c r="AI168" s="3">
        <v>12</v>
      </c>
    </row>
    <row r="169" spans="1:35" x14ac:dyDescent="0.3">
      <c r="A169" s="3" t="s">
        <v>258</v>
      </c>
      <c r="B169" s="3">
        <v>168</v>
      </c>
      <c r="C169" s="3">
        <v>185</v>
      </c>
      <c r="D169" s="3">
        <v>18</v>
      </c>
      <c r="E169" s="3">
        <v>2</v>
      </c>
      <c r="F169" s="4">
        <f>RT!E169/ACC!D169</f>
        <v>365.9</v>
      </c>
      <c r="G169" s="4">
        <f>RT!F169/ACC!E169</f>
        <v>493.44</v>
      </c>
      <c r="H169" s="4">
        <f>RT!G169/ACC!F169</f>
        <v>476.26666666666665</v>
      </c>
      <c r="I169" s="4">
        <f>RT!H169/ACC!G169</f>
        <v>583.36</v>
      </c>
      <c r="J169" s="4">
        <f>RT!I169/ACC!H169</f>
        <v>532.1</v>
      </c>
      <c r="K169" s="4">
        <f>RT!J169/ACC!I169</f>
        <v>686.8266666666666</v>
      </c>
      <c r="L169" s="4">
        <f>RT!K169/ACC!J169</f>
        <v>491.8</v>
      </c>
      <c r="M169" s="4">
        <f>RT!L169/ACC!K169</f>
        <v>551.20000000000005</v>
      </c>
      <c r="N169" s="4">
        <f>AVERAGE(F169:M169)</f>
        <v>522.61166666666668</v>
      </c>
      <c r="O169" s="4">
        <f>AVERAGE(F169:I169)</f>
        <v>479.74166666666667</v>
      </c>
      <c r="P169" s="4">
        <f>AVERAGE(J169:M169)</f>
        <v>565.48166666666668</v>
      </c>
      <c r="Q169" s="4">
        <f>P169-O169</f>
        <v>85.740000000000009</v>
      </c>
      <c r="R169" s="4">
        <f t="shared" ref="R169:S173" si="77">AVERAGE(F169,H169,J169,L169)</f>
        <v>466.51666666666665</v>
      </c>
      <c r="S169" s="4">
        <f t="shared" si="77"/>
        <v>578.70666666666671</v>
      </c>
      <c r="T169" s="4">
        <f>S169-R169</f>
        <v>112.19000000000005</v>
      </c>
      <c r="U169" s="4">
        <f>AVERAGE(F169,G169,L169,M169)</f>
        <v>475.58499999999998</v>
      </c>
      <c r="V169" s="4">
        <f>AVERAGE(H169:K169)</f>
        <v>569.63833333333332</v>
      </c>
      <c r="W169" s="4">
        <f>V169-U169</f>
        <v>94.053333333333342</v>
      </c>
      <c r="X169" s="3">
        <v>23</v>
      </c>
      <c r="Y169" s="3">
        <v>7</v>
      </c>
      <c r="Z169" s="3">
        <v>3</v>
      </c>
      <c r="AA169" s="3">
        <v>8</v>
      </c>
      <c r="AB169" s="3">
        <v>5</v>
      </c>
      <c r="AC169" s="3">
        <v>10</v>
      </c>
      <c r="AD169" s="11">
        <v>0</v>
      </c>
      <c r="AE169" s="3">
        <v>1</v>
      </c>
      <c r="AF169" s="3">
        <v>2</v>
      </c>
      <c r="AG169" s="3">
        <v>5</v>
      </c>
      <c r="AH169" s="3">
        <v>2</v>
      </c>
      <c r="AI169" s="3">
        <v>9</v>
      </c>
    </row>
    <row r="170" spans="1:35" x14ac:dyDescent="0.3">
      <c r="A170" s="3" t="s">
        <v>259</v>
      </c>
      <c r="B170" s="3">
        <v>169</v>
      </c>
      <c r="C170" s="3">
        <v>186</v>
      </c>
      <c r="D170" s="3">
        <v>18</v>
      </c>
      <c r="E170" s="3">
        <v>2</v>
      </c>
      <c r="F170" s="4">
        <f>RT!E170/ACC!D170</f>
        <v>340.6</v>
      </c>
      <c r="G170" s="4">
        <f>RT!F170/ACC!E170</f>
        <v>388.2</v>
      </c>
      <c r="H170" s="4">
        <f>RT!G170/ACC!F170</f>
        <v>358.4</v>
      </c>
      <c r="I170" s="4">
        <f>RT!H170/ACC!G170</f>
        <v>597.4666666666667</v>
      </c>
      <c r="J170" s="4">
        <f>RT!I170/ACC!H170</f>
        <v>380.7</v>
      </c>
      <c r="K170" s="4">
        <f>RT!J170/ACC!I170</f>
        <v>612.43076923076922</v>
      </c>
      <c r="L170" s="4">
        <f>RT!K170/ACC!J170</f>
        <v>366.3</v>
      </c>
      <c r="M170" s="4">
        <f>RT!L170/ACC!K170</f>
        <v>506.74285714285713</v>
      </c>
      <c r="N170" s="4">
        <f>AVERAGE(F170:M170)</f>
        <v>443.85503663003664</v>
      </c>
      <c r="O170" s="4">
        <f>AVERAGE(F170:I170)</f>
        <v>421.16666666666663</v>
      </c>
      <c r="P170" s="4">
        <f>AVERAGE(J170:M170)</f>
        <v>466.54340659340653</v>
      </c>
      <c r="Q170" s="4">
        <f>P170-O170</f>
        <v>45.376739926739901</v>
      </c>
      <c r="R170" s="4">
        <f t="shared" si="77"/>
        <v>361.5</v>
      </c>
      <c r="S170" s="4">
        <f t="shared" si="77"/>
        <v>526.21007326007327</v>
      </c>
      <c r="T170" s="4">
        <f>S170-R170</f>
        <v>164.71007326007327</v>
      </c>
      <c r="U170" s="4">
        <f>AVERAGE(F170,G170,L170,M170)</f>
        <v>400.46071428571429</v>
      </c>
      <c r="V170" s="4">
        <f>AVERAGE(H170:K170)</f>
        <v>487.24935897435898</v>
      </c>
      <c r="W170" s="4">
        <f>V170-U170</f>
        <v>86.788644688644695</v>
      </c>
      <c r="X170" s="3">
        <v>27</v>
      </c>
      <c r="Y170" s="3">
        <v>7</v>
      </c>
      <c r="Z170" s="3">
        <v>3</v>
      </c>
      <c r="AA170" s="3">
        <v>9</v>
      </c>
      <c r="AB170" s="3">
        <v>8</v>
      </c>
      <c r="AC170" s="3">
        <v>14</v>
      </c>
      <c r="AD170" s="11">
        <v>1</v>
      </c>
      <c r="AE170" s="3">
        <v>1</v>
      </c>
      <c r="AF170" s="3">
        <v>1</v>
      </c>
      <c r="AG170" s="3">
        <v>7</v>
      </c>
      <c r="AH170" s="3">
        <v>4</v>
      </c>
      <c r="AI170" s="3">
        <v>12</v>
      </c>
    </row>
    <row r="171" spans="1:35" x14ac:dyDescent="0.3">
      <c r="A171" s="3" t="s">
        <v>260</v>
      </c>
      <c r="B171" s="3">
        <v>170</v>
      </c>
      <c r="C171" s="3">
        <v>187</v>
      </c>
      <c r="D171" s="3">
        <v>18</v>
      </c>
      <c r="E171" s="3">
        <v>2</v>
      </c>
      <c r="F171" s="4">
        <f>RT!E171/ACC!D171</f>
        <v>404.6</v>
      </c>
      <c r="G171" s="4">
        <f>RT!F171/ACC!E171</f>
        <v>724.36363636363637</v>
      </c>
      <c r="H171" s="4">
        <f>RT!G171/ACC!F171</f>
        <v>439.26153846153841</v>
      </c>
      <c r="I171" s="4">
        <f>RT!H171/ACC!G171</f>
        <v>761.59999999999991</v>
      </c>
      <c r="J171" s="4">
        <f>RT!I171/ACC!H171</f>
        <v>530.26666666666665</v>
      </c>
      <c r="K171" s="4">
        <f>RT!J171/ACC!I171</f>
        <v>690.26666666666677</v>
      </c>
      <c r="L171" s="4">
        <f>RT!K171/ACC!J171</f>
        <v>371.30666666666667</v>
      </c>
      <c r="M171" s="4">
        <f>RT!L171/ACC!K171</f>
        <v>426.51428571428568</v>
      </c>
      <c r="N171" s="4">
        <f>AVERAGE(F171:M171)</f>
        <v>543.52243256743259</v>
      </c>
      <c r="O171" s="4">
        <f>AVERAGE(F171:I171)</f>
        <v>582.45629370629365</v>
      </c>
      <c r="P171" s="4">
        <f>AVERAGE(J171:M171)</f>
        <v>504.58857142857141</v>
      </c>
      <c r="Q171" s="4">
        <f>P171-O171</f>
        <v>-77.867722277722237</v>
      </c>
      <c r="R171" s="4">
        <f t="shared" si="77"/>
        <v>436.35871794871792</v>
      </c>
      <c r="S171" s="4">
        <f t="shared" si="77"/>
        <v>650.6861471861472</v>
      </c>
      <c r="T171" s="4">
        <f>S171-R171</f>
        <v>214.32742923742927</v>
      </c>
      <c r="U171" s="4">
        <f>AVERAGE(F171,G171,L171,M171)</f>
        <v>481.69614718614719</v>
      </c>
      <c r="V171" s="4">
        <f>AVERAGE(H171:K171)</f>
        <v>605.34871794871788</v>
      </c>
      <c r="W171" s="4">
        <f>V171-U171</f>
        <v>123.65257076257069</v>
      </c>
      <c r="X171" s="3">
        <v>27</v>
      </c>
      <c r="Y171" s="3">
        <v>6</v>
      </c>
      <c r="Z171" s="3">
        <v>3</v>
      </c>
      <c r="AA171" s="3">
        <v>14</v>
      </c>
      <c r="AB171" s="3">
        <v>4</v>
      </c>
      <c r="AC171" s="3">
        <v>20</v>
      </c>
      <c r="AD171" s="11">
        <v>4</v>
      </c>
      <c r="AE171" s="3">
        <v>4</v>
      </c>
      <c r="AF171" s="3">
        <v>2</v>
      </c>
      <c r="AG171" s="3">
        <v>1</v>
      </c>
      <c r="AH171" s="3">
        <v>9</v>
      </c>
      <c r="AI171" s="3">
        <v>29</v>
      </c>
    </row>
    <row r="172" spans="1:35" x14ac:dyDescent="0.3">
      <c r="A172" s="3" t="s">
        <v>261</v>
      </c>
      <c r="B172" s="3">
        <v>171</v>
      </c>
      <c r="C172" s="3">
        <v>188</v>
      </c>
      <c r="D172" s="3">
        <v>18</v>
      </c>
      <c r="E172" s="3">
        <v>2</v>
      </c>
      <c r="F172" s="4">
        <f>RT!E172/ACC!D172</f>
        <v>385.1</v>
      </c>
      <c r="G172" s="4">
        <f>RT!F172/ACC!E172</f>
        <v>414.8</v>
      </c>
      <c r="H172" s="4">
        <f>RT!G172/ACC!F172</f>
        <v>434.56</v>
      </c>
      <c r="I172" s="4">
        <f>RT!H172/ACC!G172</f>
        <v>607.38461538461536</v>
      </c>
      <c r="J172" s="4">
        <f>RT!I172/ACC!H172</f>
        <v>497.4</v>
      </c>
      <c r="K172" s="4">
        <f>RT!J172/ACC!I172</f>
        <v>612.4</v>
      </c>
      <c r="L172" s="4">
        <f>RT!K172/ACC!J172</f>
        <v>392.8</v>
      </c>
      <c r="M172" s="4">
        <f>RT!L172/ACC!K172</f>
        <v>413.7</v>
      </c>
      <c r="N172" s="4">
        <f>AVERAGE(F172:M172)</f>
        <v>469.76807692307693</v>
      </c>
      <c r="O172" s="4">
        <f>AVERAGE(F172:I172)</f>
        <v>460.46115384615382</v>
      </c>
      <c r="P172" s="4">
        <f>AVERAGE(J172:M172)</f>
        <v>479.07499999999999</v>
      </c>
      <c r="Q172" s="4">
        <f>P172-O172</f>
        <v>18.613846153846168</v>
      </c>
      <c r="R172" s="4">
        <f t="shared" si="77"/>
        <v>427.46499999999997</v>
      </c>
      <c r="S172" s="4">
        <f t="shared" si="77"/>
        <v>512.07115384615383</v>
      </c>
      <c r="T172" s="4">
        <f>S172-R172</f>
        <v>84.606153846153859</v>
      </c>
      <c r="U172" s="4">
        <f>AVERAGE(F172,G172,L172,M172)</f>
        <v>401.6</v>
      </c>
      <c r="V172" s="4">
        <f>AVERAGE(H172:K172)</f>
        <v>537.93615384615384</v>
      </c>
      <c r="W172" s="4">
        <f>V172-U172</f>
        <v>136.33615384615382</v>
      </c>
      <c r="X172" s="3">
        <v>28</v>
      </c>
      <c r="Y172" s="3">
        <v>7</v>
      </c>
      <c r="Z172" s="3">
        <v>3</v>
      </c>
      <c r="AA172" s="3">
        <v>11</v>
      </c>
      <c r="AB172" s="3">
        <v>7</v>
      </c>
      <c r="AC172" s="3">
        <v>17</v>
      </c>
      <c r="AD172" s="11">
        <v>4</v>
      </c>
      <c r="AE172" s="3">
        <v>4</v>
      </c>
      <c r="AF172" s="3">
        <v>1</v>
      </c>
      <c r="AG172" s="3">
        <v>4</v>
      </c>
      <c r="AH172" s="3">
        <v>4</v>
      </c>
      <c r="AI172" s="3">
        <v>5</v>
      </c>
    </row>
    <row r="173" spans="1:35" x14ac:dyDescent="0.3">
      <c r="A173" s="3" t="s">
        <v>262</v>
      </c>
      <c r="B173" s="3">
        <v>172</v>
      </c>
      <c r="C173" s="3">
        <v>189</v>
      </c>
      <c r="D173" s="3">
        <v>18</v>
      </c>
      <c r="E173" s="3">
        <v>2</v>
      </c>
      <c r="F173" s="4">
        <f>RT!E173/ACC!D173</f>
        <v>477.4</v>
      </c>
      <c r="G173" s="4">
        <f>RT!F173/ACC!E173</f>
        <v>522.45333333333338</v>
      </c>
      <c r="H173" s="4">
        <f>RT!G173/ACC!F173</f>
        <v>564.37333333333333</v>
      </c>
      <c r="I173" s="4">
        <f>RT!H173/ACC!G173</f>
        <v>776.42666666666662</v>
      </c>
      <c r="J173" s="4">
        <f>RT!I173/ACC!H173</f>
        <v>573.1</v>
      </c>
      <c r="K173" s="4">
        <f>RT!J173/ACC!I173</f>
        <v>641.70000000000005</v>
      </c>
      <c r="L173" s="4">
        <f>RT!K173/ACC!J173</f>
        <v>505.5</v>
      </c>
      <c r="M173" s="4">
        <f>RT!L173/ACC!K173</f>
        <v>575.1</v>
      </c>
      <c r="N173" s="4">
        <f>AVERAGE(F173:M173)</f>
        <v>579.50666666666666</v>
      </c>
      <c r="O173" s="4">
        <f>AVERAGE(F173:I173)</f>
        <v>585.1633333333333</v>
      </c>
      <c r="P173" s="4">
        <f>AVERAGE(J173:M173)</f>
        <v>573.85</v>
      </c>
      <c r="Q173" s="4">
        <f>P173-O173</f>
        <v>-11.313333333333276</v>
      </c>
      <c r="R173" s="4">
        <f t="shared" si="77"/>
        <v>530.09333333333336</v>
      </c>
      <c r="S173" s="4">
        <f t="shared" si="77"/>
        <v>628.92000000000007</v>
      </c>
      <c r="T173" s="4">
        <f>S173-R173</f>
        <v>98.826666666666711</v>
      </c>
      <c r="U173" s="4">
        <f>AVERAGE(F173,G173,L173,M173)</f>
        <v>520.11333333333334</v>
      </c>
      <c r="V173" s="4">
        <f>AVERAGE(H173:K173)</f>
        <v>638.90000000000009</v>
      </c>
      <c r="W173" s="4">
        <f>V173-U173</f>
        <v>118.78666666666675</v>
      </c>
      <c r="X173" s="3">
        <v>31</v>
      </c>
      <c r="Y173" s="3">
        <v>11</v>
      </c>
      <c r="Z173" s="3">
        <v>3</v>
      </c>
      <c r="AA173" s="3">
        <v>11</v>
      </c>
      <c r="AB173" s="3">
        <v>6</v>
      </c>
      <c r="AC173" s="3">
        <v>16</v>
      </c>
      <c r="AD173" s="11">
        <v>1</v>
      </c>
      <c r="AE173" s="3">
        <v>2</v>
      </c>
      <c r="AF173" s="3">
        <v>4</v>
      </c>
      <c r="AG173" s="3">
        <v>3</v>
      </c>
      <c r="AH173" s="3">
        <v>6</v>
      </c>
      <c r="AI173" s="3">
        <v>11</v>
      </c>
    </row>
    <row r="174" spans="1:35" x14ac:dyDescent="0.3">
      <c r="A174" s="3" t="s">
        <v>263</v>
      </c>
      <c r="B174" s="3">
        <v>173</v>
      </c>
      <c r="C174" s="3">
        <v>190</v>
      </c>
      <c r="D174" s="3">
        <v>19</v>
      </c>
      <c r="E174" s="3">
        <v>2</v>
      </c>
      <c r="F174" s="4">
        <f>RT!E174/ACC!D174</f>
        <v>457.06666666666666</v>
      </c>
      <c r="G174" s="4">
        <f>RT!F174/ACC!E174</f>
        <v>465.9</v>
      </c>
      <c r="H174" s="4">
        <f>RT!G174/ACC!F174</f>
        <v>586.24</v>
      </c>
      <c r="I174" s="4">
        <f>RT!H174/ACC!G174</f>
        <v>592.9</v>
      </c>
      <c r="J174" s="4">
        <f>RT!I174/ACC!H174</f>
        <v>519.79999999999995</v>
      </c>
      <c r="K174" s="4">
        <f>RT!J174/ACC!I174</f>
        <v>656.31999999999994</v>
      </c>
      <c r="L174" s="4">
        <f>RT!K174/ACC!J174</f>
        <v>513.38666666666666</v>
      </c>
      <c r="M174" s="4">
        <f>RT!L174/ACC!K174</f>
        <v>470.8</v>
      </c>
      <c r="N174" s="4">
        <f t="shared" ref="N174:N186" si="78">AVERAGE(F174:M174)</f>
        <v>532.80166666666662</v>
      </c>
      <c r="O174" s="4">
        <f t="shared" ref="O174:O186" si="79">AVERAGE(F174:I174)</f>
        <v>525.52666666666664</v>
      </c>
      <c r="P174" s="4">
        <f t="shared" ref="P174:P186" si="80">AVERAGE(J174:M174)</f>
        <v>540.07666666666671</v>
      </c>
      <c r="Q174" s="4">
        <f t="shared" ref="Q174:Q186" si="81">P174-O174</f>
        <v>14.550000000000068</v>
      </c>
      <c r="R174" s="4">
        <f t="shared" ref="R174:R186" si="82">AVERAGE(F174,H174,J174,L174)</f>
        <v>519.12333333333333</v>
      </c>
      <c r="S174" s="4">
        <f t="shared" ref="S174:S186" si="83">AVERAGE(G174,I174,K174,M174)</f>
        <v>546.48</v>
      </c>
      <c r="T174" s="4">
        <f t="shared" ref="T174:T186" si="84">S174-R174</f>
        <v>27.356666666666683</v>
      </c>
      <c r="U174" s="4">
        <f t="shared" ref="U174:U186" si="85">AVERAGE(F174,G174,L174,M174)</f>
        <v>476.78833333333336</v>
      </c>
      <c r="V174" s="4">
        <f t="shared" ref="V174:V186" si="86">AVERAGE(H174:K174)</f>
        <v>588.81499999999994</v>
      </c>
      <c r="W174" s="4">
        <f t="shared" ref="W174:W186" si="87">V174-U174</f>
        <v>112.02666666666659</v>
      </c>
      <c r="X174" s="3">
        <v>24</v>
      </c>
      <c r="Y174" s="3">
        <v>6</v>
      </c>
      <c r="Z174" s="3">
        <v>3</v>
      </c>
      <c r="AA174" s="3">
        <v>11</v>
      </c>
      <c r="AB174" s="3">
        <v>4</v>
      </c>
      <c r="AC174" s="3">
        <v>13</v>
      </c>
      <c r="AD174" s="11">
        <v>1</v>
      </c>
      <c r="AE174" s="3">
        <v>2</v>
      </c>
      <c r="AF174" s="3">
        <v>6</v>
      </c>
      <c r="AG174" s="3">
        <v>0</v>
      </c>
      <c r="AH174" s="3">
        <v>4</v>
      </c>
      <c r="AI174" s="3">
        <v>10</v>
      </c>
    </row>
    <row r="175" spans="1:35" x14ac:dyDescent="0.3">
      <c r="A175" s="3" t="s">
        <v>264</v>
      </c>
      <c r="B175" s="3">
        <v>174</v>
      </c>
      <c r="C175" s="3">
        <v>191</v>
      </c>
      <c r="D175" s="3">
        <v>18</v>
      </c>
      <c r="E175" s="3">
        <v>1</v>
      </c>
      <c r="F175" s="4">
        <f>RT!E175/ACC!D175</f>
        <v>529</v>
      </c>
      <c r="G175" s="4">
        <f>RT!F175/ACC!E175</f>
        <v>725.53846153846155</v>
      </c>
      <c r="H175" s="4">
        <f>RT!G175/ACC!F175</f>
        <v>585.1</v>
      </c>
      <c r="I175" s="4">
        <f>RT!H175/ACC!G175</f>
        <v>760.64</v>
      </c>
      <c r="J175" s="4">
        <f>RT!I175/ACC!H175</f>
        <v>495.9</v>
      </c>
      <c r="K175" s="4">
        <f>RT!J175/ACC!I175</f>
        <v>553.29999999999995</v>
      </c>
      <c r="L175" s="4">
        <f>RT!K175/ACC!J175</f>
        <v>501.9</v>
      </c>
      <c r="M175" s="4">
        <f>RT!L175/ACC!K175</f>
        <v>572.9</v>
      </c>
      <c r="N175" s="4">
        <f t="shared" si="78"/>
        <v>590.5348076923076</v>
      </c>
      <c r="O175" s="4">
        <f t="shared" si="79"/>
        <v>650.0696153846153</v>
      </c>
      <c r="P175" s="4">
        <f t="shared" si="80"/>
        <v>531</v>
      </c>
      <c r="Q175" s="4">
        <f t="shared" si="81"/>
        <v>-119.0696153846153</v>
      </c>
      <c r="R175" s="4">
        <f t="shared" si="82"/>
        <v>527.97500000000002</v>
      </c>
      <c r="S175" s="4">
        <f t="shared" si="83"/>
        <v>653.09461538461539</v>
      </c>
      <c r="T175" s="4">
        <f t="shared" si="84"/>
        <v>125.11961538461537</v>
      </c>
      <c r="U175" s="4">
        <f t="shared" si="85"/>
        <v>582.3346153846154</v>
      </c>
      <c r="V175" s="4">
        <f t="shared" si="86"/>
        <v>598.7349999999999</v>
      </c>
      <c r="W175" s="4">
        <f t="shared" si="87"/>
        <v>16.400384615384496</v>
      </c>
      <c r="X175" s="3">
        <v>31</v>
      </c>
      <c r="Y175" s="3">
        <v>8</v>
      </c>
      <c r="Z175" s="3">
        <v>3</v>
      </c>
      <c r="AA175" s="3">
        <v>14</v>
      </c>
      <c r="AB175" s="3">
        <v>6</v>
      </c>
      <c r="AC175" s="3">
        <v>18</v>
      </c>
      <c r="AD175" s="11">
        <v>1</v>
      </c>
      <c r="AE175" s="3">
        <v>2</v>
      </c>
      <c r="AF175" s="3">
        <v>2</v>
      </c>
      <c r="AG175" s="3">
        <v>7</v>
      </c>
      <c r="AH175" s="3">
        <v>6</v>
      </c>
      <c r="AI175" s="3">
        <v>19</v>
      </c>
    </row>
    <row r="176" spans="1:35" x14ac:dyDescent="0.3">
      <c r="A176" s="3" t="s">
        <v>265</v>
      </c>
      <c r="B176" s="3">
        <v>175</v>
      </c>
      <c r="C176" s="3">
        <v>192</v>
      </c>
      <c r="D176" s="3">
        <v>20</v>
      </c>
      <c r="E176" s="3">
        <v>2</v>
      </c>
      <c r="F176" s="4">
        <f>RT!E176/ACC!D176</f>
        <v>523.73333333333335</v>
      </c>
      <c r="G176" s="4">
        <f>RT!F176/ACC!E176</f>
        <v>526.1</v>
      </c>
      <c r="H176" s="4">
        <f>RT!G176/ACC!F176</f>
        <v>486.08</v>
      </c>
      <c r="I176" s="4">
        <f>RT!H176/ACC!G176</f>
        <v>691.44615384615383</v>
      </c>
      <c r="J176" s="4">
        <f>RT!I176/ACC!H176</f>
        <v>573.1</v>
      </c>
      <c r="K176" s="4">
        <f>RT!J176/ACC!I176</f>
        <v>630.29999999999995</v>
      </c>
      <c r="L176" s="4">
        <f>RT!K176/ACC!J176</f>
        <v>401.8</v>
      </c>
      <c r="M176" s="4">
        <f>RT!L176/ACC!K176</f>
        <v>469</v>
      </c>
      <c r="N176" s="4">
        <f t="shared" si="78"/>
        <v>537.69493589743593</v>
      </c>
      <c r="O176" s="4">
        <f t="shared" si="79"/>
        <v>556.83987179487178</v>
      </c>
      <c r="P176" s="4">
        <f t="shared" si="80"/>
        <v>518.54999999999995</v>
      </c>
      <c r="Q176" s="4">
        <f t="shared" si="81"/>
        <v>-38.289871794871829</v>
      </c>
      <c r="R176" s="4">
        <f t="shared" si="82"/>
        <v>496.17833333333334</v>
      </c>
      <c r="S176" s="4">
        <f t="shared" si="83"/>
        <v>579.21153846153845</v>
      </c>
      <c r="T176" s="4">
        <f t="shared" si="84"/>
        <v>83.033205128205111</v>
      </c>
      <c r="U176" s="4">
        <f t="shared" si="85"/>
        <v>480.15833333333336</v>
      </c>
      <c r="V176" s="4">
        <f t="shared" si="86"/>
        <v>595.23153846153855</v>
      </c>
      <c r="W176" s="4">
        <f t="shared" si="87"/>
        <v>115.07320512820519</v>
      </c>
      <c r="X176" s="3">
        <v>27</v>
      </c>
      <c r="Y176" s="3">
        <v>7</v>
      </c>
      <c r="Z176" s="3">
        <v>3</v>
      </c>
      <c r="AA176" s="3">
        <v>10</v>
      </c>
      <c r="AB176" s="3">
        <v>7</v>
      </c>
      <c r="AC176" s="3">
        <v>15</v>
      </c>
      <c r="AD176" s="11">
        <v>5</v>
      </c>
      <c r="AE176" s="3">
        <v>0</v>
      </c>
      <c r="AF176" s="3">
        <v>2</v>
      </c>
      <c r="AG176" s="3">
        <v>6</v>
      </c>
      <c r="AH176" s="3">
        <v>2</v>
      </c>
      <c r="AI176" s="3">
        <v>8</v>
      </c>
    </row>
    <row r="177" spans="1:35" x14ac:dyDescent="0.3">
      <c r="A177" s="3" t="s">
        <v>266</v>
      </c>
      <c r="B177" s="3">
        <v>176</v>
      </c>
      <c r="C177" s="3">
        <v>193</v>
      </c>
      <c r="D177" s="3">
        <v>18</v>
      </c>
      <c r="E177" s="3">
        <v>2</v>
      </c>
      <c r="F177" s="4">
        <f>RT!E177/ACC!D177</f>
        <v>566.1</v>
      </c>
      <c r="G177" s="4">
        <f>RT!F177/ACC!E177</f>
        <v>624.4</v>
      </c>
      <c r="H177" s="4">
        <f>RT!G177/ACC!F177</f>
        <v>574.5</v>
      </c>
      <c r="I177" s="4">
        <f>RT!H177/ACC!G177</f>
        <v>687.5</v>
      </c>
      <c r="J177" s="4">
        <f>RT!I177/ACC!H177</f>
        <v>607.6</v>
      </c>
      <c r="K177" s="4">
        <f>RT!J177/ACC!I177</f>
        <v>630.4</v>
      </c>
      <c r="L177" s="4">
        <f>RT!K177/ACC!J177</f>
        <v>611.1</v>
      </c>
      <c r="M177" s="4">
        <f>RT!L177/ACC!K177</f>
        <v>642.29999999999995</v>
      </c>
      <c r="N177" s="4">
        <f t="shared" si="78"/>
        <v>617.98750000000007</v>
      </c>
      <c r="O177" s="4">
        <f t="shared" si="79"/>
        <v>613.125</v>
      </c>
      <c r="P177" s="4">
        <f t="shared" si="80"/>
        <v>622.84999999999991</v>
      </c>
      <c r="Q177" s="4">
        <f t="shared" si="81"/>
        <v>9.7249999999999091</v>
      </c>
      <c r="R177" s="4">
        <f t="shared" si="82"/>
        <v>589.82499999999993</v>
      </c>
      <c r="S177" s="4">
        <f t="shared" si="83"/>
        <v>646.15000000000009</v>
      </c>
      <c r="T177" s="4">
        <f t="shared" si="84"/>
        <v>56.325000000000159</v>
      </c>
      <c r="U177" s="4">
        <f t="shared" si="85"/>
        <v>610.97499999999991</v>
      </c>
      <c r="V177" s="4">
        <f t="shared" si="86"/>
        <v>625</v>
      </c>
      <c r="W177" s="4">
        <f t="shared" si="87"/>
        <v>14.025000000000091</v>
      </c>
      <c r="X177" s="3">
        <v>25</v>
      </c>
      <c r="Y177" s="3">
        <v>8</v>
      </c>
      <c r="Z177" s="3">
        <v>3</v>
      </c>
      <c r="AA177" s="3">
        <v>8</v>
      </c>
      <c r="AB177" s="3">
        <v>6</v>
      </c>
      <c r="AC177" s="3">
        <v>19</v>
      </c>
      <c r="AD177" s="11">
        <v>1</v>
      </c>
      <c r="AE177" s="3">
        <v>3</v>
      </c>
      <c r="AF177" s="3">
        <v>3</v>
      </c>
      <c r="AG177" s="3">
        <v>7</v>
      </c>
      <c r="AH177" s="3">
        <v>5</v>
      </c>
      <c r="AI177" s="3">
        <v>10</v>
      </c>
    </row>
    <row r="178" spans="1:35" x14ac:dyDescent="0.3">
      <c r="A178" s="3" t="s">
        <v>267</v>
      </c>
      <c r="B178" s="3">
        <v>177</v>
      </c>
      <c r="C178" s="3">
        <v>194</v>
      </c>
      <c r="D178" s="3">
        <v>18</v>
      </c>
      <c r="E178" s="3">
        <v>2</v>
      </c>
      <c r="F178" s="4">
        <f>RT!E178/ACC!D178</f>
        <v>428.8</v>
      </c>
      <c r="G178" s="4">
        <f>RT!F178/ACC!E178</f>
        <v>469.7</v>
      </c>
      <c r="H178" s="4">
        <f>RT!G178/ACC!F178</f>
        <v>456.9</v>
      </c>
      <c r="I178" s="4">
        <f>RT!H178/ACC!G178</f>
        <v>696.36923076923074</v>
      </c>
      <c r="J178" s="4">
        <f>RT!I178/ACC!H178</f>
        <v>445.8</v>
      </c>
      <c r="K178" s="4">
        <f>RT!J178/ACC!I178</f>
        <v>636.69333333333327</v>
      </c>
      <c r="L178" s="4">
        <f>RT!K178/ACC!J178</f>
        <v>445.8</v>
      </c>
      <c r="M178" s="4">
        <f>RT!L178/ACC!K178</f>
        <v>498.9</v>
      </c>
      <c r="N178" s="4">
        <f t="shared" si="78"/>
        <v>509.87032051282057</v>
      </c>
      <c r="O178" s="4">
        <f t="shared" si="79"/>
        <v>512.94230769230774</v>
      </c>
      <c r="P178" s="4">
        <f t="shared" si="80"/>
        <v>506.79833333333329</v>
      </c>
      <c r="Q178" s="4">
        <f t="shared" si="81"/>
        <v>-6.1439743589744467</v>
      </c>
      <c r="R178" s="4">
        <f t="shared" si="82"/>
        <v>444.32499999999999</v>
      </c>
      <c r="S178" s="4">
        <f t="shared" si="83"/>
        <v>575.41564102564098</v>
      </c>
      <c r="T178" s="4">
        <f t="shared" si="84"/>
        <v>131.09064102564099</v>
      </c>
      <c r="U178" s="4">
        <f t="shared" si="85"/>
        <v>460.79999999999995</v>
      </c>
      <c r="V178" s="4">
        <f t="shared" si="86"/>
        <v>558.94064102564096</v>
      </c>
      <c r="W178" s="4">
        <f t="shared" si="87"/>
        <v>98.140641025641003</v>
      </c>
      <c r="X178" s="3">
        <v>25</v>
      </c>
      <c r="Y178" s="3">
        <v>7</v>
      </c>
      <c r="Z178" s="3">
        <v>3</v>
      </c>
      <c r="AA178" s="3">
        <v>9</v>
      </c>
      <c r="AB178" s="3">
        <v>6</v>
      </c>
      <c r="AC178" s="3">
        <v>12</v>
      </c>
      <c r="AD178" s="11">
        <v>0</v>
      </c>
      <c r="AE178" s="3">
        <v>1</v>
      </c>
      <c r="AF178" s="3">
        <v>3</v>
      </c>
      <c r="AG178" s="3">
        <v>6</v>
      </c>
      <c r="AH178" s="3">
        <v>2</v>
      </c>
      <c r="AI178" s="3">
        <v>8</v>
      </c>
    </row>
    <row r="179" spans="1:35" x14ac:dyDescent="0.3">
      <c r="A179" s="3" t="s">
        <v>268</v>
      </c>
      <c r="B179" s="3">
        <v>178</v>
      </c>
      <c r="C179" s="3">
        <v>195</v>
      </c>
      <c r="D179" s="3">
        <v>18</v>
      </c>
      <c r="E179" s="3">
        <v>2</v>
      </c>
      <c r="F179" s="4">
        <f>RT!E179/ACC!D179</f>
        <v>646.29333333333329</v>
      </c>
      <c r="G179" s="4">
        <f>RT!F179/ACC!E179</f>
        <v>651.31428571428569</v>
      </c>
      <c r="H179" s="4">
        <f>RT!G179/ACC!F179</f>
        <v>858.85714285714289</v>
      </c>
      <c r="I179" s="4">
        <f>RT!H179/ACC!G179</f>
        <v>855.86666666666667</v>
      </c>
      <c r="J179" s="4">
        <f>RT!I179/ACC!H179</f>
        <v>610.77333333333331</v>
      </c>
      <c r="K179" s="4">
        <f>RT!J179/ACC!I179</f>
        <v>707.31428571428569</v>
      </c>
      <c r="L179" s="4">
        <f>RT!K179/ACC!J179</f>
        <v>573.02857142857135</v>
      </c>
      <c r="M179" s="4">
        <f>RT!L179/ACC!K179</f>
        <v>680.64</v>
      </c>
      <c r="N179" s="4">
        <f t="shared" si="78"/>
        <v>698.0109523809524</v>
      </c>
      <c r="O179" s="4">
        <f t="shared" si="79"/>
        <v>753.08285714285716</v>
      </c>
      <c r="P179" s="4">
        <f t="shared" si="80"/>
        <v>642.93904761904753</v>
      </c>
      <c r="Q179" s="4">
        <f t="shared" si="81"/>
        <v>-110.14380952380964</v>
      </c>
      <c r="R179" s="4">
        <f t="shared" si="82"/>
        <v>672.2380952380953</v>
      </c>
      <c r="S179" s="4">
        <f t="shared" si="83"/>
        <v>723.78380952380951</v>
      </c>
      <c r="T179" s="4">
        <f t="shared" si="84"/>
        <v>51.545714285714212</v>
      </c>
      <c r="U179" s="4">
        <f t="shared" si="85"/>
        <v>637.81904761904752</v>
      </c>
      <c r="V179" s="4">
        <f t="shared" si="86"/>
        <v>758.20285714285706</v>
      </c>
      <c r="W179" s="4">
        <f t="shared" si="87"/>
        <v>120.38380952380953</v>
      </c>
      <c r="X179" s="3">
        <v>23</v>
      </c>
      <c r="Y179" s="3">
        <v>7</v>
      </c>
      <c r="Z179" s="3">
        <v>3</v>
      </c>
      <c r="AA179" s="3">
        <v>9</v>
      </c>
      <c r="AB179" s="3">
        <v>4</v>
      </c>
      <c r="AC179" s="3">
        <v>10</v>
      </c>
      <c r="AD179" s="11">
        <v>1</v>
      </c>
      <c r="AE179" s="3">
        <v>2</v>
      </c>
      <c r="AF179" s="3">
        <v>1</v>
      </c>
      <c r="AG179" s="3">
        <v>3</v>
      </c>
      <c r="AH179" s="3">
        <v>3</v>
      </c>
      <c r="AI179" s="3">
        <v>3</v>
      </c>
    </row>
    <row r="180" spans="1:35" x14ac:dyDescent="0.3">
      <c r="A180" s="3" t="s">
        <v>269</v>
      </c>
      <c r="B180" s="3">
        <v>179</v>
      </c>
      <c r="C180" s="3">
        <v>196</v>
      </c>
      <c r="D180" s="3">
        <v>38</v>
      </c>
      <c r="E180" s="3">
        <v>2</v>
      </c>
      <c r="F180" s="4">
        <f>RT!E180/ACC!D180</f>
        <v>424.9</v>
      </c>
      <c r="G180" s="4">
        <f>RT!F180/ACC!E180</f>
        <v>491.1</v>
      </c>
      <c r="H180" s="4">
        <f>RT!G180/ACC!F180</f>
        <v>512.4</v>
      </c>
      <c r="I180" s="4">
        <f>RT!H180/ACC!G180</f>
        <v>604.1</v>
      </c>
      <c r="J180" s="4">
        <f>RT!I180/ACC!H180</f>
        <v>432.9</v>
      </c>
      <c r="K180" s="4">
        <f>RT!J180/ACC!I180</f>
        <v>479.4</v>
      </c>
      <c r="L180" s="4">
        <f>RT!K180/ACC!J180</f>
        <v>439.2</v>
      </c>
      <c r="M180" s="4">
        <f>RT!L180/ACC!K180</f>
        <v>455.1</v>
      </c>
      <c r="N180" s="4">
        <f t="shared" si="78"/>
        <v>479.88749999999999</v>
      </c>
      <c r="O180" s="4">
        <f t="shared" si="79"/>
        <v>508.125</v>
      </c>
      <c r="P180" s="4">
        <f t="shared" si="80"/>
        <v>451.65</v>
      </c>
      <c r="Q180" s="4">
        <f t="shared" si="81"/>
        <v>-56.475000000000023</v>
      </c>
      <c r="R180" s="4">
        <f t="shared" si="82"/>
        <v>452.34999999999997</v>
      </c>
      <c r="S180" s="4">
        <f t="shared" si="83"/>
        <v>507.42499999999995</v>
      </c>
      <c r="T180" s="4">
        <f t="shared" si="84"/>
        <v>55.074999999999989</v>
      </c>
      <c r="U180" s="4">
        <f t="shared" si="85"/>
        <v>452.57500000000005</v>
      </c>
      <c r="V180" s="4">
        <f t="shared" si="86"/>
        <v>507.20000000000005</v>
      </c>
      <c r="W180" s="4">
        <f t="shared" si="87"/>
        <v>54.625</v>
      </c>
      <c r="X180" s="3">
        <v>23</v>
      </c>
      <c r="Y180" s="3">
        <v>6</v>
      </c>
      <c r="Z180" s="3">
        <v>3</v>
      </c>
      <c r="AA180" s="3">
        <v>8</v>
      </c>
      <c r="AB180" s="3">
        <v>6</v>
      </c>
      <c r="AC180" s="3">
        <v>18</v>
      </c>
      <c r="AD180" s="11">
        <v>3</v>
      </c>
      <c r="AE180" s="3">
        <v>1</v>
      </c>
      <c r="AF180" s="3">
        <v>4</v>
      </c>
      <c r="AG180" s="3">
        <v>7</v>
      </c>
      <c r="AH180" s="3">
        <v>3</v>
      </c>
      <c r="AI180" s="3">
        <v>5</v>
      </c>
    </row>
    <row r="181" spans="1:35" x14ac:dyDescent="0.3">
      <c r="A181" s="3" t="s">
        <v>270</v>
      </c>
      <c r="B181" s="3">
        <v>180</v>
      </c>
      <c r="C181" s="3">
        <v>197</v>
      </c>
      <c r="D181" s="3">
        <v>18</v>
      </c>
      <c r="E181" s="3">
        <v>2</v>
      </c>
      <c r="F181" s="4">
        <f>RT!E181/ACC!D181</f>
        <v>589.29999999999995</v>
      </c>
      <c r="G181" s="4">
        <f>RT!F181/ACC!E181</f>
        <v>591.4</v>
      </c>
      <c r="H181" s="4">
        <f>RT!G181/ACC!F181</f>
        <v>751.8</v>
      </c>
      <c r="I181" s="4">
        <f>RT!H181/ACC!G181</f>
        <v>719.9</v>
      </c>
      <c r="J181" s="4">
        <f>RT!I181/ACC!H181</f>
        <v>652.9</v>
      </c>
      <c r="K181" s="4">
        <f>RT!J181/ACC!I181</f>
        <v>704.3</v>
      </c>
      <c r="L181" s="4">
        <f>RT!K181/ACC!J181</f>
        <v>670.8</v>
      </c>
      <c r="M181" s="4">
        <f>RT!L181/ACC!K181</f>
        <v>688.9</v>
      </c>
      <c r="N181" s="4">
        <f t="shared" si="78"/>
        <v>671.16249999999991</v>
      </c>
      <c r="O181" s="4">
        <f t="shared" si="79"/>
        <v>663.09999999999991</v>
      </c>
      <c r="P181" s="4">
        <f t="shared" si="80"/>
        <v>679.22499999999991</v>
      </c>
      <c r="Q181" s="4">
        <f t="shared" si="81"/>
        <v>16.125</v>
      </c>
      <c r="R181" s="4">
        <f t="shared" si="82"/>
        <v>666.2</v>
      </c>
      <c r="S181" s="4">
        <f t="shared" si="83"/>
        <v>676.125</v>
      </c>
      <c r="T181" s="4">
        <f t="shared" si="84"/>
        <v>9.9249999999999545</v>
      </c>
      <c r="U181" s="4">
        <f t="shared" si="85"/>
        <v>635.09999999999991</v>
      </c>
      <c r="V181" s="4">
        <f t="shared" si="86"/>
        <v>707.22499999999991</v>
      </c>
      <c r="W181" s="4">
        <f t="shared" si="87"/>
        <v>72.125</v>
      </c>
      <c r="X181" s="3">
        <v>30</v>
      </c>
      <c r="Y181" s="3">
        <v>10</v>
      </c>
      <c r="Z181" s="3">
        <v>3</v>
      </c>
      <c r="AA181" s="3">
        <v>10</v>
      </c>
      <c r="AB181" s="3">
        <v>7</v>
      </c>
      <c r="AC181" s="3">
        <v>16</v>
      </c>
      <c r="AD181" s="11">
        <v>3</v>
      </c>
      <c r="AE181" s="3">
        <v>1</v>
      </c>
      <c r="AF181" s="3">
        <v>1</v>
      </c>
      <c r="AG181" s="3">
        <v>7</v>
      </c>
      <c r="AH181" s="3">
        <v>4</v>
      </c>
      <c r="AI181" s="3">
        <v>10</v>
      </c>
    </row>
    <row r="182" spans="1:35" x14ac:dyDescent="0.3">
      <c r="A182" s="3" t="s">
        <v>271</v>
      </c>
      <c r="B182" s="3">
        <v>181</v>
      </c>
      <c r="C182" s="3">
        <v>198</v>
      </c>
      <c r="D182" s="3">
        <v>20</v>
      </c>
      <c r="E182" s="3">
        <v>2</v>
      </c>
      <c r="F182" s="4">
        <f>RT!E182/ACC!D182</f>
        <v>526.8266666666666</v>
      </c>
      <c r="G182" s="4">
        <f>RT!F182/ACC!E182</f>
        <v>471.1</v>
      </c>
      <c r="H182" s="4">
        <f>RT!G182/ACC!F182</f>
        <v>451.9</v>
      </c>
      <c r="I182" s="4">
        <f>RT!H182/ACC!G182</f>
        <v>601.49333333333334</v>
      </c>
      <c r="J182" s="4">
        <f>RT!I182/ACC!H182</f>
        <v>486.1</v>
      </c>
      <c r="K182" s="4">
        <f>RT!J182/ACC!I182</f>
        <v>534.79999999999995</v>
      </c>
      <c r="L182" s="4">
        <f>RT!K182/ACC!J182</f>
        <v>432.2</v>
      </c>
      <c r="M182" s="4">
        <f>RT!L182/ACC!K182</f>
        <v>484.5</v>
      </c>
      <c r="N182" s="4">
        <f t="shared" si="78"/>
        <v>498.6149999999999</v>
      </c>
      <c r="O182" s="4">
        <f t="shared" si="79"/>
        <v>512.82999999999993</v>
      </c>
      <c r="P182" s="4">
        <f t="shared" si="80"/>
        <v>484.4</v>
      </c>
      <c r="Q182" s="4">
        <f t="shared" si="81"/>
        <v>-28.42999999999995</v>
      </c>
      <c r="R182" s="4">
        <f t="shared" si="82"/>
        <v>474.25666666666666</v>
      </c>
      <c r="S182" s="4">
        <f t="shared" si="83"/>
        <v>522.97333333333336</v>
      </c>
      <c r="T182" s="4">
        <f t="shared" si="84"/>
        <v>48.716666666666697</v>
      </c>
      <c r="U182" s="4">
        <f t="shared" si="85"/>
        <v>478.65666666666664</v>
      </c>
      <c r="V182" s="4">
        <f t="shared" si="86"/>
        <v>518.57333333333327</v>
      </c>
      <c r="W182" s="4">
        <f t="shared" si="87"/>
        <v>39.916666666666629</v>
      </c>
      <c r="X182" s="3">
        <v>26</v>
      </c>
      <c r="Y182" s="3">
        <v>7</v>
      </c>
      <c r="Z182" s="3">
        <v>3</v>
      </c>
      <c r="AA182" s="3">
        <v>10</v>
      </c>
      <c r="AB182" s="3">
        <v>6</v>
      </c>
      <c r="AC182" s="3">
        <v>12</v>
      </c>
      <c r="AD182" s="11">
        <v>2</v>
      </c>
      <c r="AE182" s="3">
        <v>1</v>
      </c>
      <c r="AF182" s="3">
        <v>0</v>
      </c>
      <c r="AG182" s="3">
        <v>5</v>
      </c>
      <c r="AH182" s="3">
        <v>4</v>
      </c>
      <c r="AI182" s="3">
        <v>18</v>
      </c>
    </row>
    <row r="183" spans="1:35" x14ac:dyDescent="0.3">
      <c r="A183" s="3" t="s">
        <v>272</v>
      </c>
      <c r="B183" s="3">
        <v>182</v>
      </c>
      <c r="C183" s="3">
        <v>199</v>
      </c>
      <c r="D183" s="3">
        <v>19</v>
      </c>
      <c r="E183" s="3">
        <v>2</v>
      </c>
      <c r="F183" s="4">
        <f>RT!E183/ACC!D183</f>
        <v>592.1</v>
      </c>
      <c r="G183" s="4">
        <f>RT!F183/ACC!E183</f>
        <v>890.46153846153845</v>
      </c>
      <c r="H183" s="4">
        <f>RT!G183/ACC!F183</f>
        <v>615.14666666666676</v>
      </c>
      <c r="I183" s="4">
        <f>RT!H183/ACC!G183</f>
        <v>1095.7333333333333</v>
      </c>
      <c r="J183" s="4">
        <f>RT!I183/ACC!H183</f>
        <v>750.4</v>
      </c>
      <c r="K183" s="4">
        <f>RT!J183/ACC!I183</f>
        <v>897.06666666666661</v>
      </c>
      <c r="L183" s="4">
        <f>RT!K183/ACC!J183</f>
        <v>540.70000000000005</v>
      </c>
      <c r="M183" s="4">
        <f>RT!L183/ACC!K183</f>
        <v>626.55999999999995</v>
      </c>
      <c r="N183" s="4">
        <f t="shared" si="78"/>
        <v>751.02102564102574</v>
      </c>
      <c r="O183" s="4">
        <f t="shared" si="79"/>
        <v>798.36038461538465</v>
      </c>
      <c r="P183" s="4">
        <f t="shared" si="80"/>
        <v>703.68166666666673</v>
      </c>
      <c r="Q183" s="4">
        <f t="shared" si="81"/>
        <v>-94.678717948717917</v>
      </c>
      <c r="R183" s="4">
        <f t="shared" si="82"/>
        <v>624.58666666666682</v>
      </c>
      <c r="S183" s="4">
        <f t="shared" si="83"/>
        <v>877.45538461538456</v>
      </c>
      <c r="T183" s="4">
        <f t="shared" si="84"/>
        <v>252.86871794871774</v>
      </c>
      <c r="U183" s="4">
        <f t="shared" si="85"/>
        <v>662.45538461538467</v>
      </c>
      <c r="V183" s="4">
        <f t="shared" si="86"/>
        <v>839.5866666666667</v>
      </c>
      <c r="W183" s="4">
        <f t="shared" si="87"/>
        <v>177.13128205128203</v>
      </c>
      <c r="X183" s="3">
        <v>31</v>
      </c>
      <c r="Y183" s="3">
        <v>6</v>
      </c>
      <c r="Z183" s="3">
        <v>3</v>
      </c>
      <c r="AA183" s="3">
        <v>15</v>
      </c>
      <c r="AB183" s="3">
        <v>7</v>
      </c>
      <c r="AC183" s="3">
        <v>15</v>
      </c>
      <c r="AD183" s="11">
        <v>2</v>
      </c>
      <c r="AE183" s="3">
        <v>4</v>
      </c>
      <c r="AF183" s="3">
        <v>2</v>
      </c>
      <c r="AG183" s="3">
        <v>4</v>
      </c>
      <c r="AH183" s="3">
        <v>3</v>
      </c>
      <c r="AI183" s="3">
        <v>31</v>
      </c>
    </row>
    <row r="184" spans="1:35" x14ac:dyDescent="0.3">
      <c r="A184" s="3" t="s">
        <v>273</v>
      </c>
      <c r="B184" s="3">
        <v>183</v>
      </c>
      <c r="C184" s="3">
        <v>200</v>
      </c>
      <c r="D184" s="3">
        <v>19</v>
      </c>
      <c r="E184" s="3">
        <v>2</v>
      </c>
      <c r="F184" s="4">
        <f>RT!E184/ACC!D184</f>
        <v>420.15999999999997</v>
      </c>
      <c r="G184" s="4">
        <f>RT!F184/ACC!E184</f>
        <v>503.42857142857144</v>
      </c>
      <c r="H184" s="4">
        <f>RT!G184/ACC!F184</f>
        <v>445.8</v>
      </c>
      <c r="I184" s="4">
        <f>RT!H184/ACC!G184</f>
        <v>603.69230769230774</v>
      </c>
      <c r="J184" s="4">
        <f>RT!I184/ACC!H184</f>
        <v>446.3</v>
      </c>
      <c r="K184" s="4">
        <f>RT!J184/ACC!I184</f>
        <v>614.62857142857138</v>
      </c>
      <c r="L184" s="4">
        <f>RT!K184/ACC!J184</f>
        <v>366.6</v>
      </c>
      <c r="M184" s="4">
        <f>RT!L184/ACC!K184</f>
        <v>411.30666666666667</v>
      </c>
      <c r="N184" s="4">
        <f t="shared" si="78"/>
        <v>476.48951465201469</v>
      </c>
      <c r="O184" s="4">
        <f t="shared" si="79"/>
        <v>493.2702197802198</v>
      </c>
      <c r="P184" s="4">
        <f t="shared" si="80"/>
        <v>459.70880952380952</v>
      </c>
      <c r="Q184" s="4">
        <f t="shared" si="81"/>
        <v>-33.561410256410284</v>
      </c>
      <c r="R184" s="4">
        <f t="shared" si="82"/>
        <v>419.71500000000003</v>
      </c>
      <c r="S184" s="4">
        <f t="shared" si="83"/>
        <v>533.26402930402935</v>
      </c>
      <c r="T184" s="4">
        <f t="shared" si="84"/>
        <v>113.54902930402932</v>
      </c>
      <c r="U184" s="4">
        <f t="shared" si="85"/>
        <v>425.37380952380948</v>
      </c>
      <c r="V184" s="4">
        <f t="shared" si="86"/>
        <v>527.60521978021984</v>
      </c>
      <c r="W184" s="4">
        <f t="shared" si="87"/>
        <v>102.23141025641036</v>
      </c>
      <c r="X184" s="3">
        <v>25</v>
      </c>
      <c r="Y184" s="3">
        <v>6</v>
      </c>
      <c r="Z184" s="3">
        <v>3</v>
      </c>
      <c r="AA184" s="3">
        <v>11</v>
      </c>
      <c r="AB184" s="3">
        <v>5</v>
      </c>
      <c r="AC184" s="3">
        <v>18</v>
      </c>
      <c r="AD184" s="11">
        <v>1</v>
      </c>
      <c r="AE184" s="3">
        <v>4</v>
      </c>
      <c r="AF184" s="3">
        <v>1</v>
      </c>
      <c r="AG184" s="3">
        <v>6</v>
      </c>
      <c r="AH184" s="3">
        <v>6</v>
      </c>
      <c r="AI184" s="3">
        <v>5</v>
      </c>
    </row>
    <row r="185" spans="1:35" x14ac:dyDescent="0.3">
      <c r="A185" s="3" t="s">
        <v>274</v>
      </c>
      <c r="B185" s="3">
        <v>184</v>
      </c>
      <c r="C185" s="3">
        <v>201</v>
      </c>
      <c r="D185" s="3">
        <v>18</v>
      </c>
      <c r="E185" s="3">
        <v>2</v>
      </c>
      <c r="F185" s="4">
        <f>RT!E185/ACC!D185</f>
        <v>452.7</v>
      </c>
      <c r="G185" s="4">
        <f>RT!F185/ACC!E185</f>
        <v>460.1</v>
      </c>
      <c r="H185" s="4">
        <f>RT!G185/ACC!F185</f>
        <v>489.3</v>
      </c>
      <c r="I185" s="4">
        <f>RT!H185/ACC!G185</f>
        <v>710.17142857142858</v>
      </c>
      <c r="J185" s="4">
        <f>RT!I185/ACC!H185</f>
        <v>494.4</v>
      </c>
      <c r="K185" s="4">
        <f>RT!J185/ACC!I185</f>
        <v>496.64000000000004</v>
      </c>
      <c r="L185" s="4">
        <f>RT!K185/ACC!J185</f>
        <v>564.29999999999995</v>
      </c>
      <c r="M185" s="4">
        <f>RT!L185/ACC!K185</f>
        <v>569.6</v>
      </c>
      <c r="N185" s="4">
        <f t="shared" si="78"/>
        <v>529.6514285714286</v>
      </c>
      <c r="O185" s="4">
        <f t="shared" si="79"/>
        <v>528.06785714285706</v>
      </c>
      <c r="P185" s="4">
        <f t="shared" si="80"/>
        <v>531.23500000000001</v>
      </c>
      <c r="Q185" s="4">
        <f t="shared" si="81"/>
        <v>3.1671428571429487</v>
      </c>
      <c r="R185" s="4">
        <f t="shared" si="82"/>
        <v>500.17500000000001</v>
      </c>
      <c r="S185" s="4">
        <f t="shared" si="83"/>
        <v>559.12785714285724</v>
      </c>
      <c r="T185" s="4">
        <f t="shared" si="84"/>
        <v>58.952857142857226</v>
      </c>
      <c r="U185" s="4">
        <f t="shared" si="85"/>
        <v>511.67499999999995</v>
      </c>
      <c r="V185" s="4">
        <f t="shared" si="86"/>
        <v>547.62785714285712</v>
      </c>
      <c r="W185" s="4">
        <f t="shared" si="87"/>
        <v>35.952857142857169</v>
      </c>
      <c r="X185" s="3">
        <v>26</v>
      </c>
      <c r="Y185" s="3">
        <v>6</v>
      </c>
      <c r="Z185" s="3">
        <v>3</v>
      </c>
      <c r="AA185" s="3">
        <v>10</v>
      </c>
      <c r="AB185" s="3">
        <v>7</v>
      </c>
      <c r="AC185" s="3">
        <v>22</v>
      </c>
      <c r="AD185" s="11">
        <v>2</v>
      </c>
      <c r="AE185" s="3">
        <v>3</v>
      </c>
      <c r="AF185" s="3">
        <v>3</v>
      </c>
      <c r="AG185" s="3">
        <v>8</v>
      </c>
      <c r="AH185" s="3">
        <v>6</v>
      </c>
      <c r="AI185" s="3">
        <v>28</v>
      </c>
    </row>
    <row r="186" spans="1:35" x14ac:dyDescent="0.3">
      <c r="A186" s="3" t="s">
        <v>275</v>
      </c>
      <c r="B186" s="3">
        <v>185</v>
      </c>
      <c r="C186" s="3">
        <v>202</v>
      </c>
      <c r="D186" s="3">
        <v>18</v>
      </c>
      <c r="E186" s="3">
        <v>2</v>
      </c>
      <c r="F186" s="4">
        <f>RT!E186/ACC!D186</f>
        <v>439.9</v>
      </c>
      <c r="G186" s="4">
        <f>RT!F186/ACC!E186</f>
        <v>601.81333333333339</v>
      </c>
      <c r="H186" s="4">
        <f>RT!G186/ACC!F186</f>
        <v>477.7</v>
      </c>
      <c r="I186" s="4">
        <f>RT!H186/ACC!G186</f>
        <v>713.1733333333334</v>
      </c>
      <c r="J186" s="4">
        <f>RT!I186/ACC!H186</f>
        <v>513.20000000000005</v>
      </c>
      <c r="K186" s="4">
        <f>RT!J186/ACC!I186</f>
        <v>645.86666666666667</v>
      </c>
      <c r="L186" s="4">
        <f>RT!K186/ACC!J186</f>
        <v>545.29999999999995</v>
      </c>
      <c r="M186" s="4">
        <f>RT!L186/ACC!K186</f>
        <v>586.02666666666664</v>
      </c>
      <c r="N186" s="4">
        <f t="shared" si="78"/>
        <v>565.37250000000006</v>
      </c>
      <c r="O186" s="4">
        <f t="shared" si="79"/>
        <v>558.14666666666676</v>
      </c>
      <c r="P186" s="4">
        <f t="shared" si="80"/>
        <v>572.59833333333336</v>
      </c>
      <c r="Q186" s="4">
        <f t="shared" si="81"/>
        <v>14.451666666666597</v>
      </c>
      <c r="R186" s="4">
        <f t="shared" si="82"/>
        <v>494.02499999999998</v>
      </c>
      <c r="S186" s="4">
        <f t="shared" si="83"/>
        <v>636.72</v>
      </c>
      <c r="T186" s="4">
        <f t="shared" si="84"/>
        <v>142.69500000000005</v>
      </c>
      <c r="U186" s="4">
        <f t="shared" si="85"/>
        <v>543.26</v>
      </c>
      <c r="V186" s="4">
        <f t="shared" si="86"/>
        <v>587.48500000000001</v>
      </c>
      <c r="W186" s="4">
        <f t="shared" si="87"/>
        <v>44.225000000000023</v>
      </c>
      <c r="X186" s="3">
        <v>29</v>
      </c>
      <c r="Y186" s="3">
        <v>8</v>
      </c>
      <c r="Z186" s="3">
        <v>3</v>
      </c>
      <c r="AA186" s="3">
        <v>11</v>
      </c>
      <c r="AB186" s="3">
        <v>7</v>
      </c>
      <c r="AC186" s="3">
        <v>10</v>
      </c>
      <c r="AD186" s="11">
        <v>0</v>
      </c>
      <c r="AE186" s="3">
        <v>1</v>
      </c>
      <c r="AF186" s="3">
        <v>2</v>
      </c>
      <c r="AG186" s="3">
        <v>2</v>
      </c>
      <c r="AH186" s="3">
        <v>5</v>
      </c>
      <c r="AI186" s="3">
        <v>4</v>
      </c>
    </row>
    <row r="187" spans="1:35" x14ac:dyDescent="0.3">
      <c r="A187" s="3" t="s">
        <v>276</v>
      </c>
      <c r="B187" s="3">
        <v>186</v>
      </c>
      <c r="C187" s="3">
        <v>203</v>
      </c>
      <c r="D187" s="3">
        <v>18</v>
      </c>
      <c r="E187" s="3">
        <v>2</v>
      </c>
      <c r="F187" s="4">
        <f>RT!E187/ACC!D187</f>
        <v>406.1</v>
      </c>
      <c r="G187" s="4">
        <f>RT!F187/ACC!E187</f>
        <v>453.01333333333332</v>
      </c>
      <c r="H187" s="4">
        <f>RT!G187/ACC!F187</f>
        <v>410.3</v>
      </c>
      <c r="I187" s="4">
        <f>RT!H187/ACC!G187</f>
        <v>546.88</v>
      </c>
      <c r="J187" s="4">
        <f>RT!I187/ACC!H187</f>
        <v>444.7</v>
      </c>
      <c r="K187" s="4">
        <f>RT!J187/ACC!I187</f>
        <v>562.88</v>
      </c>
      <c r="L187" s="4">
        <f>RT!K187/ACC!J187</f>
        <v>399.7</v>
      </c>
      <c r="M187" s="4">
        <f>RT!L187/ACC!K187</f>
        <v>448.96</v>
      </c>
      <c r="N187" s="4">
        <f t="shared" ref="N187:N194" si="88">AVERAGE(F187:M187)</f>
        <v>459.06666666666666</v>
      </c>
      <c r="O187" s="4">
        <f t="shared" ref="O187:O194" si="89">AVERAGE(F187:I187)</f>
        <v>454.07333333333338</v>
      </c>
      <c r="P187" s="4">
        <f t="shared" ref="P187:P194" si="90">AVERAGE(J187:M187)</f>
        <v>464.06</v>
      </c>
      <c r="Q187" s="4">
        <f t="shared" ref="Q187:Q194" si="91">P187-O187</f>
        <v>9.9866666666666219</v>
      </c>
      <c r="R187" s="4">
        <f t="shared" ref="R187:S190" si="92">AVERAGE(F187,H187,J187,L187)</f>
        <v>415.20000000000005</v>
      </c>
      <c r="S187" s="4">
        <f t="shared" si="92"/>
        <v>502.93333333333334</v>
      </c>
      <c r="T187" s="4">
        <f t="shared" ref="T187:T194" si="93">S187-R187</f>
        <v>87.733333333333292</v>
      </c>
      <c r="U187" s="4">
        <f t="shared" ref="U187:U194" si="94">AVERAGE(F187,G187,L187,M187)</f>
        <v>426.94333333333333</v>
      </c>
      <c r="V187" s="4">
        <f t="shared" ref="V187:V194" si="95">AVERAGE(H187:K187)</f>
        <v>491.19000000000005</v>
      </c>
      <c r="W187" s="4">
        <f t="shared" ref="W187:W194" si="96">V187-U187</f>
        <v>64.246666666666727</v>
      </c>
      <c r="X187" s="3">
        <v>22</v>
      </c>
      <c r="Y187" s="3">
        <v>6</v>
      </c>
      <c r="Z187" s="3">
        <v>3</v>
      </c>
      <c r="AA187" s="3">
        <v>9</v>
      </c>
      <c r="AB187" s="3">
        <v>4</v>
      </c>
      <c r="AC187" s="3">
        <v>10</v>
      </c>
      <c r="AD187" s="11">
        <v>0</v>
      </c>
      <c r="AE187" s="3">
        <v>0</v>
      </c>
      <c r="AF187" s="3">
        <v>4</v>
      </c>
      <c r="AG187" s="3">
        <v>4</v>
      </c>
      <c r="AH187" s="3">
        <v>2</v>
      </c>
      <c r="AI187" s="3">
        <v>2</v>
      </c>
    </row>
    <row r="188" spans="1:35" x14ac:dyDescent="0.3">
      <c r="A188" s="3" t="s">
        <v>278</v>
      </c>
      <c r="B188" s="3">
        <v>187</v>
      </c>
      <c r="C188" s="3">
        <v>204</v>
      </c>
      <c r="D188" s="3">
        <v>18</v>
      </c>
      <c r="E188" s="3">
        <v>2</v>
      </c>
      <c r="F188" s="4">
        <f>RT!E188/ACC!D188</f>
        <v>559.29999999999995</v>
      </c>
      <c r="G188" s="4">
        <f>RT!F188/ACC!E188</f>
        <v>601.20000000000005</v>
      </c>
      <c r="H188" s="4">
        <f>RT!G188/ACC!F188</f>
        <v>527.20000000000005</v>
      </c>
      <c r="I188" s="4">
        <f>RT!H188/ACC!G188</f>
        <v>627.30666666666673</v>
      </c>
      <c r="J188" s="4">
        <f>RT!I188/ACC!H188</f>
        <v>507.6</v>
      </c>
      <c r="K188" s="4">
        <f>RT!J188/ACC!I188</f>
        <v>552.1</v>
      </c>
      <c r="L188" s="4">
        <f>RT!K188/ACC!J188</f>
        <v>553.70666666666671</v>
      </c>
      <c r="M188" s="4">
        <f>RT!L188/ACC!K188</f>
        <v>539.9</v>
      </c>
      <c r="N188" s="4">
        <f t="shared" si="88"/>
        <v>558.53916666666657</v>
      </c>
      <c r="O188" s="4">
        <f t="shared" si="89"/>
        <v>578.75166666666667</v>
      </c>
      <c r="P188" s="4">
        <f t="shared" si="90"/>
        <v>538.32666666666671</v>
      </c>
      <c r="Q188" s="4">
        <f t="shared" si="91"/>
        <v>-40.424999999999955</v>
      </c>
      <c r="R188" s="4">
        <f t="shared" si="92"/>
        <v>536.9516666666666</v>
      </c>
      <c r="S188" s="4">
        <f t="shared" si="92"/>
        <v>580.12666666666667</v>
      </c>
      <c r="T188" s="4">
        <f t="shared" si="93"/>
        <v>43.175000000000068</v>
      </c>
      <c r="U188" s="4">
        <f t="shared" si="94"/>
        <v>563.52666666666664</v>
      </c>
      <c r="V188" s="4">
        <f t="shared" si="95"/>
        <v>553.55166666666662</v>
      </c>
      <c r="W188" s="4">
        <f t="shared" si="96"/>
        <v>-9.9750000000000227</v>
      </c>
      <c r="X188" s="3">
        <v>32</v>
      </c>
      <c r="Y188" s="3">
        <v>7</v>
      </c>
      <c r="Z188" s="3">
        <v>3</v>
      </c>
      <c r="AA188" s="3">
        <v>16</v>
      </c>
      <c r="AB188" s="3">
        <v>6</v>
      </c>
      <c r="AC188" s="3">
        <v>26</v>
      </c>
      <c r="AD188" s="11"/>
      <c r="AI188" s="3">
        <v>38</v>
      </c>
    </row>
    <row r="189" spans="1:35" x14ac:dyDescent="0.3">
      <c r="A189" s="3" t="s">
        <v>279</v>
      </c>
      <c r="B189" s="3">
        <v>188</v>
      </c>
      <c r="C189" s="3">
        <v>205</v>
      </c>
      <c r="D189" s="3">
        <v>18</v>
      </c>
      <c r="E189" s="3">
        <v>2</v>
      </c>
      <c r="F189" s="4">
        <f>RT!E189/ACC!D189</f>
        <v>499.8</v>
      </c>
      <c r="G189" s="4">
        <f>RT!F189/ACC!E189</f>
        <v>522.4</v>
      </c>
      <c r="H189" s="4">
        <f>RT!G189/ACC!F189</f>
        <v>460</v>
      </c>
      <c r="I189" s="4">
        <f>RT!H189/ACC!G189</f>
        <v>506.34666666666664</v>
      </c>
      <c r="J189" s="4">
        <f>RT!I189/ACC!H189</f>
        <v>591.38461538461536</v>
      </c>
      <c r="K189" s="4">
        <f>RT!J189/ACC!I189</f>
        <v>611.84</v>
      </c>
      <c r="L189" s="4">
        <f>RT!K189/ACC!J189</f>
        <v>502.28571428571428</v>
      </c>
      <c r="M189" s="4">
        <f>RT!L189/ACC!K189</f>
        <v>522.98666666666668</v>
      </c>
      <c r="N189" s="4">
        <f t="shared" si="88"/>
        <v>527.13045787545786</v>
      </c>
      <c r="O189" s="4">
        <f t="shared" si="89"/>
        <v>497.13666666666666</v>
      </c>
      <c r="P189" s="4">
        <f t="shared" si="90"/>
        <v>557.12424908424907</v>
      </c>
      <c r="Q189" s="4">
        <f t="shared" si="91"/>
        <v>59.987582417582416</v>
      </c>
      <c r="R189" s="4">
        <f t="shared" si="92"/>
        <v>513.36758241758241</v>
      </c>
      <c r="S189" s="4">
        <f t="shared" si="92"/>
        <v>540.89333333333332</v>
      </c>
      <c r="T189" s="4">
        <f t="shared" si="93"/>
        <v>27.525750915750905</v>
      </c>
      <c r="U189" s="4">
        <f t="shared" si="94"/>
        <v>511.86809523809524</v>
      </c>
      <c r="V189" s="4">
        <f t="shared" si="95"/>
        <v>542.39282051282055</v>
      </c>
      <c r="W189" s="4">
        <f t="shared" si="96"/>
        <v>30.524725274725313</v>
      </c>
      <c r="X189" s="3">
        <v>23</v>
      </c>
      <c r="Y189" s="3">
        <v>6</v>
      </c>
      <c r="Z189" s="3">
        <v>3</v>
      </c>
      <c r="AA189" s="3">
        <v>9</v>
      </c>
      <c r="AB189" s="3">
        <v>5</v>
      </c>
      <c r="AC189" s="3">
        <v>16</v>
      </c>
      <c r="AD189" s="11"/>
      <c r="AI189" s="3">
        <v>9</v>
      </c>
    </row>
    <row r="190" spans="1:35" x14ac:dyDescent="0.3">
      <c r="A190" s="3" t="s">
        <v>280</v>
      </c>
      <c r="B190" s="3">
        <v>189</v>
      </c>
      <c r="C190" s="3">
        <v>206</v>
      </c>
      <c r="D190" s="3">
        <v>20</v>
      </c>
      <c r="E190" s="3">
        <v>2</v>
      </c>
      <c r="F190" s="4">
        <f>RT!E190/ACC!D190</f>
        <v>413.8</v>
      </c>
      <c r="G190" s="4">
        <f>RT!F190/ACC!E190</f>
        <v>498.13333333333333</v>
      </c>
      <c r="H190" s="4">
        <f>RT!G190/ACC!F190</f>
        <v>496</v>
      </c>
      <c r="I190" s="4">
        <f>RT!H190/ACC!G190</f>
        <v>564.9</v>
      </c>
      <c r="J190" s="4">
        <f>RT!I190/ACC!H190</f>
        <v>579.70000000000005</v>
      </c>
      <c r="K190" s="4">
        <f>RT!J190/ACC!I190</f>
        <v>609.5</v>
      </c>
      <c r="L190" s="4">
        <f>RT!K190/ACC!J190</f>
        <v>468.8</v>
      </c>
      <c r="M190" s="4">
        <f>RT!L190/ACC!K190</f>
        <v>476.7</v>
      </c>
      <c r="N190" s="4">
        <f t="shared" si="88"/>
        <v>513.44166666666672</v>
      </c>
      <c r="O190" s="4">
        <f t="shared" si="89"/>
        <v>493.20833333333337</v>
      </c>
      <c r="P190" s="4">
        <f t="shared" si="90"/>
        <v>533.67499999999995</v>
      </c>
      <c r="Q190" s="4">
        <f t="shared" si="91"/>
        <v>40.466666666666583</v>
      </c>
      <c r="R190" s="4">
        <f t="shared" si="92"/>
        <v>489.57499999999999</v>
      </c>
      <c r="S190" s="4">
        <f t="shared" si="92"/>
        <v>537.30833333333328</v>
      </c>
      <c r="T190" s="4">
        <f t="shared" si="93"/>
        <v>47.733333333333292</v>
      </c>
      <c r="U190" s="4">
        <f t="shared" si="94"/>
        <v>464.35833333333335</v>
      </c>
      <c r="V190" s="4">
        <f t="shared" si="95"/>
        <v>562.52500000000009</v>
      </c>
      <c r="W190" s="4">
        <f t="shared" si="96"/>
        <v>98.166666666666742</v>
      </c>
      <c r="X190" s="3">
        <v>23</v>
      </c>
      <c r="Y190" s="3">
        <v>7</v>
      </c>
      <c r="Z190" s="3">
        <v>3</v>
      </c>
      <c r="AA190" s="3">
        <v>9</v>
      </c>
      <c r="AB190" s="3">
        <v>4</v>
      </c>
      <c r="AC190" s="3">
        <v>18</v>
      </c>
      <c r="AD190" s="11"/>
      <c r="AI190" s="3">
        <v>17</v>
      </c>
    </row>
    <row r="191" spans="1:35" x14ac:dyDescent="0.3">
      <c r="A191" s="3" t="s">
        <v>281</v>
      </c>
      <c r="B191" s="3">
        <v>190</v>
      </c>
      <c r="C191" s="3">
        <v>207</v>
      </c>
      <c r="D191" s="3">
        <v>19</v>
      </c>
      <c r="E191" s="3">
        <v>1</v>
      </c>
      <c r="F191" s="4">
        <f>RT!E191/ACC!D191</f>
        <v>524.16</v>
      </c>
      <c r="G191" s="4">
        <f>RT!F191/ACC!E191</f>
        <v>612.68571428571431</v>
      </c>
      <c r="H191" s="4">
        <f>RT!G191/ACC!F191</f>
        <v>773.06666666666661</v>
      </c>
      <c r="I191" s="4">
        <f>RT!H191/ACC!G191</f>
        <v>936.93333333333339</v>
      </c>
      <c r="J191" s="4">
        <f>RT!I191/ACC!H191</f>
        <v>521.49333333333334</v>
      </c>
      <c r="K191" s="4">
        <f>RT!J191/ACC!I191</f>
        <v>546.70000000000005</v>
      </c>
      <c r="L191" s="4">
        <f>RT!K191/ACC!J191</f>
        <v>435.65714285714284</v>
      </c>
      <c r="M191" s="4">
        <f>RT!L191/ACC!K191</f>
        <v>449.06666666666666</v>
      </c>
      <c r="N191" s="4">
        <f t="shared" si="88"/>
        <v>599.9703571428571</v>
      </c>
      <c r="O191" s="4">
        <f t="shared" si="89"/>
        <v>711.71142857142854</v>
      </c>
      <c r="P191" s="4">
        <f t="shared" si="90"/>
        <v>488.22928571428571</v>
      </c>
      <c r="Q191" s="4">
        <f t="shared" si="91"/>
        <v>-223.48214285714283</v>
      </c>
      <c r="R191" s="4">
        <f t="shared" ref="R191:S194" si="97">AVERAGE(F191,H191,J191,L191)</f>
        <v>563.59428571428566</v>
      </c>
      <c r="S191" s="4">
        <f t="shared" si="97"/>
        <v>636.34642857142853</v>
      </c>
      <c r="T191" s="4">
        <f t="shared" si="93"/>
        <v>72.752142857142871</v>
      </c>
      <c r="U191" s="4">
        <f t="shared" si="94"/>
        <v>505.3923809523809</v>
      </c>
      <c r="V191" s="4">
        <f t="shared" si="95"/>
        <v>694.5483333333334</v>
      </c>
      <c r="W191" s="4">
        <f t="shared" si="96"/>
        <v>189.1559523809525</v>
      </c>
      <c r="X191" s="3">
        <v>34</v>
      </c>
      <c r="Y191" s="3">
        <v>9</v>
      </c>
      <c r="Z191" s="3">
        <v>3</v>
      </c>
      <c r="AA191" s="3">
        <v>13</v>
      </c>
      <c r="AB191" s="3">
        <v>9</v>
      </c>
      <c r="AC191" s="3">
        <v>16</v>
      </c>
      <c r="AD191" s="11"/>
      <c r="AI191" s="3">
        <v>25</v>
      </c>
    </row>
    <row r="192" spans="1:35" x14ac:dyDescent="0.3">
      <c r="A192" s="3" t="s">
        <v>282</v>
      </c>
      <c r="B192" s="3">
        <v>191</v>
      </c>
      <c r="C192" s="3">
        <v>208</v>
      </c>
      <c r="D192" s="3">
        <v>20</v>
      </c>
      <c r="E192" s="3">
        <v>1</v>
      </c>
      <c r="F192" s="4">
        <f>RT!E192/ACC!D192</f>
        <v>502.9</v>
      </c>
      <c r="G192" s="4">
        <f>RT!F192/ACC!E192</f>
        <v>533.76</v>
      </c>
      <c r="H192" s="4">
        <f>RT!G192/ACC!F192</f>
        <v>449.3</v>
      </c>
      <c r="I192" s="4">
        <f>RT!H192/ACC!G192</f>
        <v>1046.24</v>
      </c>
      <c r="J192" s="4">
        <f>RT!I192/ACC!H192</f>
        <v>491.1</v>
      </c>
      <c r="K192" s="4">
        <f>RT!J192/ACC!I192</f>
        <v>640.68571428571431</v>
      </c>
      <c r="L192" s="4">
        <f>RT!K192/ACC!J192</f>
        <v>494.9</v>
      </c>
      <c r="M192" s="4">
        <f>RT!L192/ACC!K192</f>
        <v>512.29999999999995</v>
      </c>
      <c r="N192" s="4">
        <f t="shared" si="88"/>
        <v>583.89821428571429</v>
      </c>
      <c r="O192" s="4">
        <f t="shared" si="89"/>
        <v>633.04999999999995</v>
      </c>
      <c r="P192" s="4">
        <f t="shared" si="90"/>
        <v>534.74642857142862</v>
      </c>
      <c r="Q192" s="4">
        <f t="shared" si="91"/>
        <v>-98.303571428571331</v>
      </c>
      <c r="R192" s="4">
        <f t="shared" si="97"/>
        <v>484.55000000000007</v>
      </c>
      <c r="S192" s="4">
        <f t="shared" si="97"/>
        <v>683.24642857142862</v>
      </c>
      <c r="T192" s="4">
        <f t="shared" si="93"/>
        <v>198.69642857142856</v>
      </c>
      <c r="U192" s="4">
        <f t="shared" si="94"/>
        <v>510.96499999999997</v>
      </c>
      <c r="V192" s="4">
        <f t="shared" si="95"/>
        <v>656.83142857142855</v>
      </c>
      <c r="W192" s="4">
        <f t="shared" si="96"/>
        <v>145.86642857142857</v>
      </c>
      <c r="X192" s="3">
        <v>25</v>
      </c>
      <c r="Y192" s="3">
        <v>7</v>
      </c>
      <c r="Z192" s="3">
        <v>3</v>
      </c>
      <c r="AA192" s="3">
        <v>10</v>
      </c>
      <c r="AB192" s="3">
        <v>5</v>
      </c>
      <c r="AC192" s="3">
        <v>15</v>
      </c>
      <c r="AD192" s="11"/>
      <c r="AI192" s="3">
        <v>14</v>
      </c>
    </row>
    <row r="193" spans="1:35" x14ac:dyDescent="0.3">
      <c r="A193" s="3" t="s">
        <v>283</v>
      </c>
      <c r="B193" s="3">
        <v>192</v>
      </c>
      <c r="C193" s="3">
        <v>209</v>
      </c>
      <c r="D193" s="3">
        <v>18</v>
      </c>
      <c r="E193" s="3">
        <v>2</v>
      </c>
      <c r="F193" s="4">
        <f>RT!E193/ACC!D193</f>
        <v>409.92</v>
      </c>
      <c r="G193" s="4">
        <f>RT!F193/ACC!E193</f>
        <v>441.81333333333333</v>
      </c>
      <c r="H193" s="4">
        <f>RT!G193/ACC!F193</f>
        <v>442.8</v>
      </c>
      <c r="I193" s="4">
        <f>RT!H193/ACC!G193</f>
        <v>606.18666666666661</v>
      </c>
      <c r="J193" s="4">
        <f>RT!I193/ACC!H193</f>
        <v>495.89333333333332</v>
      </c>
      <c r="K193" s="4">
        <f>RT!J193/ACC!I193</f>
        <v>490.4</v>
      </c>
      <c r="L193" s="4">
        <f>RT!K193/ACC!J193</f>
        <v>426.8</v>
      </c>
      <c r="M193" s="4">
        <f>RT!L193/ACC!K193</f>
        <v>459.62666666666667</v>
      </c>
      <c r="N193" s="4">
        <f t="shared" si="88"/>
        <v>471.68</v>
      </c>
      <c r="O193" s="4">
        <f t="shared" si="89"/>
        <v>475.17999999999995</v>
      </c>
      <c r="P193" s="4">
        <f t="shared" si="90"/>
        <v>468.17999999999995</v>
      </c>
      <c r="Q193" s="4">
        <f t="shared" si="91"/>
        <v>-7</v>
      </c>
      <c r="R193" s="4">
        <f t="shared" si="97"/>
        <v>443.8533333333333</v>
      </c>
      <c r="S193" s="4">
        <f t="shared" si="97"/>
        <v>499.50666666666666</v>
      </c>
      <c r="T193" s="4">
        <f t="shared" si="93"/>
        <v>55.653333333333364</v>
      </c>
      <c r="U193" s="4">
        <f t="shared" si="94"/>
        <v>434.53999999999996</v>
      </c>
      <c r="V193" s="4">
        <f t="shared" si="95"/>
        <v>508.82000000000005</v>
      </c>
      <c r="W193" s="4">
        <f t="shared" si="96"/>
        <v>74.280000000000086</v>
      </c>
      <c r="X193" s="3">
        <v>29</v>
      </c>
      <c r="Y193" s="3">
        <v>11</v>
      </c>
      <c r="Z193" s="3">
        <v>3</v>
      </c>
      <c r="AA193" s="3">
        <v>11</v>
      </c>
      <c r="AB193" s="3">
        <v>4</v>
      </c>
      <c r="AC193" s="3">
        <v>18</v>
      </c>
      <c r="AD193" s="11"/>
      <c r="AI193" s="3">
        <v>20</v>
      </c>
    </row>
    <row r="194" spans="1:35" x14ac:dyDescent="0.3">
      <c r="A194" s="3" t="s">
        <v>284</v>
      </c>
      <c r="B194" s="3">
        <v>193</v>
      </c>
      <c r="C194" s="3">
        <v>210</v>
      </c>
      <c r="D194" s="3">
        <v>18</v>
      </c>
      <c r="E194" s="3">
        <v>2</v>
      </c>
      <c r="F194" s="4">
        <f>RT!E194/ACC!D194</f>
        <v>491.4</v>
      </c>
      <c r="G194" s="4">
        <f>RT!F194/ACC!E194</f>
        <v>522.98666666666668</v>
      </c>
      <c r="H194" s="4">
        <f>RT!G194/ACC!F194</f>
        <v>425.4</v>
      </c>
      <c r="I194" s="4">
        <f>RT!H194/ACC!G194</f>
        <v>599.19999999999993</v>
      </c>
      <c r="J194" s="4">
        <f>RT!I194/ACC!H194</f>
        <v>544.6</v>
      </c>
      <c r="K194" s="4">
        <f>RT!J194/ACC!I194</f>
        <v>594.6</v>
      </c>
      <c r="L194" s="4">
        <f>RT!K194/ACC!J194</f>
        <v>469.6</v>
      </c>
      <c r="M194" s="4">
        <f>RT!L194/ACC!K194</f>
        <v>539.4</v>
      </c>
      <c r="N194" s="4">
        <f t="shared" si="88"/>
        <v>523.39833333333331</v>
      </c>
      <c r="O194" s="4">
        <f t="shared" si="89"/>
        <v>509.74666666666667</v>
      </c>
      <c r="P194" s="4">
        <f t="shared" si="90"/>
        <v>537.05000000000007</v>
      </c>
      <c r="Q194" s="4">
        <f t="shared" si="91"/>
        <v>27.303333333333399</v>
      </c>
      <c r="R194" s="4">
        <f t="shared" si="97"/>
        <v>482.75</v>
      </c>
      <c r="S194" s="4">
        <f t="shared" si="97"/>
        <v>564.04666666666662</v>
      </c>
      <c r="T194" s="4">
        <f t="shared" si="93"/>
        <v>81.296666666666624</v>
      </c>
      <c r="U194" s="4">
        <f t="shared" si="94"/>
        <v>505.84666666666669</v>
      </c>
      <c r="V194" s="4">
        <f t="shared" si="95"/>
        <v>540.94999999999993</v>
      </c>
      <c r="W194" s="4">
        <f t="shared" si="96"/>
        <v>35.103333333333239</v>
      </c>
      <c r="X194" s="3">
        <v>27</v>
      </c>
      <c r="Y194" s="3">
        <v>8</v>
      </c>
      <c r="Z194" s="3">
        <v>3</v>
      </c>
      <c r="AA194" s="3">
        <v>9</v>
      </c>
      <c r="AB194" s="3">
        <v>7</v>
      </c>
      <c r="AC194" s="3">
        <v>13</v>
      </c>
      <c r="AD194" s="11"/>
      <c r="AI194" s="3">
        <v>12</v>
      </c>
    </row>
    <row r="195" spans="1:35" x14ac:dyDescent="0.3">
      <c r="A195" s="3" t="s">
        <v>292</v>
      </c>
      <c r="B195" s="3">
        <v>194</v>
      </c>
      <c r="C195" s="3">
        <v>211</v>
      </c>
      <c r="D195" s="3">
        <v>19</v>
      </c>
      <c r="E195" s="3">
        <v>2</v>
      </c>
      <c r="F195" s="4">
        <f>RT!E195/ACC!D195</f>
        <v>416.10666666666668</v>
      </c>
      <c r="G195" s="4">
        <f>RT!F195/ACC!E195</f>
        <v>423.9</v>
      </c>
      <c r="H195" s="4">
        <f>RT!G195/ACC!F195</f>
        <v>467.1</v>
      </c>
      <c r="I195" s="4">
        <f>RT!H195/ACC!G195</f>
        <v>600.49230769230769</v>
      </c>
      <c r="J195" s="4">
        <f>RT!I195/ACC!H195</f>
        <v>523.84</v>
      </c>
      <c r="K195" s="4">
        <f>RT!J195/ACC!I195</f>
        <v>651.84</v>
      </c>
      <c r="L195" s="4">
        <f>RT!K195/ACC!J195</f>
        <v>452.8</v>
      </c>
      <c r="M195" s="4">
        <f>RT!L195/ACC!K195</f>
        <v>440</v>
      </c>
      <c r="N195" s="4">
        <f t="shared" ref="N195:N198" si="98">AVERAGE(F195:M195)</f>
        <v>497.00987179487186</v>
      </c>
      <c r="O195" s="4">
        <f t="shared" ref="O195:O198" si="99">AVERAGE(F195:I195)</f>
        <v>476.89974358974359</v>
      </c>
      <c r="P195" s="4">
        <f t="shared" ref="P195:P198" si="100">AVERAGE(J195:M195)</f>
        <v>517.12</v>
      </c>
      <c r="Q195" s="4">
        <f t="shared" ref="Q195:Q198" si="101">P195-O195</f>
        <v>40.220256410256411</v>
      </c>
      <c r="R195" s="4">
        <f t="shared" ref="R195:R198" si="102">AVERAGE(F195,H195,J195,L195)</f>
        <v>464.96166666666664</v>
      </c>
      <c r="S195" s="4">
        <f t="shared" ref="S195:S198" si="103">AVERAGE(G195,I195,K195,M195)</f>
        <v>529.0580769230769</v>
      </c>
      <c r="T195" s="4">
        <f t="shared" ref="T195:T198" si="104">S195-R195</f>
        <v>64.096410256410252</v>
      </c>
      <c r="U195" s="4">
        <f t="shared" ref="U195:U198" si="105">AVERAGE(F195,G195,L195,M195)</f>
        <v>433.20166666666665</v>
      </c>
      <c r="V195" s="4">
        <f t="shared" ref="V195:V198" si="106">AVERAGE(H195:K195)</f>
        <v>560.818076923077</v>
      </c>
      <c r="W195" s="4">
        <f t="shared" ref="W195:W198" si="107">V195-U195</f>
        <v>127.61641025641035</v>
      </c>
      <c r="X195" s="3">
        <v>23</v>
      </c>
      <c r="Y195" s="3">
        <v>6</v>
      </c>
      <c r="Z195" s="3">
        <v>3</v>
      </c>
      <c r="AA195" s="3">
        <v>9</v>
      </c>
      <c r="AB195" s="3">
        <v>5</v>
      </c>
      <c r="AC195" s="3">
        <v>7</v>
      </c>
      <c r="AD195" s="11"/>
      <c r="AI195" s="3">
        <v>6</v>
      </c>
    </row>
    <row r="196" spans="1:35" x14ac:dyDescent="0.3">
      <c r="A196" s="3" t="s">
        <v>293</v>
      </c>
      <c r="B196" s="3">
        <v>195</v>
      </c>
      <c r="C196" s="3">
        <v>212</v>
      </c>
      <c r="D196" s="3">
        <v>19</v>
      </c>
      <c r="E196" s="3">
        <v>2</v>
      </c>
      <c r="F196" s="4">
        <f>RT!E196/ACC!D196</f>
        <v>445.3</v>
      </c>
      <c r="G196" s="4">
        <f>RT!F196/ACC!E196</f>
        <v>430.4</v>
      </c>
      <c r="H196" s="4">
        <f>RT!G196/ACC!F196</f>
        <v>541.86666666666667</v>
      </c>
      <c r="I196" s="4">
        <f>RT!H196/ACC!G196</f>
        <v>647.88571428571424</v>
      </c>
      <c r="J196" s="4">
        <f>RT!I196/ACC!H196</f>
        <v>438.4</v>
      </c>
      <c r="K196" s="4">
        <f>RT!J196/ACC!I196</f>
        <v>481.3</v>
      </c>
      <c r="L196" s="4">
        <f>RT!K196/ACC!J196</f>
        <v>387.1</v>
      </c>
      <c r="M196" s="4">
        <f>RT!L196/ACC!K196</f>
        <v>400.7</v>
      </c>
      <c r="N196" s="4">
        <f t="shared" si="98"/>
        <v>471.61904761904759</v>
      </c>
      <c r="O196" s="4">
        <f t="shared" si="99"/>
        <v>516.36309523809518</v>
      </c>
      <c r="P196" s="4">
        <f t="shared" si="100"/>
        <v>426.87500000000006</v>
      </c>
      <c r="Q196" s="4">
        <f t="shared" si="101"/>
        <v>-89.488095238095127</v>
      </c>
      <c r="R196" s="4">
        <f t="shared" si="102"/>
        <v>453.16666666666663</v>
      </c>
      <c r="S196" s="4">
        <f t="shared" si="103"/>
        <v>490.07142857142856</v>
      </c>
      <c r="T196" s="4">
        <f t="shared" si="104"/>
        <v>36.904761904761926</v>
      </c>
      <c r="U196" s="4">
        <f t="shared" si="105"/>
        <v>415.87500000000006</v>
      </c>
      <c r="V196" s="4">
        <f t="shared" si="106"/>
        <v>527.3630952380953</v>
      </c>
      <c r="W196" s="4">
        <f t="shared" si="107"/>
        <v>111.48809523809524</v>
      </c>
      <c r="X196" s="3">
        <v>25</v>
      </c>
      <c r="Y196" s="3">
        <v>7</v>
      </c>
      <c r="Z196" s="3">
        <v>3</v>
      </c>
      <c r="AA196" s="3">
        <v>11</v>
      </c>
      <c r="AB196" s="3">
        <v>4</v>
      </c>
      <c r="AC196" s="3">
        <v>20</v>
      </c>
      <c r="AD196" s="11"/>
      <c r="AI196" s="3">
        <v>10</v>
      </c>
    </row>
    <row r="197" spans="1:35" x14ac:dyDescent="0.3">
      <c r="A197" s="3" t="s">
        <v>294</v>
      </c>
      <c r="B197" s="3">
        <v>196</v>
      </c>
      <c r="C197" s="3">
        <v>213</v>
      </c>
      <c r="D197" s="3">
        <v>19</v>
      </c>
      <c r="E197" s="3">
        <v>2</v>
      </c>
      <c r="F197" s="4">
        <f>RT!E197/ACC!D197</f>
        <v>390.61333333333334</v>
      </c>
      <c r="G197" s="4">
        <f>RT!F197/ACC!E197</f>
        <v>438.72</v>
      </c>
      <c r="H197" s="4">
        <f>RT!G197/ACC!F197</f>
        <v>431.4</v>
      </c>
      <c r="I197" s="4">
        <f>RT!H197/ACC!G197</f>
        <v>555.73333333333335</v>
      </c>
      <c r="J197" s="4">
        <f>RT!I197/ACC!H197</f>
        <v>439.35999999999996</v>
      </c>
      <c r="K197" s="4">
        <f>RT!J197/ACC!I197</f>
        <v>512.64</v>
      </c>
      <c r="L197" s="4">
        <f>RT!K197/ACC!J197</f>
        <v>475.88571428571424</v>
      </c>
      <c r="M197" s="4">
        <f>RT!L197/ACC!K197</f>
        <v>393.2</v>
      </c>
      <c r="N197" s="4">
        <f t="shared" si="98"/>
        <v>454.69404761904758</v>
      </c>
      <c r="O197" s="4">
        <f t="shared" si="99"/>
        <v>454.11666666666667</v>
      </c>
      <c r="P197" s="4">
        <f t="shared" si="100"/>
        <v>455.27142857142854</v>
      </c>
      <c r="Q197" s="4">
        <f t="shared" si="101"/>
        <v>1.1547619047618696</v>
      </c>
      <c r="R197" s="4">
        <f t="shared" si="102"/>
        <v>434.31476190476189</v>
      </c>
      <c r="S197" s="4">
        <f t="shared" si="103"/>
        <v>475.07333333333332</v>
      </c>
      <c r="T197" s="4">
        <f t="shared" si="104"/>
        <v>40.758571428571429</v>
      </c>
      <c r="U197" s="4">
        <f t="shared" si="105"/>
        <v>424.60476190476192</v>
      </c>
      <c r="V197" s="4">
        <f t="shared" si="106"/>
        <v>484.7833333333333</v>
      </c>
      <c r="W197" s="4">
        <f t="shared" si="107"/>
        <v>60.178571428571388</v>
      </c>
      <c r="X197" s="3">
        <v>32</v>
      </c>
      <c r="Y197" s="3">
        <v>9</v>
      </c>
      <c r="Z197" s="3">
        <v>3</v>
      </c>
      <c r="AA197" s="3">
        <v>13</v>
      </c>
      <c r="AB197" s="3">
        <v>7</v>
      </c>
      <c r="AC197" s="3">
        <v>15</v>
      </c>
      <c r="AD197" s="11"/>
      <c r="AI197" s="3">
        <v>2</v>
      </c>
    </row>
    <row r="198" spans="1:35" x14ac:dyDescent="0.3">
      <c r="A198" s="3" t="s">
        <v>295</v>
      </c>
      <c r="B198" s="3">
        <v>197</v>
      </c>
      <c r="C198" s="3">
        <v>214</v>
      </c>
      <c r="D198" s="3">
        <v>18</v>
      </c>
      <c r="E198" s="3">
        <v>2</v>
      </c>
      <c r="F198" s="4">
        <f>RT!E198/ACC!D198</f>
        <v>445.9</v>
      </c>
      <c r="G198" s="4">
        <f>RT!F198/ACC!E198</f>
        <v>599.36</v>
      </c>
      <c r="H198" s="4">
        <f>RT!G198/ACC!F198</f>
        <v>587.9</v>
      </c>
      <c r="I198" s="4">
        <f>RT!H198/ACC!G198</f>
        <v>520.21333333333337</v>
      </c>
      <c r="J198" s="4">
        <f>RT!I198/ACC!H198</f>
        <v>701.44</v>
      </c>
      <c r="K198" s="4">
        <f>RT!J198/ACC!I198</f>
        <v>964.37333333333333</v>
      </c>
      <c r="L198" s="4">
        <f>RT!K198/ACC!J198</f>
        <v>436.1</v>
      </c>
      <c r="M198" s="4">
        <f>RT!L198/ACC!K198</f>
        <v>597.76</v>
      </c>
      <c r="N198" s="4">
        <f t="shared" si="98"/>
        <v>606.63083333333338</v>
      </c>
      <c r="O198" s="4">
        <f t="shared" si="99"/>
        <v>538.34333333333325</v>
      </c>
      <c r="P198" s="4">
        <f t="shared" si="100"/>
        <v>674.91833333333329</v>
      </c>
      <c r="Q198" s="4">
        <f t="shared" si="101"/>
        <v>136.57500000000005</v>
      </c>
      <c r="R198" s="4">
        <f t="shared" si="102"/>
        <v>542.83500000000004</v>
      </c>
      <c r="S198" s="4">
        <f t="shared" si="103"/>
        <v>670.42666666666673</v>
      </c>
      <c r="T198" s="4">
        <f t="shared" si="104"/>
        <v>127.5916666666667</v>
      </c>
      <c r="U198" s="4">
        <f t="shared" si="105"/>
        <v>519.78</v>
      </c>
      <c r="V198" s="4">
        <f t="shared" si="106"/>
        <v>693.48166666666668</v>
      </c>
      <c r="W198" s="4">
        <f t="shared" si="107"/>
        <v>173.70166666666671</v>
      </c>
      <c r="X198" s="3">
        <v>27</v>
      </c>
      <c r="Y198" s="3">
        <v>9</v>
      </c>
      <c r="Z198" s="3">
        <v>3</v>
      </c>
      <c r="AA198" s="3">
        <v>10</v>
      </c>
      <c r="AB198" s="3">
        <v>5</v>
      </c>
      <c r="AC198" s="3">
        <v>14</v>
      </c>
      <c r="AD198" s="11"/>
      <c r="AI198" s="3">
        <v>5</v>
      </c>
    </row>
    <row r="199" spans="1:35" x14ac:dyDescent="0.3">
      <c r="A199" s="3" t="s">
        <v>296</v>
      </c>
      <c r="B199" s="3">
        <v>198</v>
      </c>
      <c r="C199" s="3">
        <v>215</v>
      </c>
      <c r="D199" s="3">
        <v>20</v>
      </c>
      <c r="E199" s="3">
        <v>2</v>
      </c>
      <c r="F199" s="4">
        <f>RT!E199/ACC!D199</f>
        <v>550.50666666666666</v>
      </c>
      <c r="G199" s="4">
        <f>RT!F199/ACC!E199</f>
        <v>576.5</v>
      </c>
      <c r="H199" s="4">
        <f>RT!G199/ACC!F199</f>
        <v>480.8</v>
      </c>
      <c r="I199" s="4">
        <f>RT!H199/ACC!G199</f>
        <v>647.25333333333333</v>
      </c>
      <c r="J199" s="4">
        <f>RT!I199/ACC!H199</f>
        <v>503.8</v>
      </c>
      <c r="K199" s="4">
        <f>RT!J199/ACC!I199</f>
        <v>583.29999999999995</v>
      </c>
      <c r="L199" s="4">
        <f>RT!K199/ACC!J199</f>
        <v>480.4</v>
      </c>
      <c r="M199" s="4">
        <f>RT!L199/ACC!K199</f>
        <v>692.34285714285704</v>
      </c>
      <c r="N199" s="4">
        <f t="shared" ref="N199:N213" si="108">AVERAGE(F199:M199)</f>
        <v>564.36285714285714</v>
      </c>
      <c r="O199" s="4">
        <f t="shared" ref="O199:O213" si="109">AVERAGE(F199:I199)</f>
        <v>563.76499999999999</v>
      </c>
      <c r="P199" s="4">
        <f t="shared" ref="P199:P213" si="110">AVERAGE(J199:M199)</f>
        <v>564.96071428571429</v>
      </c>
      <c r="Q199" s="4">
        <f t="shared" ref="Q199:Q213" si="111">P199-O199</f>
        <v>1.1957142857143026</v>
      </c>
      <c r="R199" s="4">
        <f t="shared" ref="R199:R213" si="112">AVERAGE(F199,H199,J199,L199)</f>
        <v>503.87666666666667</v>
      </c>
      <c r="S199" s="4">
        <f t="shared" ref="S199:S213" si="113">AVERAGE(G199,I199,K199,M199)</f>
        <v>624.84904761904761</v>
      </c>
      <c r="T199" s="4">
        <f t="shared" ref="T199:T213" si="114">S199-R199</f>
        <v>120.97238095238095</v>
      </c>
      <c r="U199" s="4">
        <f t="shared" ref="U199:U213" si="115">AVERAGE(F199,G199,L199,M199)</f>
        <v>574.93738095238098</v>
      </c>
      <c r="V199" s="4">
        <f t="shared" ref="V199:V213" si="116">AVERAGE(H199:K199)</f>
        <v>553.7883333333333</v>
      </c>
      <c r="W199" s="4">
        <f t="shared" ref="W199:W213" si="117">V199-U199</f>
        <v>-21.149047619047678</v>
      </c>
      <c r="X199" s="3">
        <v>24</v>
      </c>
      <c r="Y199" s="3">
        <v>6</v>
      </c>
      <c r="Z199" s="3">
        <v>3</v>
      </c>
      <c r="AA199" s="3">
        <v>8</v>
      </c>
      <c r="AB199" s="3">
        <v>7</v>
      </c>
      <c r="AC199" s="3">
        <v>13</v>
      </c>
      <c r="AD199" s="11"/>
      <c r="AI199" s="3">
        <v>6</v>
      </c>
    </row>
    <row r="200" spans="1:35" x14ac:dyDescent="0.3">
      <c r="A200" s="3" t="s">
        <v>297</v>
      </c>
      <c r="B200" s="3">
        <v>199</v>
      </c>
      <c r="C200" s="3">
        <v>216</v>
      </c>
      <c r="D200" s="3">
        <v>19</v>
      </c>
      <c r="E200" s="3">
        <v>2</v>
      </c>
      <c r="F200" s="4">
        <f>RT!E200/ACC!D200</f>
        <v>392.1</v>
      </c>
      <c r="G200" s="4">
        <f>RT!F200/ACC!E200</f>
        <v>418.8</v>
      </c>
      <c r="H200" s="4">
        <f>RT!G200/ACC!F200</f>
        <v>434.6</v>
      </c>
      <c r="I200" s="4">
        <f>RT!H200/ACC!G200</f>
        <v>626.66666666666663</v>
      </c>
      <c r="J200" s="4">
        <f>RT!I200/ACC!H200</f>
        <v>446.8</v>
      </c>
      <c r="K200" s="4">
        <f>RT!J200/ACC!I200</f>
        <v>540.0533333333334</v>
      </c>
      <c r="L200" s="4">
        <f>RT!K200/ACC!J200</f>
        <v>428.1</v>
      </c>
      <c r="M200" s="4">
        <f>RT!L200/ACC!K200</f>
        <v>494.93333333333334</v>
      </c>
      <c r="N200" s="4">
        <f t="shared" si="108"/>
        <v>472.75666666666666</v>
      </c>
      <c r="O200" s="4">
        <f t="shared" si="109"/>
        <v>468.04166666666663</v>
      </c>
      <c r="P200" s="4">
        <f t="shared" si="110"/>
        <v>477.47166666666669</v>
      </c>
      <c r="Q200" s="4">
        <f t="shared" si="111"/>
        <v>9.4300000000000637</v>
      </c>
      <c r="R200" s="4">
        <f t="shared" si="112"/>
        <v>425.4</v>
      </c>
      <c r="S200" s="4">
        <f t="shared" si="113"/>
        <v>520.11333333333334</v>
      </c>
      <c r="T200" s="4">
        <f t="shared" si="114"/>
        <v>94.713333333333367</v>
      </c>
      <c r="U200" s="4">
        <f t="shared" si="115"/>
        <v>433.48333333333335</v>
      </c>
      <c r="V200" s="4">
        <f t="shared" si="116"/>
        <v>512.03</v>
      </c>
      <c r="W200" s="4">
        <f t="shared" si="117"/>
        <v>78.546666666666624</v>
      </c>
      <c r="X200" s="3">
        <v>25</v>
      </c>
      <c r="Y200" s="3">
        <v>6</v>
      </c>
      <c r="Z200" s="3">
        <v>3</v>
      </c>
      <c r="AA200" s="3">
        <v>10</v>
      </c>
      <c r="AB200" s="3">
        <v>6</v>
      </c>
      <c r="AC200" s="3">
        <v>6</v>
      </c>
      <c r="AD200" s="11"/>
      <c r="AI200" s="3">
        <v>5</v>
      </c>
    </row>
    <row r="201" spans="1:35" x14ac:dyDescent="0.3">
      <c r="A201" s="3" t="s">
        <v>298</v>
      </c>
      <c r="B201" s="3">
        <v>200</v>
      </c>
      <c r="C201" s="3">
        <v>217</v>
      </c>
      <c r="D201" s="3">
        <v>20</v>
      </c>
      <c r="E201" s="3">
        <v>2</v>
      </c>
      <c r="F201" s="4">
        <f>RT!E201/ACC!D201</f>
        <v>503.6</v>
      </c>
      <c r="G201" s="4">
        <f>RT!F201/ACC!E201</f>
        <v>684.91428571428571</v>
      </c>
      <c r="H201" s="4">
        <f>RT!G201/ACC!F201</f>
        <v>516.4</v>
      </c>
      <c r="I201" s="4">
        <f>RT!H201/ACC!G201</f>
        <v>784.5333333333333</v>
      </c>
      <c r="J201" s="4">
        <f>RT!I201/ACC!H201</f>
        <v>565.79999999999995</v>
      </c>
      <c r="K201" s="4">
        <f>RT!J201/ACC!I201</f>
        <v>592.4</v>
      </c>
      <c r="L201" s="4">
        <f>RT!K201/ACC!J201</f>
        <v>462.1</v>
      </c>
      <c r="M201" s="4">
        <f>RT!L201/ACC!K201</f>
        <v>557</v>
      </c>
      <c r="N201" s="4">
        <f t="shared" si="108"/>
        <v>583.34345238095239</v>
      </c>
      <c r="O201" s="4">
        <f t="shared" si="109"/>
        <v>622.36190476190473</v>
      </c>
      <c r="P201" s="4">
        <f t="shared" si="110"/>
        <v>544.32499999999993</v>
      </c>
      <c r="Q201" s="4">
        <f t="shared" si="111"/>
        <v>-78.036904761904793</v>
      </c>
      <c r="R201" s="4">
        <f t="shared" si="112"/>
        <v>511.97500000000002</v>
      </c>
      <c r="S201" s="4">
        <f t="shared" si="113"/>
        <v>654.71190476190475</v>
      </c>
      <c r="T201" s="4">
        <f t="shared" si="114"/>
        <v>142.73690476190473</v>
      </c>
      <c r="U201" s="4">
        <f t="shared" si="115"/>
        <v>551.90357142857147</v>
      </c>
      <c r="V201" s="4">
        <f t="shared" si="116"/>
        <v>614.7833333333333</v>
      </c>
      <c r="W201" s="4">
        <f t="shared" si="117"/>
        <v>62.879761904761835</v>
      </c>
      <c r="X201" s="3">
        <v>26</v>
      </c>
      <c r="Y201" s="3">
        <v>7</v>
      </c>
      <c r="Z201" s="3">
        <v>3</v>
      </c>
      <c r="AA201" s="3">
        <v>11</v>
      </c>
      <c r="AB201" s="3">
        <v>5</v>
      </c>
      <c r="AC201" s="3">
        <v>18</v>
      </c>
      <c r="AD201" s="11"/>
      <c r="AI201" s="3">
        <v>25</v>
      </c>
    </row>
    <row r="202" spans="1:35" x14ac:dyDescent="0.3">
      <c r="A202" s="3" t="s">
        <v>299</v>
      </c>
      <c r="B202" s="3">
        <v>201</v>
      </c>
      <c r="C202" s="3">
        <v>218</v>
      </c>
      <c r="D202" s="3">
        <v>19</v>
      </c>
      <c r="E202" s="3">
        <v>2</v>
      </c>
      <c r="F202" s="4">
        <f>RT!E202/ACC!D202</f>
        <v>633.29999999999995</v>
      </c>
      <c r="G202" s="4">
        <f>RT!F202/ACC!E202</f>
        <v>714.1</v>
      </c>
      <c r="H202" s="4">
        <f>RT!G202/ACC!F202</f>
        <v>722.1</v>
      </c>
      <c r="I202" s="4">
        <f>RT!H202/ACC!G202</f>
        <v>651.20000000000005</v>
      </c>
      <c r="J202" s="4">
        <f>RT!I202/ACC!H202</f>
        <v>652.9</v>
      </c>
      <c r="K202" s="4">
        <f>RT!J202/ACC!I202</f>
        <v>704.3</v>
      </c>
      <c r="L202" s="4">
        <f>RT!K202/ACC!J202</f>
        <v>645.79999999999995</v>
      </c>
      <c r="M202" s="4">
        <f>RT!L202/ACC!K202</f>
        <v>872.21333333333337</v>
      </c>
      <c r="N202" s="4">
        <f t="shared" si="108"/>
        <v>699.48916666666662</v>
      </c>
      <c r="O202" s="4">
        <f t="shared" si="109"/>
        <v>680.17499999999995</v>
      </c>
      <c r="P202" s="4">
        <f t="shared" si="110"/>
        <v>718.80333333333328</v>
      </c>
      <c r="Q202" s="4">
        <f t="shared" si="111"/>
        <v>38.62833333333333</v>
      </c>
      <c r="R202" s="4">
        <f t="shared" si="112"/>
        <v>663.52500000000009</v>
      </c>
      <c r="S202" s="4">
        <f t="shared" si="113"/>
        <v>735.45333333333338</v>
      </c>
      <c r="T202" s="4">
        <f t="shared" si="114"/>
        <v>71.928333333333285</v>
      </c>
      <c r="U202" s="4">
        <f t="shared" si="115"/>
        <v>716.35333333333335</v>
      </c>
      <c r="V202" s="4">
        <f t="shared" si="116"/>
        <v>682.625</v>
      </c>
      <c r="W202" s="4">
        <f t="shared" si="117"/>
        <v>-33.728333333333353</v>
      </c>
      <c r="X202" s="3">
        <v>28</v>
      </c>
      <c r="Y202" s="3">
        <v>7</v>
      </c>
      <c r="Z202" s="3">
        <v>3</v>
      </c>
      <c r="AA202" s="3">
        <v>14</v>
      </c>
      <c r="AB202" s="3">
        <v>4</v>
      </c>
      <c r="AC202" s="3">
        <v>19</v>
      </c>
      <c r="AD202" s="11"/>
      <c r="AI202" s="3">
        <v>30</v>
      </c>
    </row>
    <row r="203" spans="1:35" x14ac:dyDescent="0.3">
      <c r="A203" s="3" t="s">
        <v>300</v>
      </c>
      <c r="B203" s="3">
        <v>202</v>
      </c>
      <c r="C203" s="3">
        <v>219</v>
      </c>
      <c r="D203" s="3">
        <v>18</v>
      </c>
      <c r="E203" s="3">
        <v>2</v>
      </c>
      <c r="F203" s="4">
        <f>RT!E203/ACC!D203</f>
        <v>612.1</v>
      </c>
      <c r="G203" s="4">
        <f>RT!F203/ACC!E203</f>
        <v>730.1</v>
      </c>
      <c r="H203" s="4">
        <f>RT!G203/ACC!F203</f>
        <v>738.2</v>
      </c>
      <c r="I203" s="4">
        <f>RT!H203/ACC!G203</f>
        <v>897.7</v>
      </c>
      <c r="J203" s="4">
        <f>RT!I203/ACC!H203</f>
        <v>641</v>
      </c>
      <c r="K203" s="4">
        <f>RT!J203/ACC!I203</f>
        <v>692</v>
      </c>
      <c r="L203" s="4">
        <f>RT!K203/ACC!J203</f>
        <v>715.4</v>
      </c>
      <c r="M203" s="4">
        <f>RT!L203/ACC!K203</f>
        <v>680.2</v>
      </c>
      <c r="N203" s="4">
        <f t="shared" si="108"/>
        <v>713.33749999999998</v>
      </c>
      <c r="O203" s="4">
        <f t="shared" si="109"/>
        <v>744.52500000000009</v>
      </c>
      <c r="P203" s="4">
        <f t="shared" si="110"/>
        <v>682.15000000000009</v>
      </c>
      <c r="Q203" s="4">
        <f t="shared" si="111"/>
        <v>-62.375</v>
      </c>
      <c r="R203" s="4">
        <f t="shared" si="112"/>
        <v>676.67500000000007</v>
      </c>
      <c r="S203" s="4">
        <f t="shared" si="113"/>
        <v>750</v>
      </c>
      <c r="T203" s="4">
        <f t="shared" si="114"/>
        <v>73.324999999999932</v>
      </c>
      <c r="U203" s="4">
        <f t="shared" si="115"/>
        <v>684.45</v>
      </c>
      <c r="V203" s="4">
        <f t="shared" si="116"/>
        <v>742.22500000000002</v>
      </c>
      <c r="W203" s="4">
        <f t="shared" si="117"/>
        <v>57.774999999999977</v>
      </c>
      <c r="X203" s="3">
        <v>28</v>
      </c>
      <c r="Y203" s="3">
        <v>7</v>
      </c>
      <c r="Z203" s="3">
        <v>3</v>
      </c>
      <c r="AA203" s="3">
        <v>13</v>
      </c>
      <c r="AB203" s="3">
        <v>5</v>
      </c>
      <c r="AC203" s="3">
        <v>14</v>
      </c>
      <c r="AD203" s="11"/>
      <c r="AI203" s="3">
        <v>20</v>
      </c>
    </row>
    <row r="204" spans="1:35" x14ac:dyDescent="0.3">
      <c r="A204" s="3" t="s">
        <v>301</v>
      </c>
      <c r="B204" s="3">
        <v>203</v>
      </c>
      <c r="D204" s="3">
        <v>19</v>
      </c>
      <c r="E204" s="3">
        <v>2</v>
      </c>
      <c r="F204" s="4">
        <f>RT!E204/ACC!D204</f>
        <v>575.4</v>
      </c>
      <c r="G204" s="4">
        <f>RT!F204/ACC!E204</f>
        <v>640.1</v>
      </c>
      <c r="H204" s="4">
        <f>RT!G204/ACC!F204</f>
        <v>602.29999999999995</v>
      </c>
      <c r="I204" s="4">
        <f>RT!H204/ACC!G204</f>
        <v>681.9</v>
      </c>
      <c r="J204" s="4">
        <f>RT!I204/ACC!H204</f>
        <v>662.4</v>
      </c>
      <c r="K204" s="4">
        <f>RT!J204/ACC!I204</f>
        <v>732.9</v>
      </c>
      <c r="L204" s="4">
        <f>RT!K204/ACC!J204</f>
        <v>569.6</v>
      </c>
      <c r="M204" s="4">
        <f>RT!L204/ACC!K204</f>
        <v>657.38666666666666</v>
      </c>
      <c r="N204" s="4">
        <f t="shared" si="108"/>
        <v>640.24833333333333</v>
      </c>
      <c r="O204" s="4">
        <f t="shared" si="109"/>
        <v>624.92499999999995</v>
      </c>
      <c r="P204" s="4">
        <f t="shared" si="110"/>
        <v>655.57166666666672</v>
      </c>
      <c r="Q204" s="4">
        <f t="shared" si="111"/>
        <v>30.646666666666761</v>
      </c>
      <c r="R204" s="4">
        <f t="shared" si="112"/>
        <v>602.42499999999995</v>
      </c>
      <c r="S204" s="4">
        <f t="shared" si="113"/>
        <v>678.07166666666672</v>
      </c>
      <c r="T204" s="4">
        <f t="shared" si="114"/>
        <v>75.646666666666761</v>
      </c>
      <c r="U204" s="4">
        <f t="shared" si="115"/>
        <v>610.62166666666667</v>
      </c>
      <c r="V204" s="4">
        <f t="shared" si="116"/>
        <v>669.875</v>
      </c>
      <c r="W204" s="4">
        <f t="shared" si="117"/>
        <v>59.25333333333333</v>
      </c>
      <c r="X204" s="3">
        <v>28</v>
      </c>
      <c r="Y204" s="3">
        <v>6</v>
      </c>
      <c r="Z204" s="3">
        <v>3</v>
      </c>
      <c r="AA204" s="3">
        <v>12</v>
      </c>
      <c r="AB204" s="3">
        <v>7</v>
      </c>
      <c r="AC204" s="3">
        <v>17</v>
      </c>
      <c r="AD204" s="11"/>
      <c r="AI204" s="3">
        <v>8</v>
      </c>
    </row>
    <row r="205" spans="1:35" x14ac:dyDescent="0.3">
      <c r="A205" s="3" t="s">
        <v>302</v>
      </c>
      <c r="B205" s="3">
        <v>204</v>
      </c>
      <c r="D205" s="3">
        <v>18</v>
      </c>
      <c r="E205" s="3">
        <v>2</v>
      </c>
      <c r="F205" s="4">
        <f>RT!E205/ACC!D205</f>
        <v>443.1</v>
      </c>
      <c r="G205" s="4">
        <f>RT!F205/ACC!E205</f>
        <v>530.66666666666663</v>
      </c>
      <c r="H205" s="4">
        <f>RT!G205/ACC!F205</f>
        <v>414.7</v>
      </c>
      <c r="I205" s="4">
        <f>RT!H205/ACC!G205</f>
        <v>772.80000000000007</v>
      </c>
      <c r="J205" s="4">
        <f>RT!I205/ACC!H205</f>
        <v>554.6</v>
      </c>
      <c r="K205" s="4">
        <f>RT!J205/ACC!I205</f>
        <v>740.92307692307691</v>
      </c>
      <c r="L205" s="4">
        <f>RT!K205/ACC!J205</f>
        <v>540.67692307692312</v>
      </c>
      <c r="M205" s="4">
        <f>RT!L205/ACC!K205</f>
        <v>634.80000000000007</v>
      </c>
      <c r="N205" s="4">
        <f t="shared" si="108"/>
        <v>579.03333333333342</v>
      </c>
      <c r="O205" s="4">
        <f t="shared" si="109"/>
        <v>540.31666666666672</v>
      </c>
      <c r="P205" s="4">
        <f t="shared" si="110"/>
        <v>617.75000000000011</v>
      </c>
      <c r="Q205" s="4">
        <f t="shared" si="111"/>
        <v>77.433333333333394</v>
      </c>
      <c r="R205" s="4">
        <f t="shared" si="112"/>
        <v>488.26923076923083</v>
      </c>
      <c r="S205" s="4">
        <f t="shared" si="113"/>
        <v>669.79743589743589</v>
      </c>
      <c r="T205" s="4">
        <f t="shared" si="114"/>
        <v>181.52820512820506</v>
      </c>
      <c r="U205" s="4">
        <f t="shared" si="115"/>
        <v>537.31089743589746</v>
      </c>
      <c r="V205" s="4">
        <f t="shared" si="116"/>
        <v>620.75576923076915</v>
      </c>
      <c r="W205" s="4">
        <f t="shared" si="117"/>
        <v>83.444871794871688</v>
      </c>
      <c r="X205" s="3">
        <v>21</v>
      </c>
      <c r="Y205" s="3">
        <v>6</v>
      </c>
      <c r="Z205" s="3">
        <v>3</v>
      </c>
      <c r="AA205" s="3">
        <v>8</v>
      </c>
      <c r="AB205" s="3">
        <v>4</v>
      </c>
      <c r="AC205" s="3">
        <v>14</v>
      </c>
      <c r="AD205" s="11"/>
      <c r="AI205" s="3">
        <v>3</v>
      </c>
    </row>
    <row r="206" spans="1:35" x14ac:dyDescent="0.3">
      <c r="A206" s="3" t="s">
        <v>303</v>
      </c>
      <c r="B206" s="3">
        <v>205</v>
      </c>
      <c r="D206" s="3">
        <v>19</v>
      </c>
      <c r="E206" s="3">
        <v>2</v>
      </c>
      <c r="F206" s="4">
        <f>RT!E206/ACC!D206</f>
        <v>485.54666666666668</v>
      </c>
      <c r="G206" s="4">
        <f>RT!F206/ACC!E206</f>
        <v>566.03076923076924</v>
      </c>
      <c r="H206" s="4">
        <f>RT!G206/ACC!F206</f>
        <v>489.38666666666666</v>
      </c>
      <c r="I206" s="4">
        <f>RT!H206/ACC!G206</f>
        <v>653.19999999999993</v>
      </c>
      <c r="J206" s="4">
        <f>RT!I206/ACC!H206</f>
        <v>794.90909090909088</v>
      </c>
      <c r="K206" s="4">
        <f>RT!J206/ACC!I206</f>
        <v>705.71428571428567</v>
      </c>
      <c r="L206" s="4">
        <f>RT!K206/ACC!J206</f>
        <v>501.33333333333331</v>
      </c>
      <c r="M206" s="4">
        <f>RT!L206/ACC!K206</f>
        <v>520.10666666666668</v>
      </c>
      <c r="N206" s="4">
        <f t="shared" si="108"/>
        <v>589.52843489843485</v>
      </c>
      <c r="O206" s="4">
        <f t="shared" si="109"/>
        <v>548.54102564102561</v>
      </c>
      <c r="P206" s="4">
        <f t="shared" si="110"/>
        <v>630.51584415584409</v>
      </c>
      <c r="Q206" s="4">
        <f t="shared" si="111"/>
        <v>81.97481851481848</v>
      </c>
      <c r="R206" s="4">
        <f t="shared" si="112"/>
        <v>567.79393939393947</v>
      </c>
      <c r="S206" s="4">
        <f t="shared" si="113"/>
        <v>611.26293040293035</v>
      </c>
      <c r="T206" s="4">
        <f t="shared" si="114"/>
        <v>43.468991008990884</v>
      </c>
      <c r="U206" s="4">
        <f t="shared" si="115"/>
        <v>518.25435897435898</v>
      </c>
      <c r="V206" s="4">
        <f t="shared" si="116"/>
        <v>660.80251082251084</v>
      </c>
      <c r="W206" s="4">
        <f t="shared" si="117"/>
        <v>142.54815184815186</v>
      </c>
      <c r="X206" s="3">
        <v>23</v>
      </c>
      <c r="Y206" s="3">
        <v>6</v>
      </c>
      <c r="Z206" s="3">
        <v>3</v>
      </c>
      <c r="AA206" s="3">
        <v>9</v>
      </c>
      <c r="AB206" s="3">
        <v>5</v>
      </c>
      <c r="AC206" s="3">
        <v>18</v>
      </c>
      <c r="AD206" s="11"/>
      <c r="AI206" s="3">
        <v>7</v>
      </c>
    </row>
    <row r="207" spans="1:35" x14ac:dyDescent="0.3">
      <c r="A207" s="3" t="s">
        <v>304</v>
      </c>
      <c r="B207" s="3">
        <v>206</v>
      </c>
      <c r="D207" s="3">
        <v>19</v>
      </c>
      <c r="E207" s="3">
        <v>2</v>
      </c>
      <c r="F207" s="4">
        <f>RT!E207/ACC!D207</f>
        <v>442.7</v>
      </c>
      <c r="G207" s="4">
        <f>RT!F207/ACC!E207</f>
        <v>472.1</v>
      </c>
      <c r="H207" s="4">
        <f>RT!G207/ACC!F207</f>
        <v>534.1</v>
      </c>
      <c r="I207" s="4">
        <f>RT!H207/ACC!G207</f>
        <v>586.34666666666669</v>
      </c>
      <c r="J207" s="4">
        <f>RT!I207/ACC!H207</f>
        <v>479.1</v>
      </c>
      <c r="K207" s="4">
        <f>RT!J207/ACC!I207</f>
        <v>559.6</v>
      </c>
      <c r="L207" s="4">
        <f>RT!K207/ACC!J207</f>
        <v>450.3</v>
      </c>
      <c r="M207" s="4">
        <f>RT!L207/ACC!K207</f>
        <v>499.4</v>
      </c>
      <c r="N207" s="4">
        <f t="shared" si="108"/>
        <v>502.95583333333337</v>
      </c>
      <c r="O207" s="4">
        <f t="shared" si="109"/>
        <v>508.81166666666672</v>
      </c>
      <c r="P207" s="4">
        <f t="shared" si="110"/>
        <v>497.1</v>
      </c>
      <c r="Q207" s="4">
        <f t="shared" si="111"/>
        <v>-11.711666666666702</v>
      </c>
      <c r="R207" s="4">
        <f t="shared" si="112"/>
        <v>476.55</v>
      </c>
      <c r="S207" s="4">
        <f t="shared" si="113"/>
        <v>529.36166666666668</v>
      </c>
      <c r="T207" s="4">
        <f t="shared" si="114"/>
        <v>52.811666666666667</v>
      </c>
      <c r="U207" s="4">
        <f t="shared" si="115"/>
        <v>466.125</v>
      </c>
      <c r="V207" s="4">
        <f t="shared" si="116"/>
        <v>539.78666666666663</v>
      </c>
      <c r="W207" s="4">
        <f t="shared" si="117"/>
        <v>73.661666666666633</v>
      </c>
      <c r="X207" s="3">
        <v>28</v>
      </c>
      <c r="Y207" s="3">
        <v>7</v>
      </c>
      <c r="Z207" s="3">
        <v>3</v>
      </c>
      <c r="AA207" s="3">
        <v>10</v>
      </c>
      <c r="AB207" s="3">
        <v>8</v>
      </c>
      <c r="AC207" s="3">
        <v>10</v>
      </c>
      <c r="AD207" s="11"/>
      <c r="AI207" s="3">
        <v>5</v>
      </c>
    </row>
    <row r="208" spans="1:35" x14ac:dyDescent="0.3">
      <c r="A208" s="3" t="s">
        <v>305</v>
      </c>
      <c r="B208" s="3">
        <v>207</v>
      </c>
      <c r="D208" s="3">
        <v>21</v>
      </c>
      <c r="E208" s="3">
        <v>2</v>
      </c>
      <c r="F208" s="4">
        <f>RT!E208/ACC!D208</f>
        <v>375.8</v>
      </c>
      <c r="G208" s="4">
        <f>RT!F208/ACC!E208</f>
        <v>457.37142857142857</v>
      </c>
      <c r="H208" s="4">
        <f>RT!G208/ACC!F208</f>
        <v>395.1</v>
      </c>
      <c r="I208" s="4">
        <f>RT!H208/ACC!G208</f>
        <v>775.2</v>
      </c>
      <c r="J208" s="4">
        <f>RT!I208/ACC!H208</f>
        <v>432.32</v>
      </c>
      <c r="K208" s="4">
        <f>RT!J208/ACC!I208</f>
        <v>430.8</v>
      </c>
      <c r="L208" s="4">
        <f>RT!K208/ACC!J208</f>
        <v>377.8</v>
      </c>
      <c r="M208" s="4">
        <f>RT!L208/ACC!K208</f>
        <v>421.54666666666668</v>
      </c>
      <c r="N208" s="4">
        <f t="shared" si="108"/>
        <v>458.24226190476196</v>
      </c>
      <c r="O208" s="4">
        <f t="shared" si="109"/>
        <v>500.86785714285719</v>
      </c>
      <c r="P208" s="4">
        <f t="shared" si="110"/>
        <v>415.61666666666667</v>
      </c>
      <c r="Q208" s="4">
        <f t="shared" si="111"/>
        <v>-85.251190476190516</v>
      </c>
      <c r="R208" s="4">
        <f t="shared" si="112"/>
        <v>395.255</v>
      </c>
      <c r="S208" s="4">
        <f t="shared" si="113"/>
        <v>521.22952380952381</v>
      </c>
      <c r="T208" s="4">
        <f t="shared" si="114"/>
        <v>125.97452380952382</v>
      </c>
      <c r="U208" s="4">
        <f t="shared" si="115"/>
        <v>408.12952380952379</v>
      </c>
      <c r="V208" s="4">
        <f t="shared" si="116"/>
        <v>508.35500000000002</v>
      </c>
      <c r="W208" s="4">
        <f t="shared" si="117"/>
        <v>100.22547619047623</v>
      </c>
      <c r="X208" s="3">
        <v>23</v>
      </c>
      <c r="Y208" s="3">
        <v>7</v>
      </c>
      <c r="Z208" s="3">
        <v>3</v>
      </c>
      <c r="AA208" s="3">
        <v>9</v>
      </c>
      <c r="AB208" s="3">
        <v>4</v>
      </c>
      <c r="AC208" s="3">
        <v>13</v>
      </c>
      <c r="AD208" s="11"/>
      <c r="AI208" s="3">
        <v>7</v>
      </c>
    </row>
    <row r="209" spans="1:35" x14ac:dyDescent="0.3">
      <c r="A209" s="3" t="s">
        <v>306</v>
      </c>
      <c r="B209" s="3">
        <v>208</v>
      </c>
      <c r="D209" s="3">
        <v>17</v>
      </c>
      <c r="E209" s="3">
        <v>2</v>
      </c>
      <c r="F209" s="4">
        <f>RT!E209/ACC!D209</f>
        <v>384.3</v>
      </c>
      <c r="G209" s="4">
        <f>RT!F209/ACC!E209</f>
        <v>447.1</v>
      </c>
      <c r="H209" s="4">
        <f>RT!G209/ACC!F209</f>
        <v>442.3</v>
      </c>
      <c r="I209" s="4">
        <f>RT!H209/ACC!G209</f>
        <v>513</v>
      </c>
      <c r="J209" s="4">
        <f>RT!I209/ACC!H209</f>
        <v>467.9</v>
      </c>
      <c r="K209" s="4">
        <f>RT!J209/ACC!I209</f>
        <v>475.4</v>
      </c>
      <c r="L209" s="4">
        <f>RT!K209/ACC!J209</f>
        <v>465.9</v>
      </c>
      <c r="M209" s="4">
        <f>RT!L209/ACC!K209</f>
        <v>509.76</v>
      </c>
      <c r="N209" s="4">
        <f t="shared" si="108"/>
        <v>463.20749999999998</v>
      </c>
      <c r="O209" s="4">
        <f t="shared" si="109"/>
        <v>446.67500000000001</v>
      </c>
      <c r="P209" s="4">
        <f t="shared" si="110"/>
        <v>479.73999999999995</v>
      </c>
      <c r="Q209" s="4">
        <f t="shared" si="111"/>
        <v>33.064999999999941</v>
      </c>
      <c r="R209" s="4">
        <f t="shared" si="112"/>
        <v>440.1</v>
      </c>
      <c r="S209" s="4">
        <f t="shared" si="113"/>
        <v>486.315</v>
      </c>
      <c r="T209" s="4">
        <f t="shared" si="114"/>
        <v>46.214999999999975</v>
      </c>
      <c r="U209" s="4">
        <f t="shared" si="115"/>
        <v>451.76500000000004</v>
      </c>
      <c r="V209" s="4">
        <f t="shared" si="116"/>
        <v>474.65</v>
      </c>
      <c r="W209" s="4">
        <f t="shared" si="117"/>
        <v>22.884999999999934</v>
      </c>
      <c r="X209" s="3">
        <v>33</v>
      </c>
      <c r="Y209" s="3">
        <v>11</v>
      </c>
      <c r="Z209" s="3">
        <v>3</v>
      </c>
      <c r="AA209" s="3">
        <v>12</v>
      </c>
      <c r="AB209" s="3">
        <v>7</v>
      </c>
      <c r="AC209" s="3">
        <v>25</v>
      </c>
      <c r="AD209" s="11"/>
      <c r="AI209" s="3">
        <v>17</v>
      </c>
    </row>
    <row r="210" spans="1:35" x14ac:dyDescent="0.3">
      <c r="A210" s="3" t="s">
        <v>307</v>
      </c>
      <c r="B210" s="3">
        <v>209</v>
      </c>
      <c r="D210" s="3">
        <v>20</v>
      </c>
      <c r="E210" s="3">
        <v>2</v>
      </c>
      <c r="F210" s="4">
        <f>RT!E210/ACC!D210</f>
        <v>555.20000000000005</v>
      </c>
      <c r="G210" s="4">
        <f>RT!F210/ACC!E210</f>
        <v>510.9</v>
      </c>
      <c r="H210" s="4">
        <f>RT!G210/ACC!F210</f>
        <v>986.74285714285713</v>
      </c>
      <c r="I210" s="4">
        <f>RT!H210/ACC!G210</f>
        <v>1770.8444444444444</v>
      </c>
      <c r="J210" s="4">
        <f>RT!I210/ACC!H210</f>
        <v>593.6</v>
      </c>
      <c r="K210" s="4">
        <f>RT!J210/ACC!I210</f>
        <v>615</v>
      </c>
      <c r="L210" s="4">
        <f>RT!K210/ACC!J210</f>
        <v>721.8</v>
      </c>
      <c r="M210" s="4">
        <f>RT!L210/ACC!K210</f>
        <v>986.85714285714289</v>
      </c>
      <c r="N210" s="4">
        <f t="shared" si="108"/>
        <v>842.61805555555566</v>
      </c>
      <c r="O210" s="4">
        <f t="shared" si="109"/>
        <v>955.9218253968254</v>
      </c>
      <c r="P210" s="4">
        <f t="shared" si="110"/>
        <v>729.31428571428569</v>
      </c>
      <c r="Q210" s="4">
        <f t="shared" si="111"/>
        <v>-226.60753968253971</v>
      </c>
      <c r="R210" s="4">
        <f t="shared" si="112"/>
        <v>714.33571428571418</v>
      </c>
      <c r="S210" s="4">
        <f t="shared" si="113"/>
        <v>970.90039682539691</v>
      </c>
      <c r="T210" s="4">
        <f t="shared" si="114"/>
        <v>256.56468253968274</v>
      </c>
      <c r="U210" s="4">
        <f t="shared" si="115"/>
        <v>693.68928571428569</v>
      </c>
      <c r="V210" s="4">
        <f t="shared" si="116"/>
        <v>991.5468253968254</v>
      </c>
      <c r="W210" s="4">
        <f t="shared" si="117"/>
        <v>297.85753968253971</v>
      </c>
      <c r="X210" s="3">
        <v>34</v>
      </c>
      <c r="Y210" s="3">
        <v>8</v>
      </c>
      <c r="Z210" s="3">
        <v>3</v>
      </c>
      <c r="AA210" s="3">
        <v>11</v>
      </c>
      <c r="AB210" s="3">
        <v>12</v>
      </c>
      <c r="AC210" s="3">
        <v>16</v>
      </c>
      <c r="AD210" s="11"/>
      <c r="AI210" s="3">
        <v>7</v>
      </c>
    </row>
    <row r="211" spans="1:35" x14ac:dyDescent="0.3">
      <c r="A211" s="3" t="s">
        <v>308</v>
      </c>
      <c r="B211" s="3">
        <v>210</v>
      </c>
      <c r="D211" s="3">
        <v>21</v>
      </c>
      <c r="E211" s="3">
        <v>2</v>
      </c>
      <c r="F211" s="4">
        <f>RT!E211/ACC!D211</f>
        <v>576.34285714285716</v>
      </c>
      <c r="G211" s="4">
        <f>RT!F211/ACC!E211</f>
        <v>519.70000000000005</v>
      </c>
      <c r="H211" s="4">
        <f>RT!G211/ACC!F211</f>
        <v>575.79999999999995</v>
      </c>
      <c r="I211" s="4">
        <f>RT!H211/ACC!G211</f>
        <v>792.80000000000007</v>
      </c>
      <c r="J211" s="4">
        <f>RT!I211/ACC!H211</f>
        <v>514.4</v>
      </c>
      <c r="K211" s="4">
        <f>RT!J211/ACC!I211</f>
        <v>659.31428571428569</v>
      </c>
      <c r="L211" s="4">
        <f>RT!K211/ACC!J211</f>
        <v>663</v>
      </c>
      <c r="M211" s="4">
        <f>RT!L211/ACC!K211</f>
        <v>637.02857142857135</v>
      </c>
      <c r="N211" s="4">
        <f t="shared" si="108"/>
        <v>617.29821428571427</v>
      </c>
      <c r="O211" s="4">
        <f t="shared" si="109"/>
        <v>616.16071428571433</v>
      </c>
      <c r="P211" s="4">
        <f t="shared" si="110"/>
        <v>618.43571428571431</v>
      </c>
      <c r="Q211" s="4">
        <f t="shared" si="111"/>
        <v>2.2749999999999773</v>
      </c>
      <c r="R211" s="4">
        <f t="shared" si="112"/>
        <v>582.38571428571424</v>
      </c>
      <c r="S211" s="4">
        <f t="shared" si="113"/>
        <v>652.21071428571429</v>
      </c>
      <c r="T211" s="4">
        <f t="shared" si="114"/>
        <v>69.825000000000045</v>
      </c>
      <c r="U211" s="4">
        <f t="shared" si="115"/>
        <v>599.01785714285711</v>
      </c>
      <c r="V211" s="4">
        <f t="shared" si="116"/>
        <v>635.57857142857142</v>
      </c>
      <c r="W211" s="4">
        <f t="shared" si="117"/>
        <v>36.560714285714312</v>
      </c>
      <c r="X211" s="3">
        <v>24</v>
      </c>
      <c r="Y211" s="3">
        <v>6</v>
      </c>
      <c r="Z211" s="3">
        <v>3</v>
      </c>
      <c r="AA211" s="3">
        <v>11</v>
      </c>
      <c r="AB211" s="3">
        <v>4</v>
      </c>
      <c r="AC211" s="3">
        <v>19</v>
      </c>
      <c r="AD211" s="11"/>
      <c r="AI211" s="3">
        <v>24</v>
      </c>
    </row>
    <row r="212" spans="1:35" x14ac:dyDescent="0.3">
      <c r="A212" s="3" t="s">
        <v>309</v>
      </c>
      <c r="B212" s="3">
        <v>211</v>
      </c>
      <c r="D212" s="3">
        <v>19</v>
      </c>
      <c r="E212" s="3">
        <v>2</v>
      </c>
      <c r="F212" s="4">
        <f>RT!E212/ACC!D212</f>
        <v>438.61333333333334</v>
      </c>
      <c r="G212" s="4">
        <f>RT!F212/ACC!E212</f>
        <v>474.17142857142852</v>
      </c>
      <c r="H212" s="4">
        <f>RT!G212/ACC!F212</f>
        <v>394.6</v>
      </c>
      <c r="I212" s="4">
        <f>RT!H212/ACC!G212</f>
        <v>541.29230769230776</v>
      </c>
      <c r="J212" s="4">
        <f>RT!I212/ACC!H212</f>
        <v>432.1</v>
      </c>
      <c r="K212" s="4">
        <f>RT!J212/ACC!I212</f>
        <v>549.37142857142851</v>
      </c>
      <c r="L212" s="4">
        <f>RT!K212/ACC!J212</f>
        <v>385.6</v>
      </c>
      <c r="M212" s="4">
        <f>RT!L212/ACC!K212</f>
        <v>574.93333333333328</v>
      </c>
      <c r="N212" s="4">
        <f t="shared" si="108"/>
        <v>473.83522893772897</v>
      </c>
      <c r="O212" s="4">
        <f t="shared" si="109"/>
        <v>462.16926739926743</v>
      </c>
      <c r="P212" s="4">
        <f t="shared" si="110"/>
        <v>485.50119047619046</v>
      </c>
      <c r="Q212" s="4">
        <f t="shared" si="111"/>
        <v>23.331923076923033</v>
      </c>
      <c r="R212" s="4">
        <f t="shared" si="112"/>
        <v>412.72833333333335</v>
      </c>
      <c r="S212" s="4">
        <f t="shared" si="113"/>
        <v>534.94212454212459</v>
      </c>
      <c r="T212" s="4">
        <f t="shared" si="114"/>
        <v>122.21379120879124</v>
      </c>
      <c r="U212" s="4">
        <f t="shared" si="115"/>
        <v>468.32952380952383</v>
      </c>
      <c r="V212" s="4">
        <f t="shared" si="116"/>
        <v>479.34093406593411</v>
      </c>
      <c r="W212" s="4">
        <f t="shared" si="117"/>
        <v>11.011410256410272</v>
      </c>
      <c r="X212" s="3">
        <v>27</v>
      </c>
      <c r="Y212" s="3">
        <v>8</v>
      </c>
      <c r="Z212" s="3">
        <v>3</v>
      </c>
      <c r="AA212" s="3">
        <v>10</v>
      </c>
      <c r="AB212" s="3">
        <v>6</v>
      </c>
      <c r="AC212" s="3">
        <v>9</v>
      </c>
      <c r="AD212" s="11"/>
      <c r="AI212" s="3">
        <v>13</v>
      </c>
    </row>
    <row r="213" spans="1:35" x14ac:dyDescent="0.3">
      <c r="A213" s="3" t="s">
        <v>310</v>
      </c>
      <c r="B213" s="3">
        <v>212</v>
      </c>
      <c r="D213" s="3">
        <v>19</v>
      </c>
      <c r="E213" s="3">
        <v>2</v>
      </c>
      <c r="F213" s="4">
        <f>RT!E213/ACC!D213</f>
        <v>432.1</v>
      </c>
      <c r="G213" s="4">
        <f>RT!F213/ACC!E213</f>
        <v>418.7</v>
      </c>
      <c r="H213" s="4">
        <f>RT!G213/ACC!F213</f>
        <v>457.8</v>
      </c>
      <c r="I213" s="4">
        <f>RT!H213/ACC!G213</f>
        <v>558.9</v>
      </c>
      <c r="J213" s="4">
        <f>RT!I213/ACC!H213</f>
        <v>556.29999999999995</v>
      </c>
      <c r="K213" s="4">
        <f>RT!J213/ACC!I213</f>
        <v>614.79999999999995</v>
      </c>
      <c r="L213" s="4">
        <f>RT!K213/ACC!J213</f>
        <v>458.8</v>
      </c>
      <c r="M213" s="4">
        <f>RT!L213/ACC!K213</f>
        <v>508.4</v>
      </c>
      <c r="N213" s="4">
        <f t="shared" si="108"/>
        <v>500.72500000000008</v>
      </c>
      <c r="O213" s="4">
        <f t="shared" si="109"/>
        <v>466.875</v>
      </c>
      <c r="P213" s="4">
        <f t="shared" si="110"/>
        <v>534.57499999999993</v>
      </c>
      <c r="Q213" s="4">
        <f t="shared" si="111"/>
        <v>67.699999999999932</v>
      </c>
      <c r="R213" s="4">
        <f t="shared" si="112"/>
        <v>476.25</v>
      </c>
      <c r="S213" s="4">
        <f t="shared" si="113"/>
        <v>525.19999999999993</v>
      </c>
      <c r="T213" s="4">
        <f t="shared" si="114"/>
        <v>48.949999999999932</v>
      </c>
      <c r="U213" s="4">
        <f t="shared" si="115"/>
        <v>454.5</v>
      </c>
      <c r="V213" s="4">
        <f t="shared" si="116"/>
        <v>546.95000000000005</v>
      </c>
      <c r="W213" s="4">
        <f t="shared" si="117"/>
        <v>92.450000000000045</v>
      </c>
      <c r="X213" s="3">
        <v>36</v>
      </c>
      <c r="Y213" s="3">
        <v>8</v>
      </c>
      <c r="Z213" s="3">
        <v>4</v>
      </c>
      <c r="AA213" s="3">
        <v>13</v>
      </c>
      <c r="AB213" s="3">
        <v>11</v>
      </c>
      <c r="AC213" s="3">
        <v>18</v>
      </c>
      <c r="AD213" s="11"/>
      <c r="AI213" s="3">
        <v>16</v>
      </c>
    </row>
    <row r="214" spans="1:35" x14ac:dyDescent="0.3">
      <c r="A214" s="3" t="s">
        <v>311</v>
      </c>
      <c r="B214" s="3">
        <v>213</v>
      </c>
      <c r="D214" s="3">
        <v>18</v>
      </c>
      <c r="E214" s="3">
        <v>2</v>
      </c>
      <c r="F214" s="4">
        <f>RT!E214/ACC!D214</f>
        <v>608.22857142857151</v>
      </c>
      <c r="G214" s="4">
        <f>RT!F214/ACC!E214</f>
        <v>909.73333333333323</v>
      </c>
      <c r="H214" s="4">
        <f>RT!G214/ACC!F214</f>
        <v>499.5</v>
      </c>
      <c r="I214" s="4">
        <f>RT!H214/ACC!G214</f>
        <v>878.93333333333339</v>
      </c>
      <c r="J214" s="4">
        <f>RT!I214/ACC!H214</f>
        <v>685.02857142857135</v>
      </c>
      <c r="K214" s="4">
        <f>RT!J214/ACC!I214</f>
        <v>704.2461538461539</v>
      </c>
      <c r="L214" s="4">
        <f>RT!K214/ACC!J214</f>
        <v>808.66666666666663</v>
      </c>
      <c r="M214" s="4">
        <f>RT!L214/ACC!K214</f>
        <v>899.4909090909091</v>
      </c>
      <c r="N214" s="4">
        <f t="shared" ref="N214:N218" si="118">AVERAGE(F214:M214)</f>
        <v>749.22844239094252</v>
      </c>
      <c r="O214" s="4">
        <f t="shared" ref="O214:O218" si="119">AVERAGE(F214:I214)</f>
        <v>724.09880952380956</v>
      </c>
      <c r="P214" s="4">
        <f t="shared" ref="P214:P218" si="120">AVERAGE(J214:M214)</f>
        <v>774.35807525807525</v>
      </c>
      <c r="Q214" s="4">
        <f t="shared" ref="Q214:Q218" si="121">P214-O214</f>
        <v>50.259265734265682</v>
      </c>
      <c r="R214" s="4">
        <f t="shared" ref="R214:R218" si="122">AVERAGE(F214,H214,J214,L214)</f>
        <v>650.35595238095232</v>
      </c>
      <c r="S214" s="4">
        <f t="shared" ref="S214:S218" si="123">AVERAGE(G214,I214,K214,M214)</f>
        <v>848.10093240093238</v>
      </c>
      <c r="T214" s="4">
        <f t="shared" ref="T214:T218" si="124">S214-R214</f>
        <v>197.74498001998006</v>
      </c>
      <c r="U214" s="4">
        <f t="shared" ref="U214:U218" si="125">AVERAGE(F214,G214,L214,M214)</f>
        <v>806.52987012987012</v>
      </c>
      <c r="V214" s="4">
        <f t="shared" ref="V214:V218" si="126">AVERAGE(H214:K214)</f>
        <v>691.92701465201469</v>
      </c>
      <c r="W214" s="4">
        <f t="shared" ref="W214:W218" si="127">V214-U214</f>
        <v>-114.60285547785543</v>
      </c>
      <c r="X214" s="3">
        <v>22</v>
      </c>
      <c r="Y214" s="3">
        <v>6</v>
      </c>
      <c r="Z214" s="3">
        <v>3</v>
      </c>
      <c r="AA214" s="3">
        <v>8</v>
      </c>
      <c r="AB214" s="3">
        <v>5</v>
      </c>
      <c r="AC214" s="3">
        <v>10</v>
      </c>
      <c r="AD214" s="11"/>
      <c r="AI214" s="3">
        <v>4</v>
      </c>
    </row>
    <row r="215" spans="1:35" x14ac:dyDescent="0.3">
      <c r="A215" s="3" t="s">
        <v>312</v>
      </c>
      <c r="B215" s="3">
        <v>214</v>
      </c>
      <c r="D215" s="3">
        <v>19</v>
      </c>
      <c r="E215" s="3">
        <v>1</v>
      </c>
      <c r="F215" s="4">
        <f>RT!E215/ACC!D215</f>
        <v>387.1</v>
      </c>
      <c r="G215" s="4">
        <f>RT!F215/ACC!E215</f>
        <v>409.70666666666671</v>
      </c>
      <c r="H215" s="4">
        <f>RT!G215/ACC!F215</f>
        <v>390.9</v>
      </c>
      <c r="I215" s="4">
        <f>RT!H215/ACC!G215</f>
        <v>622.74285714285713</v>
      </c>
      <c r="J215" s="4">
        <f>RT!I215/ACC!H215</f>
        <v>498.45333333333332</v>
      </c>
      <c r="K215" s="4">
        <f>RT!J215/ACC!I215</f>
        <v>501.3</v>
      </c>
      <c r="L215" s="4">
        <f>RT!K215/ACC!J215</f>
        <v>472.64000000000004</v>
      </c>
      <c r="M215" s="4">
        <f>RT!L215/ACC!K215</f>
        <v>453.4</v>
      </c>
      <c r="N215" s="4">
        <f t="shared" si="118"/>
        <v>467.03035714285716</v>
      </c>
      <c r="O215" s="4">
        <f t="shared" si="119"/>
        <v>452.61238095238093</v>
      </c>
      <c r="P215" s="4">
        <f t="shared" si="120"/>
        <v>481.44833333333338</v>
      </c>
      <c r="Q215" s="4">
        <f t="shared" si="121"/>
        <v>28.835952380952449</v>
      </c>
      <c r="R215" s="4">
        <f t="shared" si="122"/>
        <v>437.27333333333337</v>
      </c>
      <c r="S215" s="4">
        <f t="shared" si="123"/>
        <v>496.78738095238089</v>
      </c>
      <c r="T215" s="4">
        <f t="shared" si="124"/>
        <v>59.514047619047517</v>
      </c>
      <c r="U215" s="4">
        <f t="shared" si="125"/>
        <v>430.7116666666667</v>
      </c>
      <c r="V215" s="4">
        <f t="shared" si="126"/>
        <v>503.34904761904761</v>
      </c>
      <c r="W215" s="4">
        <f t="shared" si="127"/>
        <v>72.637380952380909</v>
      </c>
      <c r="X215" s="3">
        <v>29</v>
      </c>
      <c r="Y215" s="3">
        <v>8</v>
      </c>
      <c r="Z215" s="3">
        <v>3</v>
      </c>
      <c r="AA215" s="3">
        <v>12</v>
      </c>
      <c r="AB215" s="3">
        <v>6</v>
      </c>
      <c r="AC215" s="3">
        <v>17</v>
      </c>
      <c r="AD215" s="11"/>
      <c r="AI215" s="3">
        <v>18</v>
      </c>
    </row>
    <row r="216" spans="1:35" x14ac:dyDescent="0.3">
      <c r="A216" s="3" t="s">
        <v>313</v>
      </c>
      <c r="B216" s="3">
        <v>215</v>
      </c>
      <c r="D216" s="3">
        <v>19</v>
      </c>
      <c r="E216" s="3">
        <v>2</v>
      </c>
      <c r="F216" s="4">
        <f>RT!E216/ACC!D216</f>
        <v>426.2</v>
      </c>
      <c r="G216" s="4">
        <f>RT!F216/ACC!E216</f>
        <v>531.4</v>
      </c>
      <c r="H216" s="4">
        <f>RT!G216/ACC!F216</f>
        <v>497.4</v>
      </c>
      <c r="I216" s="4">
        <f>RT!H216/ACC!G216</f>
        <v>516.5</v>
      </c>
      <c r="J216" s="4">
        <f>RT!I216/ACC!H216</f>
        <v>489.3</v>
      </c>
      <c r="K216" s="4">
        <f>RT!J216/ACC!I216</f>
        <v>510.4</v>
      </c>
      <c r="L216" s="4">
        <f>RT!K216/ACC!J216</f>
        <v>439.2</v>
      </c>
      <c r="M216" s="4">
        <f>RT!L216/ACC!K216</f>
        <v>499.4</v>
      </c>
      <c r="N216" s="4">
        <f t="shared" si="118"/>
        <v>488.72500000000002</v>
      </c>
      <c r="O216" s="4">
        <f t="shared" si="119"/>
        <v>492.875</v>
      </c>
      <c r="P216" s="4">
        <f t="shared" si="120"/>
        <v>484.57500000000005</v>
      </c>
      <c r="Q216" s="4">
        <f t="shared" si="121"/>
        <v>-8.2999999999999545</v>
      </c>
      <c r="R216" s="4">
        <f t="shared" si="122"/>
        <v>463.02499999999998</v>
      </c>
      <c r="S216" s="4">
        <f t="shared" si="123"/>
        <v>514.42500000000007</v>
      </c>
      <c r="T216" s="4">
        <f t="shared" si="124"/>
        <v>51.400000000000091</v>
      </c>
      <c r="U216" s="4">
        <f t="shared" si="125"/>
        <v>474.04999999999995</v>
      </c>
      <c r="V216" s="4">
        <f t="shared" si="126"/>
        <v>503.4</v>
      </c>
      <c r="W216" s="4">
        <f t="shared" si="127"/>
        <v>29.350000000000023</v>
      </c>
      <c r="X216" s="3">
        <v>25</v>
      </c>
      <c r="Y216" s="3">
        <v>9</v>
      </c>
      <c r="Z216" s="3">
        <v>3</v>
      </c>
      <c r="AA216" s="3">
        <v>9</v>
      </c>
      <c r="AB216" s="3">
        <v>4</v>
      </c>
      <c r="AC216" s="3">
        <v>16</v>
      </c>
      <c r="AD216" s="11"/>
      <c r="AI216" s="3">
        <v>13</v>
      </c>
    </row>
    <row r="217" spans="1:35" x14ac:dyDescent="0.3">
      <c r="A217" s="3" t="s">
        <v>314</v>
      </c>
      <c r="B217" s="3">
        <v>216</v>
      </c>
      <c r="D217" s="3">
        <v>19</v>
      </c>
      <c r="E217" s="3">
        <v>2</v>
      </c>
      <c r="F217" s="4">
        <f>RT!E217/ACC!D217</f>
        <v>378.4</v>
      </c>
      <c r="G217" s="4">
        <f>RT!F217/ACC!E217</f>
        <v>408.9</v>
      </c>
      <c r="H217" s="4">
        <f>RT!G217/ACC!F217</f>
        <v>388.47999999999996</v>
      </c>
      <c r="I217" s="4">
        <f>RT!H217/ACC!G217</f>
        <v>507.31428571428569</v>
      </c>
      <c r="J217" s="4">
        <f>RT!I217/ACC!H217</f>
        <v>473.3</v>
      </c>
      <c r="K217" s="4">
        <f>RT!J217/ACC!I217</f>
        <v>534.8266666666666</v>
      </c>
      <c r="L217" s="4">
        <f>RT!K217/ACC!J217</f>
        <v>346.8</v>
      </c>
      <c r="M217" s="4">
        <f>RT!L217/ACC!K217</f>
        <v>410.56</v>
      </c>
      <c r="N217" s="4">
        <f t="shared" si="118"/>
        <v>431.07261904761907</v>
      </c>
      <c r="O217" s="4">
        <f t="shared" si="119"/>
        <v>420.77357142857142</v>
      </c>
      <c r="P217" s="4">
        <f t="shared" si="120"/>
        <v>441.37166666666661</v>
      </c>
      <c r="Q217" s="4">
        <f t="shared" si="121"/>
        <v>20.598095238095198</v>
      </c>
      <c r="R217" s="4">
        <f t="shared" si="122"/>
        <v>396.74499999999995</v>
      </c>
      <c r="S217" s="4">
        <f t="shared" si="123"/>
        <v>465.40023809523802</v>
      </c>
      <c r="T217" s="4">
        <f t="shared" si="124"/>
        <v>68.655238095238076</v>
      </c>
      <c r="U217" s="4">
        <f t="shared" si="125"/>
        <v>386.16499999999996</v>
      </c>
      <c r="V217" s="4">
        <f t="shared" si="126"/>
        <v>475.98023809523806</v>
      </c>
      <c r="W217" s="4">
        <f t="shared" si="127"/>
        <v>89.815238095238101</v>
      </c>
      <c r="X217" s="3">
        <v>27</v>
      </c>
      <c r="Y217" s="3">
        <v>9</v>
      </c>
      <c r="Z217" s="3">
        <v>3</v>
      </c>
      <c r="AA217" s="3">
        <v>10</v>
      </c>
      <c r="AB217" s="3">
        <v>5</v>
      </c>
      <c r="AC217" s="3">
        <v>11</v>
      </c>
      <c r="AD217" s="11"/>
      <c r="AI217" s="3">
        <v>21</v>
      </c>
    </row>
    <row r="218" spans="1:35" x14ac:dyDescent="0.3">
      <c r="A218" s="3" t="s">
        <v>315</v>
      </c>
      <c r="B218" s="3">
        <v>217</v>
      </c>
      <c r="D218" s="3">
        <v>19</v>
      </c>
      <c r="E218" s="3">
        <v>2</v>
      </c>
      <c r="F218" s="4">
        <f>RT!E218/ACC!D218</f>
        <v>364.4</v>
      </c>
      <c r="G218" s="4">
        <f>RT!F218/ACC!E218</f>
        <v>451.08571428571429</v>
      </c>
      <c r="H218" s="4">
        <f>RT!G218/ACC!F218</f>
        <v>420.15999999999997</v>
      </c>
      <c r="I218" s="4">
        <f>RT!H218/ACC!G218</f>
        <v>456.8</v>
      </c>
      <c r="J218" s="4">
        <f>RT!I218/ACC!H218</f>
        <v>441.8</v>
      </c>
      <c r="K218" s="4">
        <f>RT!J218/ACC!I218</f>
        <v>544.42666666666662</v>
      </c>
      <c r="L218" s="4">
        <f>RT!K218/ACC!J218</f>
        <v>353.5</v>
      </c>
      <c r="M218" s="4">
        <f>RT!L218/ACC!K218</f>
        <v>408.64000000000004</v>
      </c>
      <c r="N218" s="4">
        <f t="shared" si="118"/>
        <v>430.10154761904761</v>
      </c>
      <c r="O218" s="4">
        <f t="shared" si="119"/>
        <v>423.11142857142858</v>
      </c>
      <c r="P218" s="4">
        <f t="shared" si="120"/>
        <v>437.0916666666667</v>
      </c>
      <c r="Q218" s="4">
        <f t="shared" si="121"/>
        <v>13.980238095238121</v>
      </c>
      <c r="R218" s="4">
        <f t="shared" si="122"/>
        <v>394.96499999999997</v>
      </c>
      <c r="S218" s="4">
        <f t="shared" si="123"/>
        <v>465.23809523809524</v>
      </c>
      <c r="T218" s="4">
        <f t="shared" si="124"/>
        <v>70.273095238095266</v>
      </c>
      <c r="U218" s="4">
        <f t="shared" si="125"/>
        <v>394.40642857142859</v>
      </c>
      <c r="V218" s="4">
        <f t="shared" si="126"/>
        <v>465.79666666666662</v>
      </c>
      <c r="W218" s="4">
        <f t="shared" si="127"/>
        <v>71.390238095238033</v>
      </c>
      <c r="X218" s="3">
        <v>23</v>
      </c>
      <c r="Y218" s="3">
        <v>6</v>
      </c>
      <c r="Z218" s="3">
        <v>3</v>
      </c>
      <c r="AA218" s="3">
        <v>9</v>
      </c>
      <c r="AB218" s="3">
        <v>5</v>
      </c>
      <c r="AC218" s="3">
        <v>16</v>
      </c>
      <c r="AD218" s="11"/>
      <c r="AI218" s="3">
        <v>13</v>
      </c>
    </row>
    <row r="219" spans="1:35" x14ac:dyDescent="0.3">
      <c r="A219" s="3" t="s">
        <v>316</v>
      </c>
      <c r="B219" s="3">
        <v>218</v>
      </c>
      <c r="D219" s="3">
        <v>20</v>
      </c>
      <c r="E219" s="3">
        <v>2</v>
      </c>
      <c r="F219" s="4">
        <f>RT!E219/ACC!D219</f>
        <v>486.8</v>
      </c>
      <c r="G219" s="4">
        <f>RT!F219/ACC!E219</f>
        <v>523.52</v>
      </c>
      <c r="H219" s="4">
        <f>RT!G219/ACC!F219</f>
        <v>477.44</v>
      </c>
      <c r="I219" s="4">
        <f>RT!H219/ACC!G219</f>
        <v>611.41333333333341</v>
      </c>
      <c r="J219" s="4">
        <f>RT!I219/ACC!H219</f>
        <v>533.22666666666669</v>
      </c>
      <c r="K219" s="4">
        <f>RT!J219/ACC!I219</f>
        <v>606.4</v>
      </c>
      <c r="L219" s="4">
        <f>RT!K219/ACC!J219</f>
        <v>481.1</v>
      </c>
      <c r="M219" s="4">
        <f>RT!L219/ACC!K219</f>
        <v>510.05714285714288</v>
      </c>
      <c r="N219" s="4">
        <f t="shared" ref="N219:N220" si="128">AVERAGE(F219:M219)</f>
        <v>528.74464285714282</v>
      </c>
      <c r="O219" s="4">
        <f t="shared" ref="O219:O220" si="129">AVERAGE(F219:I219)</f>
        <v>524.79333333333329</v>
      </c>
      <c r="P219" s="4">
        <f t="shared" ref="P219:P220" si="130">AVERAGE(J219:M219)</f>
        <v>532.69595238095235</v>
      </c>
      <c r="Q219" s="4">
        <f t="shared" ref="Q219:Q220" si="131">P219-O219</f>
        <v>7.902619047619055</v>
      </c>
      <c r="R219" s="4">
        <f t="shared" ref="R219:R220" si="132">AVERAGE(F219,H219,J219,L219)</f>
        <v>494.64166666666665</v>
      </c>
      <c r="S219" s="4">
        <f t="shared" ref="S219:S220" si="133">AVERAGE(G219,I219,K219,M219)</f>
        <v>562.84761904761911</v>
      </c>
      <c r="T219" s="4">
        <f t="shared" ref="T219:T220" si="134">S219-R219</f>
        <v>68.205952380952453</v>
      </c>
      <c r="U219" s="4">
        <f t="shared" ref="U219:U220" si="135">AVERAGE(F219,G219,L219,M219)</f>
        <v>500.36928571428575</v>
      </c>
      <c r="V219" s="4">
        <f t="shared" ref="V219:V220" si="136">AVERAGE(H219:K219)</f>
        <v>557.12</v>
      </c>
      <c r="W219" s="4">
        <f t="shared" ref="W219:W220" si="137">V219-U219</f>
        <v>56.750714285714253</v>
      </c>
      <c r="X219" s="3">
        <v>32</v>
      </c>
      <c r="Y219" s="3">
        <v>10</v>
      </c>
      <c r="Z219" s="3">
        <v>3</v>
      </c>
      <c r="AA219" s="3">
        <v>13</v>
      </c>
      <c r="AB219" s="3">
        <v>6</v>
      </c>
      <c r="AC219" s="3">
        <v>26</v>
      </c>
      <c r="AD219" s="11">
        <v>4</v>
      </c>
      <c r="AE219" s="3">
        <v>6</v>
      </c>
      <c r="AF219" s="3">
        <v>3</v>
      </c>
      <c r="AG219" s="3">
        <v>5</v>
      </c>
      <c r="AH219" s="3">
        <v>8</v>
      </c>
      <c r="AI219" s="3">
        <v>43</v>
      </c>
    </row>
    <row r="220" spans="1:35" x14ac:dyDescent="0.3">
      <c r="A220" s="3" t="s">
        <v>318</v>
      </c>
      <c r="B220" s="3">
        <v>219</v>
      </c>
      <c r="D220" s="3">
        <v>20</v>
      </c>
      <c r="E220" s="3">
        <v>2</v>
      </c>
      <c r="F220" s="4">
        <f>RT!E220/ACC!D220</f>
        <v>380.5</v>
      </c>
      <c r="G220" s="4">
        <f>RT!F220/ACC!E220</f>
        <v>517.73333333333335</v>
      </c>
      <c r="H220" s="4">
        <f>RT!G220/ACC!F220</f>
        <v>449.02857142857141</v>
      </c>
      <c r="I220" s="4">
        <f>RT!H220/ACC!G220</f>
        <v>506.05714285714288</v>
      </c>
      <c r="J220" s="4">
        <f>RT!I220/ACC!H220</f>
        <v>573.6615384615385</v>
      </c>
      <c r="K220" s="4">
        <f>RT!J220/ACC!I220</f>
        <v>603.62666666666667</v>
      </c>
      <c r="L220" s="4">
        <f>RT!K220/ACC!J220</f>
        <v>440.3</v>
      </c>
      <c r="M220" s="4">
        <f>RT!L220/ACC!K220</f>
        <v>624.4</v>
      </c>
      <c r="N220" s="4">
        <f t="shared" si="128"/>
        <v>511.91340659340665</v>
      </c>
      <c r="O220" s="4">
        <f t="shared" si="129"/>
        <v>463.32976190476194</v>
      </c>
      <c r="P220" s="4">
        <f t="shared" si="130"/>
        <v>560.4970512820513</v>
      </c>
      <c r="Q220" s="4">
        <f t="shared" si="131"/>
        <v>97.167289377289364</v>
      </c>
      <c r="R220" s="4">
        <f t="shared" si="132"/>
        <v>460.87252747252745</v>
      </c>
      <c r="S220" s="4">
        <f t="shared" si="133"/>
        <v>562.95428571428579</v>
      </c>
      <c r="T220" s="4">
        <f t="shared" si="134"/>
        <v>102.08175824175834</v>
      </c>
      <c r="U220" s="4">
        <f t="shared" si="135"/>
        <v>490.73333333333335</v>
      </c>
      <c r="V220" s="4">
        <f t="shared" si="136"/>
        <v>533.09347985347983</v>
      </c>
      <c r="W220" s="4">
        <f t="shared" si="137"/>
        <v>42.360146520146486</v>
      </c>
      <c r="X220" s="3">
        <v>24</v>
      </c>
      <c r="Y220" s="3">
        <v>6</v>
      </c>
      <c r="Z220" s="3">
        <v>3</v>
      </c>
      <c r="AA220" s="3">
        <v>10</v>
      </c>
      <c r="AB220" s="3">
        <v>5</v>
      </c>
      <c r="AC220" s="3">
        <v>17</v>
      </c>
      <c r="AD220" s="11">
        <v>1</v>
      </c>
      <c r="AE220" s="3">
        <v>5</v>
      </c>
      <c r="AF220" s="3">
        <v>2</v>
      </c>
      <c r="AG220" s="3">
        <v>4</v>
      </c>
      <c r="AH220" s="3">
        <v>5</v>
      </c>
      <c r="AI220" s="3">
        <v>12</v>
      </c>
    </row>
    <row r="221" spans="1:35" x14ac:dyDescent="0.3"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C221" s="11"/>
    </row>
    <row r="222" spans="1:35" x14ac:dyDescent="0.3">
      <c r="AC222" s="5"/>
    </row>
    <row r="223" spans="1:35" x14ac:dyDescent="0.3">
      <c r="A223" s="3" t="s">
        <v>26</v>
      </c>
      <c r="F223" s="4">
        <f t="shared" ref="F223:X223" si="138">AVERAGE(F2:F222)</f>
        <v>527.33939461884677</v>
      </c>
      <c r="G223" s="4">
        <f t="shared" si="138"/>
        <v>647.43088321000221</v>
      </c>
      <c r="H223" s="4">
        <f t="shared" si="138"/>
        <v>562.14535220062191</v>
      </c>
      <c r="I223" s="4">
        <f t="shared" si="138"/>
        <v>733.00612898927454</v>
      </c>
      <c r="J223" s="4">
        <f t="shared" si="138"/>
        <v>595.74057652547822</v>
      </c>
      <c r="K223" s="4">
        <f t="shared" si="138"/>
        <v>672.99456317569945</v>
      </c>
      <c r="L223" s="4">
        <f t="shared" si="138"/>
        <v>535.7552189944912</v>
      </c>
      <c r="M223" s="4">
        <f t="shared" si="138"/>
        <v>633.7600873767534</v>
      </c>
      <c r="N223" s="4">
        <f t="shared" si="138"/>
        <v>615.21395721047236</v>
      </c>
      <c r="O223" s="4">
        <f t="shared" si="138"/>
        <v>620.4879595753589</v>
      </c>
      <c r="P223" s="4">
        <f t="shared" si="138"/>
        <v>614.23999873410935</v>
      </c>
      <c r="Q223" s="4">
        <f t="shared" si="138"/>
        <v>-6.2479608412501184</v>
      </c>
      <c r="R223" s="4">
        <f t="shared" si="138"/>
        <v>555.24513558485899</v>
      </c>
      <c r="S223" s="4">
        <f t="shared" si="138"/>
        <v>679.78647607842299</v>
      </c>
      <c r="T223" s="4">
        <f t="shared" si="138"/>
        <v>124.54134049356416</v>
      </c>
      <c r="U223" s="4">
        <f t="shared" si="138"/>
        <v>586.07139605002362</v>
      </c>
      <c r="V223" s="4">
        <f t="shared" si="138"/>
        <v>640.82511576686886</v>
      </c>
      <c r="W223" s="4">
        <f t="shared" si="138"/>
        <v>54.753719716846071</v>
      </c>
      <c r="X223" s="4">
        <f t="shared" si="138"/>
        <v>27.445544554455445</v>
      </c>
      <c r="Y223" s="4"/>
      <c r="Z223" s="4"/>
      <c r="AA223" s="4"/>
      <c r="AB223" s="4"/>
      <c r="AC223" s="4">
        <f t="shared" ref="AC223:AH223" si="139">AVERAGE(AC2:AC222)</f>
        <v>16.159817351598175</v>
      </c>
      <c r="AD223" s="4">
        <f t="shared" si="139"/>
        <v>2.2340425531914891</v>
      </c>
      <c r="AE223" s="4">
        <f t="shared" si="139"/>
        <v>2.4680851063829787</v>
      </c>
      <c r="AF223" s="4">
        <f t="shared" si="139"/>
        <v>2.3510638297872339</v>
      </c>
      <c r="AG223" s="4">
        <f t="shared" si="139"/>
        <v>4.792553191489362</v>
      </c>
      <c r="AH223" s="4">
        <f t="shared" si="139"/>
        <v>4.4787234042553195</v>
      </c>
    </row>
    <row r="224" spans="1:35" x14ac:dyDescent="0.3">
      <c r="A224" s="3" t="s">
        <v>158</v>
      </c>
      <c r="D224" s="3">
        <f>CORREL(D2:D220,N2:N220)</f>
        <v>0.14292616989927862</v>
      </c>
      <c r="F224" s="4">
        <f t="shared" ref="F224:S224" si="140">STDEV(F2:F222)</f>
        <v>122.16678567037343</v>
      </c>
      <c r="G224" s="4">
        <f t="shared" si="140"/>
        <v>617.44205863291916</v>
      </c>
      <c r="H224" s="4">
        <f t="shared" si="140"/>
        <v>146.47437726733003</v>
      </c>
      <c r="I224" s="4">
        <f t="shared" si="140"/>
        <v>321.32424170964373</v>
      </c>
      <c r="J224" s="4">
        <f t="shared" si="140"/>
        <v>147.84762281898506</v>
      </c>
      <c r="K224" s="4">
        <f t="shared" si="140"/>
        <v>142.95162344277941</v>
      </c>
      <c r="L224" s="4">
        <f t="shared" si="140"/>
        <v>128.37697242491819</v>
      </c>
      <c r="M224" s="4">
        <f t="shared" si="140"/>
        <v>836.05578501469245</v>
      </c>
      <c r="N224" s="4">
        <f t="shared" si="140"/>
        <v>200.79444748112019</v>
      </c>
      <c r="O224" s="4">
        <f t="shared" si="140"/>
        <v>243.21868034005351</v>
      </c>
      <c r="P224" s="4">
        <f t="shared" si="140"/>
        <v>305.97853424890405</v>
      </c>
      <c r="Q224" s="4">
        <f t="shared" si="140"/>
        <v>337.92478398327336</v>
      </c>
      <c r="R224" s="4">
        <f t="shared" si="140"/>
        <v>122.10035285019018</v>
      </c>
      <c r="S224" s="4">
        <f t="shared" si="140"/>
        <v>376.36454289228919</v>
      </c>
      <c r="T224" s="4"/>
      <c r="U224" s="9"/>
      <c r="V224" s="9"/>
      <c r="W224" s="9"/>
    </row>
    <row r="225" spans="1:34" x14ac:dyDescent="0.3">
      <c r="A225" s="3" t="s">
        <v>231</v>
      </c>
      <c r="O225" s="4"/>
      <c r="P225" s="4"/>
      <c r="Q225" s="4"/>
      <c r="T225" s="4">
        <f>CORREL(T2:T222,AC2:AC222)</f>
        <v>5.9581244625731472E-2</v>
      </c>
      <c r="U225" s="4"/>
      <c r="X225" s="4" t="s">
        <v>76</v>
      </c>
      <c r="AC225" s="4" t="s">
        <v>75</v>
      </c>
    </row>
    <row r="226" spans="1:34" x14ac:dyDescent="0.3">
      <c r="O226" s="4"/>
      <c r="P226" s="4"/>
      <c r="Q226" s="4"/>
      <c r="T226" s="4"/>
      <c r="U226" s="4"/>
      <c r="X226" s="4">
        <f>CORREL(W2:W222,X2:X222)</f>
        <v>-6.5168280326718397E-2</v>
      </c>
      <c r="Y226" s="4">
        <f>CORREL(W2:W222,Y2:Y222)</f>
        <v>-0.12642173201781706</v>
      </c>
      <c r="Z226" s="4">
        <f>CORREL(W2:W222,Z2:Z222)</f>
        <v>-1.7529429755823733E-2</v>
      </c>
      <c r="AA226" s="4">
        <f>CORREL(W2:W222,AA2:AA222)</f>
        <v>-2.5710947779717767E-2</v>
      </c>
      <c r="AB226" s="4">
        <f>CORREL(W2:W222,AB2:AB222)</f>
        <v>-1.6184188152556078E-2</v>
      </c>
      <c r="AC226" s="4">
        <f>CORREL(W2:W222,AC2:AC222)</f>
        <v>-5.2901462386515885E-2</v>
      </c>
      <c r="AD226" s="4">
        <f>CORREL(W2:W222,AD2:AD222)</f>
        <v>2.5919019617324953E-2</v>
      </c>
      <c r="AE226" s="4">
        <f>CORREL(W2:W222,AE2:AE222)</f>
        <v>-5.6665997123711981E-2</v>
      </c>
      <c r="AF226" s="4">
        <f>CORREL(W6:W222,AF6:AF222)</f>
        <v>-3.3245006177049077E-2</v>
      </c>
      <c r="AG226" s="4">
        <f>CORREL(AG6:AG222,W6:W222)</f>
        <v>-0.11758403096642422</v>
      </c>
      <c r="AH226" s="4">
        <f>CORREL(W6:W222,AH6:AH222)</f>
        <v>-1.7856057641173876E-3</v>
      </c>
    </row>
    <row r="227" spans="1:34" x14ac:dyDescent="0.3">
      <c r="F227" s="3" t="s">
        <v>35</v>
      </c>
      <c r="H227" s="3" t="s">
        <v>32</v>
      </c>
      <c r="N227" s="4" t="s">
        <v>33</v>
      </c>
      <c r="O227" s="4"/>
      <c r="P227" s="4" t="s">
        <v>34</v>
      </c>
      <c r="Q227" s="4"/>
      <c r="AD227" s="4"/>
      <c r="AE227" s="4"/>
      <c r="AF227" s="4"/>
      <c r="AG227" s="4"/>
      <c r="AH227" s="4"/>
    </row>
    <row r="228" spans="1:34" x14ac:dyDescent="0.3">
      <c r="F228" s="3" t="s">
        <v>33</v>
      </c>
      <c r="G228" s="3" t="s">
        <v>34</v>
      </c>
      <c r="H228" s="3" t="s">
        <v>33</v>
      </c>
      <c r="I228" s="3" t="s">
        <v>34</v>
      </c>
      <c r="N228" s="3" t="s">
        <v>39</v>
      </c>
      <c r="O228" s="4" t="s">
        <v>40</v>
      </c>
      <c r="P228" s="4" t="s">
        <v>39</v>
      </c>
      <c r="Q228" s="4" t="s">
        <v>40</v>
      </c>
      <c r="U228" s="4"/>
      <c r="V228" s="4"/>
      <c r="W228" s="4"/>
    </row>
    <row r="229" spans="1:34" x14ac:dyDescent="0.3">
      <c r="E229" s="3" t="s">
        <v>36</v>
      </c>
      <c r="F229" s="4">
        <f>AVERAGE(H2:H222)</f>
        <v>562.14535220062191</v>
      </c>
      <c r="G229" s="4">
        <f>AVERAGE(L2:L222)</f>
        <v>535.7552189944912</v>
      </c>
      <c r="H229" s="4">
        <f>AVERAGE(F2:F222)</f>
        <v>527.33939461884677</v>
      </c>
      <c r="I229" s="4">
        <f>AVERAGE(J2:J222)</f>
        <v>595.74057652547822</v>
      </c>
      <c r="M229" s="4" t="s">
        <v>36</v>
      </c>
      <c r="N229" s="4">
        <f>F223</f>
        <v>527.33939461884677</v>
      </c>
      <c r="O229" s="4">
        <f>H223</f>
        <v>562.14535220062191</v>
      </c>
      <c r="P229" s="4">
        <f>L223</f>
        <v>535.7552189944912</v>
      </c>
      <c r="Q229" s="4">
        <f>J223</f>
        <v>595.74057652547822</v>
      </c>
    </row>
    <row r="230" spans="1:34" x14ac:dyDescent="0.3">
      <c r="E230" s="3" t="s">
        <v>37</v>
      </c>
      <c r="F230" s="4">
        <f>AVERAGE(I2:I222)</f>
        <v>733.00612898927454</v>
      </c>
      <c r="G230" s="4">
        <f>AVERAGE(M2:M222)</f>
        <v>633.7600873767534</v>
      </c>
      <c r="H230" s="4">
        <f>AVERAGE(G2:G222)</f>
        <v>647.43088321000221</v>
      </c>
      <c r="I230" s="4">
        <f>AVERAGE(K2:K222)</f>
        <v>672.99456317569945</v>
      </c>
      <c r="M230" s="4" t="s">
        <v>37</v>
      </c>
      <c r="N230" s="4">
        <f>G223</f>
        <v>647.43088321000221</v>
      </c>
      <c r="O230" s="4">
        <f>I223</f>
        <v>733.00612898927454</v>
      </c>
      <c r="P230" s="4">
        <f>M223</f>
        <v>633.7600873767534</v>
      </c>
      <c r="Q230" s="4">
        <v>693.027664757916</v>
      </c>
    </row>
    <row r="231" spans="1:34" x14ac:dyDescent="0.3">
      <c r="F231" s="4"/>
      <c r="G231" s="4"/>
      <c r="H231" s="4"/>
      <c r="I231" s="4"/>
      <c r="N231" s="4"/>
      <c r="O231" s="4"/>
      <c r="P231" s="4"/>
      <c r="Q231" s="4"/>
    </row>
    <row r="232" spans="1:34" x14ac:dyDescent="0.3">
      <c r="F232" s="4"/>
      <c r="G232" s="4"/>
      <c r="H232" s="4"/>
      <c r="I232" s="4"/>
      <c r="O232" s="4"/>
      <c r="P232" s="4"/>
      <c r="Q232" s="4"/>
      <c r="U232" s="4"/>
      <c r="V232" s="4"/>
      <c r="W232" s="4"/>
    </row>
    <row r="233" spans="1:34" x14ac:dyDescent="0.3">
      <c r="U233" s="4"/>
      <c r="V233" s="4"/>
      <c r="W233" s="4"/>
    </row>
    <row r="234" spans="1:34" x14ac:dyDescent="0.3">
      <c r="U234" s="4"/>
      <c r="V234" s="4"/>
      <c r="W234" s="4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C6ED-4619-426F-8B71-64C9B5031DB5}">
  <dimension ref="A1:AP218"/>
  <sheetViews>
    <sheetView topLeftCell="K1" workbookViewId="0">
      <pane ySplit="1" topLeftCell="A206" activePane="bottomLeft" state="frozen"/>
      <selection pane="bottomLeft" activeCell="Q217" sqref="Q217:R218"/>
    </sheetView>
  </sheetViews>
  <sheetFormatPr defaultRowHeight="14.4" x14ac:dyDescent="0.3"/>
  <cols>
    <col min="13" max="13" width="10.33203125" bestFit="1" customWidth="1"/>
    <col min="14" max="14" width="7.5546875" bestFit="1" customWidth="1"/>
    <col min="19" max="19" width="23.5546875" style="43" bestFit="1" customWidth="1"/>
    <col min="20" max="20" width="9.109375" style="43"/>
  </cols>
  <sheetData>
    <row r="1" spans="1:42" x14ac:dyDescent="0.3">
      <c r="A1" s="43" t="s">
        <v>319</v>
      </c>
      <c r="B1" s="3" t="s">
        <v>92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  <c r="I1" s="3" t="s">
        <v>99</v>
      </c>
      <c r="J1" s="3" t="s">
        <v>377</v>
      </c>
      <c r="K1" s="3" t="s">
        <v>320</v>
      </c>
      <c r="L1" s="3" t="s">
        <v>321</v>
      </c>
      <c r="M1" s="3" t="s">
        <v>36</v>
      </c>
      <c r="N1" s="3" t="s">
        <v>322</v>
      </c>
      <c r="O1" s="3" t="s">
        <v>363</v>
      </c>
      <c r="P1" s="3" t="s">
        <v>364</v>
      </c>
      <c r="Q1" s="3" t="s">
        <v>365</v>
      </c>
      <c r="R1" s="3" t="s">
        <v>366</v>
      </c>
      <c r="S1" s="3" t="s">
        <v>393</v>
      </c>
      <c r="T1" s="3" t="s">
        <v>394</v>
      </c>
      <c r="U1" s="3" t="s">
        <v>323</v>
      </c>
      <c r="V1" s="3" t="s">
        <v>351</v>
      </c>
      <c r="W1" s="3" t="s">
        <v>352</v>
      </c>
      <c r="X1" s="3" t="s">
        <v>353</v>
      </c>
      <c r="Y1" s="3" t="s">
        <v>354</v>
      </c>
      <c r="Z1" s="3" t="s">
        <v>355</v>
      </c>
      <c r="AA1" s="3" t="s">
        <v>356</v>
      </c>
      <c r="AB1" s="3" t="s">
        <v>345</v>
      </c>
      <c r="AC1" s="3" t="s">
        <v>346</v>
      </c>
      <c r="AD1" s="3" t="s">
        <v>347</v>
      </c>
      <c r="AE1" s="3" t="s">
        <v>348</v>
      </c>
      <c r="AF1" s="3" t="s">
        <v>349</v>
      </c>
      <c r="AG1" s="3" t="s">
        <v>350</v>
      </c>
      <c r="AH1" s="3" t="s">
        <v>339</v>
      </c>
      <c r="AI1" s="3" t="s">
        <v>340</v>
      </c>
      <c r="AJ1" s="3" t="s">
        <v>341</v>
      </c>
      <c r="AK1" s="3" t="s">
        <v>342</v>
      </c>
      <c r="AL1" s="3" t="s">
        <v>343</v>
      </c>
      <c r="AM1" s="3" t="s">
        <v>344</v>
      </c>
      <c r="AN1" s="3" t="s">
        <v>370</v>
      </c>
      <c r="AO1" s="3" t="s">
        <v>371</v>
      </c>
      <c r="AP1" s="3" t="s">
        <v>372</v>
      </c>
    </row>
    <row r="2" spans="1:42" x14ac:dyDescent="0.3">
      <c r="A2" s="43">
        <v>1</v>
      </c>
      <c r="B2" s="43">
        <v>433.6</v>
      </c>
      <c r="C2" s="43">
        <v>506.91</v>
      </c>
      <c r="D2" s="43">
        <v>430.6</v>
      </c>
      <c r="E2" s="43">
        <v>546.92999999999995</v>
      </c>
      <c r="F2" s="43">
        <v>421.7</v>
      </c>
      <c r="G2" s="43">
        <v>490.8</v>
      </c>
      <c r="H2" s="43">
        <v>517.70000000000005</v>
      </c>
      <c r="I2" s="43">
        <v>477.7</v>
      </c>
      <c r="J2" s="43">
        <f t="shared" ref="J2:J65" si="0">AVERAGE(B2:I2)</f>
        <v>478.24249999999995</v>
      </c>
      <c r="K2" s="43">
        <v>7</v>
      </c>
      <c r="L2" s="43">
        <v>1</v>
      </c>
      <c r="M2" s="1">
        <f t="shared" ref="M2:M65" si="1">AVERAGE(B2,D2,F2,H2)</f>
        <v>450.90000000000003</v>
      </c>
      <c r="N2" s="1">
        <f t="shared" ref="N2:N65" si="2">AVERAGE(C2,E2,G2,I2)</f>
        <v>505.58499999999998</v>
      </c>
      <c r="O2" s="1">
        <f t="shared" ref="O2:O65" si="3">AVERAGE(C2-B2)</f>
        <v>73.31</v>
      </c>
      <c r="P2" s="1">
        <f t="shared" ref="P2:P65" si="4">AVERAGE(E2-D2)</f>
        <v>116.32999999999993</v>
      </c>
      <c r="Q2" s="1">
        <f t="shared" ref="Q2:Q65" si="5">AVERAGE(G2-F2)</f>
        <v>69.100000000000023</v>
      </c>
      <c r="R2" s="1">
        <f t="shared" ref="R2:R65" si="6">AVERAGE(I2-H2)</f>
        <v>-40.000000000000057</v>
      </c>
      <c r="S2" s="1">
        <f t="shared" ref="S2:S65" si="7">P2-O2</f>
        <v>43.019999999999925</v>
      </c>
      <c r="T2" s="1">
        <f t="shared" ref="T2:T65" si="8">Q2-R2</f>
        <v>109.10000000000008</v>
      </c>
      <c r="U2" s="1">
        <f t="shared" ref="U2:U65" si="9">N2-M2</f>
        <v>54.684999999999945</v>
      </c>
      <c r="V2" s="1">
        <f t="shared" ref="V2:V65" si="10">AVERAGE(D2,H2)</f>
        <v>474.15000000000003</v>
      </c>
      <c r="W2" s="1">
        <f t="shared" ref="W2:W65" si="11">AVERAGE(E2,I2)</f>
        <v>512.31499999999994</v>
      </c>
      <c r="X2" s="1">
        <f t="shared" ref="X2:X65" si="12">AVERAGE(B2,F2)</f>
        <v>427.65</v>
      </c>
      <c r="Y2" s="1">
        <f t="shared" ref="Y2:Y65" si="13">AVERAGE(C2,G2)</f>
        <v>498.85500000000002</v>
      </c>
      <c r="Z2" s="1">
        <f t="shared" ref="Z2:Z65" si="14">W2-V2</f>
        <v>38.164999999999907</v>
      </c>
      <c r="AA2" s="1">
        <f t="shared" ref="AA2:AA65" si="15">Y2-X2</f>
        <v>71.205000000000041</v>
      </c>
      <c r="AB2" s="1">
        <f t="shared" ref="AB2:AB65" si="16">AVERAGE(B2,D2)</f>
        <v>432.1</v>
      </c>
      <c r="AC2" s="1">
        <f t="shared" ref="AC2:AC65" si="17">AVERAGE(C2,E2)</f>
        <v>526.91999999999996</v>
      </c>
      <c r="AD2" s="1">
        <f t="shared" ref="AD2:AD65" si="18">AVERAGE(F2,H2)</f>
        <v>469.70000000000005</v>
      </c>
      <c r="AE2" s="1">
        <f t="shared" ref="AE2:AE65" si="19">AVERAGE(G2,I2)</f>
        <v>484.25</v>
      </c>
      <c r="AF2" s="1">
        <f t="shared" ref="AF2:AF65" si="20">AC2-AB2</f>
        <v>94.819999999999936</v>
      </c>
      <c r="AG2" s="1">
        <f t="shared" ref="AG2:AG65" si="21">AE2-AD2</f>
        <v>14.549999999999955</v>
      </c>
      <c r="AH2" s="1">
        <f t="shared" ref="AH2:AH65" si="22">AVERAGE(E2)</f>
        <v>546.92999999999995</v>
      </c>
      <c r="AI2" s="1">
        <f t="shared" ref="AI2:AI65" si="23">AVERAGE(B2,C2)</f>
        <v>470.255</v>
      </c>
      <c r="AJ2" s="1">
        <f t="shared" ref="AJ2:AJ65" si="24">AVERAGE(H2,I2)</f>
        <v>497.70000000000005</v>
      </c>
      <c r="AK2" s="1">
        <f t="shared" ref="AK2:AK65" si="25">AVERAGE(F2,G2)</f>
        <v>456.25</v>
      </c>
      <c r="AL2" s="1">
        <f t="shared" ref="AL2:AL65" si="26">AH2-AI2</f>
        <v>76.674999999999955</v>
      </c>
      <c r="AM2" s="1">
        <f t="shared" ref="AM2:AM65" si="27">AK2-AJ2</f>
        <v>-41.450000000000045</v>
      </c>
      <c r="AN2" s="1">
        <f t="shared" ref="AN2:AN65" si="28">AVERAGE(AH2,AK2)</f>
        <v>501.59</v>
      </c>
      <c r="AO2" s="1">
        <f t="shared" ref="AO2:AO65" si="29">AVERAGE(AI2,AJ2)</f>
        <v>483.97750000000002</v>
      </c>
      <c r="AP2" s="1">
        <f t="shared" ref="AP2:AP65" si="30">AN2-AO2</f>
        <v>17.612499999999955</v>
      </c>
    </row>
    <row r="3" spans="1:42" x14ac:dyDescent="0.3">
      <c r="A3" s="43">
        <v>2</v>
      </c>
      <c r="B3" s="43">
        <v>395.5</v>
      </c>
      <c r="C3" s="43">
        <v>490.77</v>
      </c>
      <c r="D3" s="43">
        <v>421.1</v>
      </c>
      <c r="E3" s="43">
        <v>552</v>
      </c>
      <c r="F3" s="43">
        <v>538.5</v>
      </c>
      <c r="G3" s="43">
        <v>702.72</v>
      </c>
      <c r="H3" s="43">
        <v>470.8</v>
      </c>
      <c r="I3" s="43">
        <v>422.6</v>
      </c>
      <c r="J3" s="43">
        <f t="shared" si="0"/>
        <v>499.24875000000003</v>
      </c>
      <c r="K3" s="43">
        <v>13</v>
      </c>
      <c r="L3" s="43">
        <v>1</v>
      </c>
      <c r="M3" s="1">
        <f t="shared" si="1"/>
        <v>456.47499999999997</v>
      </c>
      <c r="N3" s="1">
        <f t="shared" si="2"/>
        <v>542.02250000000004</v>
      </c>
      <c r="O3" s="1">
        <f t="shared" si="3"/>
        <v>95.269999999999982</v>
      </c>
      <c r="P3" s="1">
        <f t="shared" si="4"/>
        <v>130.89999999999998</v>
      </c>
      <c r="Q3" s="1">
        <f t="shared" si="5"/>
        <v>164.22000000000003</v>
      </c>
      <c r="R3" s="1">
        <f t="shared" si="6"/>
        <v>-48.199999999999989</v>
      </c>
      <c r="S3" s="1">
        <f t="shared" si="7"/>
        <v>35.629999999999995</v>
      </c>
      <c r="T3" s="1">
        <f t="shared" si="8"/>
        <v>212.42000000000002</v>
      </c>
      <c r="U3" s="1">
        <f t="shared" si="9"/>
        <v>85.54750000000007</v>
      </c>
      <c r="V3" s="1">
        <f t="shared" si="10"/>
        <v>445.95000000000005</v>
      </c>
      <c r="W3" s="1">
        <f t="shared" si="11"/>
        <v>487.3</v>
      </c>
      <c r="X3" s="1">
        <f t="shared" si="12"/>
        <v>467</v>
      </c>
      <c r="Y3" s="1">
        <f t="shared" si="13"/>
        <v>596.745</v>
      </c>
      <c r="Z3" s="1">
        <f t="shared" si="14"/>
        <v>41.349999999999966</v>
      </c>
      <c r="AA3" s="1">
        <f t="shared" si="15"/>
        <v>129.745</v>
      </c>
      <c r="AB3" s="1">
        <f t="shared" si="16"/>
        <v>408.3</v>
      </c>
      <c r="AC3" s="1">
        <f t="shared" si="17"/>
        <v>521.38499999999999</v>
      </c>
      <c r="AD3" s="1">
        <f t="shared" si="18"/>
        <v>504.65</v>
      </c>
      <c r="AE3" s="1">
        <f t="shared" si="19"/>
        <v>562.66000000000008</v>
      </c>
      <c r="AF3" s="1">
        <f t="shared" si="20"/>
        <v>113.08499999999998</v>
      </c>
      <c r="AG3" s="1">
        <f t="shared" si="21"/>
        <v>58.010000000000105</v>
      </c>
      <c r="AH3" s="1">
        <f t="shared" si="22"/>
        <v>552</v>
      </c>
      <c r="AI3" s="1">
        <f t="shared" si="23"/>
        <v>443.13499999999999</v>
      </c>
      <c r="AJ3" s="1">
        <f t="shared" si="24"/>
        <v>446.70000000000005</v>
      </c>
      <c r="AK3" s="1">
        <f t="shared" si="25"/>
        <v>620.61</v>
      </c>
      <c r="AL3" s="1">
        <f t="shared" si="26"/>
        <v>108.86500000000001</v>
      </c>
      <c r="AM3" s="1">
        <f t="shared" si="27"/>
        <v>173.90999999999997</v>
      </c>
      <c r="AN3" s="1">
        <f t="shared" si="28"/>
        <v>586.30500000000006</v>
      </c>
      <c r="AO3" s="1">
        <f t="shared" si="29"/>
        <v>444.91750000000002</v>
      </c>
      <c r="AP3" s="1">
        <f t="shared" si="30"/>
        <v>141.38750000000005</v>
      </c>
    </row>
    <row r="4" spans="1:42" x14ac:dyDescent="0.3">
      <c r="A4" s="43">
        <v>4</v>
      </c>
      <c r="B4" s="43">
        <v>616.9</v>
      </c>
      <c r="C4" s="43">
        <v>688.4</v>
      </c>
      <c r="D4" s="43">
        <v>528.70000000000005</v>
      </c>
      <c r="E4" s="43">
        <v>610.1</v>
      </c>
      <c r="F4" s="43">
        <v>617.6</v>
      </c>
      <c r="G4" s="43">
        <v>764.46</v>
      </c>
      <c r="H4" s="43">
        <v>560.4</v>
      </c>
      <c r="I4" s="43">
        <v>610.1</v>
      </c>
      <c r="J4" s="43">
        <f t="shared" si="0"/>
        <v>624.58249999999998</v>
      </c>
      <c r="K4" s="43">
        <v>14</v>
      </c>
      <c r="L4" s="43">
        <v>1</v>
      </c>
      <c r="M4" s="1">
        <f t="shared" si="1"/>
        <v>580.9</v>
      </c>
      <c r="N4" s="1">
        <f t="shared" si="2"/>
        <v>668.26499999999999</v>
      </c>
      <c r="O4" s="1">
        <f t="shared" si="3"/>
        <v>71.5</v>
      </c>
      <c r="P4" s="1">
        <f t="shared" si="4"/>
        <v>81.399999999999977</v>
      </c>
      <c r="Q4" s="1">
        <f t="shared" si="5"/>
        <v>146.86000000000001</v>
      </c>
      <c r="R4" s="1">
        <f t="shared" si="6"/>
        <v>49.700000000000045</v>
      </c>
      <c r="S4" s="1">
        <f t="shared" si="7"/>
        <v>9.8999999999999773</v>
      </c>
      <c r="T4" s="1">
        <f t="shared" si="8"/>
        <v>97.159999999999968</v>
      </c>
      <c r="U4" s="1">
        <f t="shared" si="9"/>
        <v>87.365000000000009</v>
      </c>
      <c r="V4" s="1">
        <f t="shared" si="10"/>
        <v>544.54999999999995</v>
      </c>
      <c r="W4" s="1">
        <f t="shared" si="11"/>
        <v>610.1</v>
      </c>
      <c r="X4" s="1">
        <f t="shared" si="12"/>
        <v>617.25</v>
      </c>
      <c r="Y4" s="1">
        <f t="shared" si="13"/>
        <v>726.43000000000006</v>
      </c>
      <c r="Z4" s="1">
        <f t="shared" si="14"/>
        <v>65.550000000000068</v>
      </c>
      <c r="AA4" s="1">
        <f t="shared" si="15"/>
        <v>109.18000000000006</v>
      </c>
      <c r="AB4" s="1">
        <f t="shared" si="16"/>
        <v>572.79999999999995</v>
      </c>
      <c r="AC4" s="1">
        <f t="shared" si="17"/>
        <v>649.25</v>
      </c>
      <c r="AD4" s="1">
        <f t="shared" si="18"/>
        <v>589</v>
      </c>
      <c r="AE4" s="1">
        <f t="shared" si="19"/>
        <v>687.28</v>
      </c>
      <c r="AF4" s="1">
        <f t="shared" si="20"/>
        <v>76.450000000000045</v>
      </c>
      <c r="AG4" s="1">
        <f t="shared" si="21"/>
        <v>98.279999999999973</v>
      </c>
      <c r="AH4" s="1">
        <f t="shared" si="22"/>
        <v>610.1</v>
      </c>
      <c r="AI4" s="1">
        <f t="shared" si="23"/>
        <v>652.65</v>
      </c>
      <c r="AJ4" s="1">
        <f t="shared" si="24"/>
        <v>585.25</v>
      </c>
      <c r="AK4" s="1">
        <f t="shared" si="25"/>
        <v>691.03</v>
      </c>
      <c r="AL4" s="1">
        <f t="shared" si="26"/>
        <v>-42.549999999999955</v>
      </c>
      <c r="AM4" s="1">
        <f t="shared" si="27"/>
        <v>105.77999999999997</v>
      </c>
      <c r="AN4" s="1">
        <f t="shared" si="28"/>
        <v>650.56500000000005</v>
      </c>
      <c r="AO4" s="1">
        <f t="shared" si="29"/>
        <v>618.95000000000005</v>
      </c>
      <c r="AP4" s="1">
        <f t="shared" si="30"/>
        <v>31.615000000000009</v>
      </c>
    </row>
    <row r="5" spans="1:42" x14ac:dyDescent="0.3">
      <c r="A5" s="43">
        <v>5</v>
      </c>
      <c r="B5" s="43">
        <v>534.70000000000005</v>
      </c>
      <c r="C5" s="43">
        <v>553.4</v>
      </c>
      <c r="D5" s="43">
        <v>601</v>
      </c>
      <c r="E5" s="43">
        <v>722.8</v>
      </c>
      <c r="F5" s="43">
        <v>574.4</v>
      </c>
      <c r="G5" s="43">
        <v>731.8</v>
      </c>
      <c r="H5" s="43">
        <v>540.4</v>
      </c>
      <c r="I5" s="43">
        <v>515.4</v>
      </c>
      <c r="J5" s="43">
        <f t="shared" si="0"/>
        <v>596.73749999999984</v>
      </c>
      <c r="K5" s="43">
        <v>12</v>
      </c>
      <c r="L5" s="43">
        <v>1</v>
      </c>
      <c r="M5" s="1">
        <f t="shared" si="1"/>
        <v>562.625</v>
      </c>
      <c r="N5" s="1">
        <f t="shared" si="2"/>
        <v>630.84999999999991</v>
      </c>
      <c r="O5" s="1">
        <f t="shared" si="3"/>
        <v>18.699999999999932</v>
      </c>
      <c r="P5" s="1">
        <f t="shared" si="4"/>
        <v>121.79999999999995</v>
      </c>
      <c r="Q5" s="1">
        <f t="shared" si="5"/>
        <v>157.39999999999998</v>
      </c>
      <c r="R5" s="1">
        <f t="shared" si="6"/>
        <v>-25</v>
      </c>
      <c r="S5" s="1">
        <f t="shared" si="7"/>
        <v>103.10000000000002</v>
      </c>
      <c r="T5" s="1">
        <f t="shared" si="8"/>
        <v>182.39999999999998</v>
      </c>
      <c r="U5" s="1">
        <f t="shared" si="9"/>
        <v>68.224999999999909</v>
      </c>
      <c r="V5" s="1">
        <f t="shared" si="10"/>
        <v>570.70000000000005</v>
      </c>
      <c r="W5" s="1">
        <f t="shared" si="11"/>
        <v>619.09999999999991</v>
      </c>
      <c r="X5" s="1">
        <f t="shared" si="12"/>
        <v>554.54999999999995</v>
      </c>
      <c r="Y5" s="1">
        <f t="shared" si="13"/>
        <v>642.59999999999991</v>
      </c>
      <c r="Z5" s="1">
        <f t="shared" si="14"/>
        <v>48.399999999999864</v>
      </c>
      <c r="AA5" s="1">
        <f t="shared" si="15"/>
        <v>88.049999999999955</v>
      </c>
      <c r="AB5" s="1">
        <f t="shared" si="16"/>
        <v>567.85</v>
      </c>
      <c r="AC5" s="1">
        <f t="shared" si="17"/>
        <v>638.09999999999991</v>
      </c>
      <c r="AD5" s="1">
        <f t="shared" si="18"/>
        <v>557.4</v>
      </c>
      <c r="AE5" s="1">
        <f t="shared" si="19"/>
        <v>623.59999999999991</v>
      </c>
      <c r="AF5" s="1">
        <f t="shared" si="20"/>
        <v>70.249999999999886</v>
      </c>
      <c r="AG5" s="1">
        <f t="shared" si="21"/>
        <v>66.199999999999932</v>
      </c>
      <c r="AH5" s="1">
        <f t="shared" si="22"/>
        <v>722.8</v>
      </c>
      <c r="AI5" s="1">
        <f t="shared" si="23"/>
        <v>544.04999999999995</v>
      </c>
      <c r="AJ5" s="1">
        <f t="shared" si="24"/>
        <v>527.9</v>
      </c>
      <c r="AK5" s="1">
        <f t="shared" si="25"/>
        <v>653.09999999999991</v>
      </c>
      <c r="AL5" s="1">
        <f t="shared" si="26"/>
        <v>178.75</v>
      </c>
      <c r="AM5" s="1">
        <f t="shared" si="27"/>
        <v>125.19999999999993</v>
      </c>
      <c r="AN5" s="1">
        <f t="shared" si="28"/>
        <v>687.94999999999993</v>
      </c>
      <c r="AO5" s="1">
        <f t="shared" si="29"/>
        <v>535.97499999999991</v>
      </c>
      <c r="AP5" s="1">
        <f t="shared" si="30"/>
        <v>151.97500000000002</v>
      </c>
    </row>
    <row r="6" spans="1:42" x14ac:dyDescent="0.3">
      <c r="A6" s="43">
        <v>6</v>
      </c>
      <c r="B6" s="43">
        <v>509.8</v>
      </c>
      <c r="C6" s="43">
        <v>469.1</v>
      </c>
      <c r="D6" s="43">
        <v>498.67</v>
      </c>
      <c r="E6" s="43">
        <v>757.23</v>
      </c>
      <c r="F6" s="43">
        <v>672.62</v>
      </c>
      <c r="G6" s="43">
        <v>633.71</v>
      </c>
      <c r="H6" s="43">
        <v>643.30999999999995</v>
      </c>
      <c r="I6" s="43">
        <v>788.31</v>
      </c>
      <c r="J6" s="43">
        <f t="shared" si="0"/>
        <v>621.59375</v>
      </c>
      <c r="K6" s="43">
        <v>13</v>
      </c>
      <c r="L6" s="43">
        <v>1</v>
      </c>
      <c r="M6" s="1">
        <f t="shared" si="1"/>
        <v>581.1</v>
      </c>
      <c r="N6" s="1">
        <f t="shared" si="2"/>
        <v>662.08749999999998</v>
      </c>
      <c r="O6" s="1">
        <f t="shared" si="3"/>
        <v>-40.699999999999989</v>
      </c>
      <c r="P6" s="1">
        <f t="shared" si="4"/>
        <v>258.56</v>
      </c>
      <c r="Q6" s="1">
        <f t="shared" si="5"/>
        <v>-38.909999999999968</v>
      </c>
      <c r="R6" s="1">
        <f t="shared" si="6"/>
        <v>145</v>
      </c>
      <c r="S6" s="1">
        <f t="shared" si="7"/>
        <v>299.26</v>
      </c>
      <c r="T6" s="1">
        <f t="shared" si="8"/>
        <v>-183.90999999999997</v>
      </c>
      <c r="U6" s="1">
        <f t="shared" si="9"/>
        <v>80.987499999999955</v>
      </c>
      <c r="V6" s="1">
        <f t="shared" si="10"/>
        <v>570.99</v>
      </c>
      <c r="W6" s="1">
        <f t="shared" si="11"/>
        <v>772.77</v>
      </c>
      <c r="X6" s="1">
        <f t="shared" si="12"/>
        <v>591.21</v>
      </c>
      <c r="Y6" s="1">
        <f t="shared" si="13"/>
        <v>551.40499999999997</v>
      </c>
      <c r="Z6" s="1">
        <f t="shared" si="14"/>
        <v>201.77999999999997</v>
      </c>
      <c r="AA6" s="1">
        <f t="shared" si="15"/>
        <v>-39.805000000000064</v>
      </c>
      <c r="AB6" s="1">
        <f t="shared" si="16"/>
        <v>504.23500000000001</v>
      </c>
      <c r="AC6" s="1">
        <f t="shared" si="17"/>
        <v>613.16499999999996</v>
      </c>
      <c r="AD6" s="1">
        <f t="shared" si="18"/>
        <v>657.96499999999992</v>
      </c>
      <c r="AE6" s="1">
        <f t="shared" si="19"/>
        <v>711.01</v>
      </c>
      <c r="AF6" s="1">
        <f t="shared" si="20"/>
        <v>108.92999999999995</v>
      </c>
      <c r="AG6" s="1">
        <f t="shared" si="21"/>
        <v>53.045000000000073</v>
      </c>
      <c r="AH6" s="1">
        <f t="shared" si="22"/>
        <v>757.23</v>
      </c>
      <c r="AI6" s="1">
        <f t="shared" si="23"/>
        <v>489.45000000000005</v>
      </c>
      <c r="AJ6" s="1">
        <f t="shared" si="24"/>
        <v>715.81</v>
      </c>
      <c r="AK6" s="1">
        <f t="shared" si="25"/>
        <v>653.16499999999996</v>
      </c>
      <c r="AL6" s="1">
        <f t="shared" si="26"/>
        <v>267.77999999999997</v>
      </c>
      <c r="AM6" s="1">
        <f t="shared" si="27"/>
        <v>-62.644999999999982</v>
      </c>
      <c r="AN6" s="1">
        <f t="shared" si="28"/>
        <v>705.19749999999999</v>
      </c>
      <c r="AO6" s="1">
        <f t="shared" si="29"/>
        <v>602.63</v>
      </c>
      <c r="AP6" s="1">
        <f t="shared" si="30"/>
        <v>102.5675</v>
      </c>
    </row>
    <row r="7" spans="1:42" x14ac:dyDescent="0.3">
      <c r="A7" s="43">
        <v>7</v>
      </c>
      <c r="B7" s="43">
        <v>461.05</v>
      </c>
      <c r="C7" s="43">
        <v>580.53</v>
      </c>
      <c r="D7" s="43">
        <v>410.9</v>
      </c>
      <c r="E7" s="43">
        <v>653.33000000000004</v>
      </c>
      <c r="F7" s="43">
        <v>475.52</v>
      </c>
      <c r="G7" s="43">
        <v>648.46</v>
      </c>
      <c r="H7" s="43">
        <v>384.9</v>
      </c>
      <c r="I7" s="43">
        <v>422.9</v>
      </c>
      <c r="J7" s="43">
        <f t="shared" si="0"/>
        <v>504.69875000000002</v>
      </c>
      <c r="K7" s="43">
        <v>17</v>
      </c>
      <c r="L7" s="43">
        <v>1</v>
      </c>
      <c r="M7" s="1">
        <f t="shared" si="1"/>
        <v>433.09249999999997</v>
      </c>
      <c r="N7" s="1">
        <f t="shared" si="2"/>
        <v>576.30500000000006</v>
      </c>
      <c r="O7" s="1">
        <f t="shared" si="3"/>
        <v>119.47999999999996</v>
      </c>
      <c r="P7" s="1">
        <f t="shared" si="4"/>
        <v>242.43000000000006</v>
      </c>
      <c r="Q7" s="1">
        <f t="shared" si="5"/>
        <v>172.94000000000005</v>
      </c>
      <c r="R7" s="1">
        <f t="shared" si="6"/>
        <v>38</v>
      </c>
      <c r="S7" s="1">
        <f t="shared" si="7"/>
        <v>122.9500000000001</v>
      </c>
      <c r="T7" s="1">
        <f t="shared" si="8"/>
        <v>134.94000000000005</v>
      </c>
      <c r="U7" s="1">
        <f t="shared" si="9"/>
        <v>143.21250000000009</v>
      </c>
      <c r="V7" s="1">
        <f t="shared" si="10"/>
        <v>397.9</v>
      </c>
      <c r="W7" s="1">
        <f t="shared" si="11"/>
        <v>538.11500000000001</v>
      </c>
      <c r="X7" s="1">
        <f t="shared" si="12"/>
        <v>468.28499999999997</v>
      </c>
      <c r="Y7" s="1">
        <f t="shared" si="13"/>
        <v>614.495</v>
      </c>
      <c r="Z7" s="1">
        <f t="shared" si="14"/>
        <v>140.21500000000003</v>
      </c>
      <c r="AA7" s="1">
        <f t="shared" si="15"/>
        <v>146.21000000000004</v>
      </c>
      <c r="AB7" s="1">
        <f t="shared" si="16"/>
        <v>435.97500000000002</v>
      </c>
      <c r="AC7" s="1">
        <f t="shared" si="17"/>
        <v>616.93000000000006</v>
      </c>
      <c r="AD7" s="1">
        <f t="shared" si="18"/>
        <v>430.21</v>
      </c>
      <c r="AE7" s="1">
        <f t="shared" si="19"/>
        <v>535.68000000000006</v>
      </c>
      <c r="AF7" s="1">
        <f t="shared" si="20"/>
        <v>180.95500000000004</v>
      </c>
      <c r="AG7" s="1">
        <f t="shared" si="21"/>
        <v>105.47000000000008</v>
      </c>
      <c r="AH7" s="1">
        <f t="shared" si="22"/>
        <v>653.33000000000004</v>
      </c>
      <c r="AI7" s="1">
        <f t="shared" si="23"/>
        <v>520.79</v>
      </c>
      <c r="AJ7" s="1">
        <f t="shared" si="24"/>
        <v>403.9</v>
      </c>
      <c r="AK7" s="1">
        <f t="shared" si="25"/>
        <v>561.99</v>
      </c>
      <c r="AL7" s="1">
        <f t="shared" si="26"/>
        <v>132.54000000000008</v>
      </c>
      <c r="AM7" s="1">
        <f t="shared" si="27"/>
        <v>158.09000000000003</v>
      </c>
      <c r="AN7" s="1">
        <f t="shared" si="28"/>
        <v>607.66000000000008</v>
      </c>
      <c r="AO7" s="1">
        <f t="shared" si="29"/>
        <v>462.34499999999997</v>
      </c>
      <c r="AP7" s="1">
        <f t="shared" si="30"/>
        <v>145.31500000000011</v>
      </c>
    </row>
    <row r="8" spans="1:42" x14ac:dyDescent="0.3">
      <c r="A8" s="43">
        <v>8</v>
      </c>
      <c r="B8" s="43">
        <v>442.3</v>
      </c>
      <c r="C8" s="43">
        <v>505.39</v>
      </c>
      <c r="D8" s="43">
        <v>452</v>
      </c>
      <c r="E8" s="43">
        <v>718.03</v>
      </c>
      <c r="F8" s="43">
        <v>500.5</v>
      </c>
      <c r="G8" s="43">
        <v>530.6</v>
      </c>
      <c r="H8" s="43">
        <v>426.1</v>
      </c>
      <c r="I8" s="43">
        <v>491.95</v>
      </c>
      <c r="J8" s="43">
        <f t="shared" si="0"/>
        <v>508.35874999999999</v>
      </c>
      <c r="K8" s="43">
        <v>9</v>
      </c>
      <c r="L8" s="43">
        <v>1</v>
      </c>
      <c r="M8" s="1">
        <f t="shared" si="1"/>
        <v>455.22500000000002</v>
      </c>
      <c r="N8" s="1">
        <f t="shared" si="2"/>
        <v>561.49249999999995</v>
      </c>
      <c r="O8" s="1">
        <f t="shared" si="3"/>
        <v>63.089999999999975</v>
      </c>
      <c r="P8" s="1">
        <f t="shared" si="4"/>
        <v>266.02999999999997</v>
      </c>
      <c r="Q8" s="1">
        <f t="shared" si="5"/>
        <v>30.100000000000023</v>
      </c>
      <c r="R8" s="1">
        <f t="shared" si="6"/>
        <v>65.849999999999966</v>
      </c>
      <c r="S8" s="1">
        <f t="shared" si="7"/>
        <v>202.94</v>
      </c>
      <c r="T8" s="1">
        <f t="shared" si="8"/>
        <v>-35.749999999999943</v>
      </c>
      <c r="U8" s="1">
        <f t="shared" si="9"/>
        <v>106.26749999999993</v>
      </c>
      <c r="V8" s="1">
        <f t="shared" si="10"/>
        <v>439.05</v>
      </c>
      <c r="W8" s="1">
        <f t="shared" si="11"/>
        <v>604.99</v>
      </c>
      <c r="X8" s="1">
        <f t="shared" si="12"/>
        <v>471.4</v>
      </c>
      <c r="Y8" s="1">
        <f t="shared" si="13"/>
        <v>517.995</v>
      </c>
      <c r="Z8" s="1">
        <f t="shared" si="14"/>
        <v>165.94</v>
      </c>
      <c r="AA8" s="1">
        <f t="shared" si="15"/>
        <v>46.595000000000027</v>
      </c>
      <c r="AB8" s="1">
        <f t="shared" si="16"/>
        <v>447.15</v>
      </c>
      <c r="AC8" s="1">
        <f t="shared" si="17"/>
        <v>611.71</v>
      </c>
      <c r="AD8" s="1">
        <f t="shared" si="18"/>
        <v>463.3</v>
      </c>
      <c r="AE8" s="1">
        <f t="shared" si="19"/>
        <v>511.27499999999998</v>
      </c>
      <c r="AF8" s="1">
        <f t="shared" si="20"/>
        <v>164.56000000000006</v>
      </c>
      <c r="AG8" s="1">
        <f t="shared" si="21"/>
        <v>47.974999999999966</v>
      </c>
      <c r="AH8" s="1">
        <f t="shared" si="22"/>
        <v>718.03</v>
      </c>
      <c r="AI8" s="1">
        <f t="shared" si="23"/>
        <v>473.84500000000003</v>
      </c>
      <c r="AJ8" s="1">
        <f t="shared" si="24"/>
        <v>459.02499999999998</v>
      </c>
      <c r="AK8" s="1">
        <f t="shared" si="25"/>
        <v>515.54999999999995</v>
      </c>
      <c r="AL8" s="1">
        <f t="shared" si="26"/>
        <v>244.18499999999995</v>
      </c>
      <c r="AM8" s="1">
        <f t="shared" si="27"/>
        <v>56.524999999999977</v>
      </c>
      <c r="AN8" s="1">
        <f t="shared" si="28"/>
        <v>616.79</v>
      </c>
      <c r="AO8" s="1">
        <f t="shared" si="29"/>
        <v>466.435</v>
      </c>
      <c r="AP8" s="1">
        <f t="shared" si="30"/>
        <v>150.35499999999996</v>
      </c>
    </row>
    <row r="9" spans="1:42" x14ac:dyDescent="0.3">
      <c r="A9" s="43">
        <v>9</v>
      </c>
      <c r="B9" s="43">
        <v>617.6</v>
      </c>
      <c r="C9" s="43">
        <v>701.9</v>
      </c>
      <c r="D9" s="43">
        <v>583.77</v>
      </c>
      <c r="E9" s="43">
        <v>710.5</v>
      </c>
      <c r="F9" s="43">
        <v>671</v>
      </c>
      <c r="G9" s="43">
        <v>806.7</v>
      </c>
      <c r="H9" s="43">
        <v>491.9</v>
      </c>
      <c r="I9" s="43">
        <v>494.4</v>
      </c>
      <c r="J9" s="43">
        <f t="shared" si="0"/>
        <v>634.72124999999994</v>
      </c>
      <c r="K9" s="43">
        <v>7</v>
      </c>
      <c r="L9" s="43">
        <v>1</v>
      </c>
      <c r="M9" s="1">
        <f t="shared" si="1"/>
        <v>591.0675</v>
      </c>
      <c r="N9" s="1">
        <f t="shared" si="2"/>
        <v>678.37500000000011</v>
      </c>
      <c r="O9" s="1">
        <f t="shared" si="3"/>
        <v>84.299999999999955</v>
      </c>
      <c r="P9" s="1">
        <f t="shared" si="4"/>
        <v>126.73000000000002</v>
      </c>
      <c r="Q9" s="1">
        <f t="shared" si="5"/>
        <v>135.70000000000005</v>
      </c>
      <c r="R9" s="1">
        <f t="shared" si="6"/>
        <v>2.5</v>
      </c>
      <c r="S9" s="1">
        <f t="shared" si="7"/>
        <v>42.430000000000064</v>
      </c>
      <c r="T9" s="1">
        <f t="shared" si="8"/>
        <v>133.20000000000005</v>
      </c>
      <c r="U9" s="1">
        <f t="shared" si="9"/>
        <v>87.307500000000118</v>
      </c>
      <c r="V9" s="1">
        <f t="shared" si="10"/>
        <v>537.83500000000004</v>
      </c>
      <c r="W9" s="1">
        <f t="shared" si="11"/>
        <v>602.45000000000005</v>
      </c>
      <c r="X9" s="1">
        <f t="shared" si="12"/>
        <v>644.29999999999995</v>
      </c>
      <c r="Y9" s="1">
        <f t="shared" si="13"/>
        <v>754.3</v>
      </c>
      <c r="Z9" s="1">
        <f t="shared" si="14"/>
        <v>64.615000000000009</v>
      </c>
      <c r="AA9" s="1">
        <f t="shared" si="15"/>
        <v>110</v>
      </c>
      <c r="AB9" s="1">
        <f t="shared" si="16"/>
        <v>600.68499999999995</v>
      </c>
      <c r="AC9" s="1">
        <f t="shared" si="17"/>
        <v>706.2</v>
      </c>
      <c r="AD9" s="1">
        <f t="shared" si="18"/>
        <v>581.45000000000005</v>
      </c>
      <c r="AE9" s="1">
        <f t="shared" si="19"/>
        <v>650.54999999999995</v>
      </c>
      <c r="AF9" s="1">
        <f t="shared" si="20"/>
        <v>105.5150000000001</v>
      </c>
      <c r="AG9" s="1">
        <f t="shared" si="21"/>
        <v>69.099999999999909</v>
      </c>
      <c r="AH9" s="1">
        <f t="shared" si="22"/>
        <v>710.5</v>
      </c>
      <c r="AI9" s="1">
        <f t="shared" si="23"/>
        <v>659.75</v>
      </c>
      <c r="AJ9" s="1">
        <f t="shared" si="24"/>
        <v>493.15</v>
      </c>
      <c r="AK9" s="1">
        <f t="shared" si="25"/>
        <v>738.85</v>
      </c>
      <c r="AL9" s="1">
        <f t="shared" si="26"/>
        <v>50.75</v>
      </c>
      <c r="AM9" s="1">
        <f t="shared" si="27"/>
        <v>245.70000000000005</v>
      </c>
      <c r="AN9" s="1">
        <f t="shared" si="28"/>
        <v>724.67499999999995</v>
      </c>
      <c r="AO9" s="1">
        <f t="shared" si="29"/>
        <v>576.45000000000005</v>
      </c>
      <c r="AP9" s="1">
        <f t="shared" si="30"/>
        <v>148.22499999999991</v>
      </c>
    </row>
    <row r="10" spans="1:42" x14ac:dyDescent="0.3">
      <c r="A10" s="43">
        <v>10</v>
      </c>
      <c r="B10" s="43">
        <v>368.32</v>
      </c>
      <c r="C10" s="43">
        <v>462.89</v>
      </c>
      <c r="D10" s="43">
        <v>324.10000000000002</v>
      </c>
      <c r="E10" s="43">
        <v>560.73</v>
      </c>
      <c r="F10" s="43">
        <v>349.9</v>
      </c>
      <c r="G10" s="43">
        <v>574.52</v>
      </c>
      <c r="H10" s="43">
        <v>333.2</v>
      </c>
      <c r="I10" s="43">
        <v>423.09</v>
      </c>
      <c r="J10" s="43">
        <f t="shared" si="0"/>
        <v>424.59375</v>
      </c>
      <c r="K10" s="43">
        <v>10</v>
      </c>
      <c r="L10" s="43">
        <v>1</v>
      </c>
      <c r="M10" s="1">
        <f t="shared" si="1"/>
        <v>343.88000000000005</v>
      </c>
      <c r="N10" s="1">
        <f t="shared" si="2"/>
        <v>505.30749999999995</v>
      </c>
      <c r="O10" s="1">
        <f t="shared" si="3"/>
        <v>94.57</v>
      </c>
      <c r="P10" s="1">
        <f t="shared" si="4"/>
        <v>236.63</v>
      </c>
      <c r="Q10" s="1">
        <f t="shared" si="5"/>
        <v>224.62</v>
      </c>
      <c r="R10" s="1">
        <f t="shared" si="6"/>
        <v>89.889999999999986</v>
      </c>
      <c r="S10" s="1">
        <f t="shared" si="7"/>
        <v>142.06</v>
      </c>
      <c r="T10" s="1">
        <f t="shared" si="8"/>
        <v>134.73000000000002</v>
      </c>
      <c r="U10" s="1">
        <f t="shared" si="9"/>
        <v>161.4274999999999</v>
      </c>
      <c r="V10" s="1">
        <f t="shared" si="10"/>
        <v>328.65</v>
      </c>
      <c r="W10" s="1">
        <f t="shared" si="11"/>
        <v>491.90999999999997</v>
      </c>
      <c r="X10" s="1">
        <f t="shared" si="12"/>
        <v>359.11</v>
      </c>
      <c r="Y10" s="1">
        <f t="shared" si="13"/>
        <v>518.70499999999993</v>
      </c>
      <c r="Z10" s="1">
        <f t="shared" si="14"/>
        <v>163.26</v>
      </c>
      <c r="AA10" s="1">
        <f t="shared" si="15"/>
        <v>159.59499999999991</v>
      </c>
      <c r="AB10" s="1">
        <f t="shared" si="16"/>
        <v>346.21000000000004</v>
      </c>
      <c r="AC10" s="1">
        <f t="shared" si="17"/>
        <v>511.81</v>
      </c>
      <c r="AD10" s="1">
        <f t="shared" si="18"/>
        <v>341.54999999999995</v>
      </c>
      <c r="AE10" s="1">
        <f t="shared" si="19"/>
        <v>498.80499999999995</v>
      </c>
      <c r="AF10" s="1">
        <f t="shared" si="20"/>
        <v>165.59999999999997</v>
      </c>
      <c r="AG10" s="1">
        <f t="shared" si="21"/>
        <v>157.255</v>
      </c>
      <c r="AH10" s="1">
        <f t="shared" si="22"/>
        <v>560.73</v>
      </c>
      <c r="AI10" s="1">
        <f t="shared" si="23"/>
        <v>415.60500000000002</v>
      </c>
      <c r="AJ10" s="1">
        <f t="shared" si="24"/>
        <v>378.14499999999998</v>
      </c>
      <c r="AK10" s="1">
        <f t="shared" si="25"/>
        <v>462.21</v>
      </c>
      <c r="AL10" s="1">
        <f t="shared" si="26"/>
        <v>145.125</v>
      </c>
      <c r="AM10" s="1">
        <f t="shared" si="27"/>
        <v>84.064999999999998</v>
      </c>
      <c r="AN10" s="1">
        <f t="shared" si="28"/>
        <v>511.47</v>
      </c>
      <c r="AO10" s="1">
        <f t="shared" si="29"/>
        <v>396.875</v>
      </c>
      <c r="AP10" s="1">
        <f t="shared" si="30"/>
        <v>114.59500000000003</v>
      </c>
    </row>
    <row r="11" spans="1:42" x14ac:dyDescent="0.3">
      <c r="A11" s="43">
        <v>11</v>
      </c>
      <c r="B11" s="43">
        <v>414.1</v>
      </c>
      <c r="C11" s="43">
        <v>686.97</v>
      </c>
      <c r="D11" s="43">
        <v>475.63</v>
      </c>
      <c r="E11" s="43">
        <v>526.79999999999995</v>
      </c>
      <c r="F11" s="43">
        <v>469.5</v>
      </c>
      <c r="G11" s="43">
        <v>528.29999999999995</v>
      </c>
      <c r="H11" s="43">
        <v>458.56</v>
      </c>
      <c r="I11" s="43">
        <v>491.2</v>
      </c>
      <c r="J11" s="43">
        <f t="shared" si="0"/>
        <v>506.38249999999999</v>
      </c>
      <c r="K11" s="43">
        <v>12</v>
      </c>
      <c r="L11" s="43">
        <v>1</v>
      </c>
      <c r="M11" s="1">
        <f t="shared" si="1"/>
        <v>454.44749999999999</v>
      </c>
      <c r="N11" s="1">
        <f t="shared" si="2"/>
        <v>558.3175</v>
      </c>
      <c r="O11" s="1">
        <f t="shared" si="3"/>
        <v>272.87</v>
      </c>
      <c r="P11" s="1">
        <f t="shared" si="4"/>
        <v>51.169999999999959</v>
      </c>
      <c r="Q11" s="1">
        <f t="shared" si="5"/>
        <v>58.799999999999955</v>
      </c>
      <c r="R11" s="1">
        <f t="shared" si="6"/>
        <v>32.639999999999986</v>
      </c>
      <c r="S11" s="1">
        <f t="shared" si="7"/>
        <v>-221.70000000000005</v>
      </c>
      <c r="T11" s="1">
        <f t="shared" si="8"/>
        <v>26.159999999999968</v>
      </c>
      <c r="U11" s="1">
        <f t="shared" si="9"/>
        <v>103.87</v>
      </c>
      <c r="V11" s="1">
        <f t="shared" si="10"/>
        <v>467.09500000000003</v>
      </c>
      <c r="W11" s="1">
        <f t="shared" si="11"/>
        <v>509</v>
      </c>
      <c r="X11" s="1">
        <f t="shared" si="12"/>
        <v>441.8</v>
      </c>
      <c r="Y11" s="1">
        <f t="shared" si="13"/>
        <v>607.63499999999999</v>
      </c>
      <c r="Z11" s="1">
        <f t="shared" si="14"/>
        <v>41.904999999999973</v>
      </c>
      <c r="AA11" s="1">
        <f t="shared" si="15"/>
        <v>165.83499999999998</v>
      </c>
      <c r="AB11" s="1">
        <f t="shared" si="16"/>
        <v>444.86500000000001</v>
      </c>
      <c r="AC11" s="1">
        <f t="shared" si="17"/>
        <v>606.88499999999999</v>
      </c>
      <c r="AD11" s="1">
        <f t="shared" si="18"/>
        <v>464.03</v>
      </c>
      <c r="AE11" s="1">
        <f t="shared" si="19"/>
        <v>509.75</v>
      </c>
      <c r="AF11" s="1">
        <f t="shared" si="20"/>
        <v>162.01999999999998</v>
      </c>
      <c r="AG11" s="1">
        <f t="shared" si="21"/>
        <v>45.720000000000027</v>
      </c>
      <c r="AH11" s="1">
        <f t="shared" si="22"/>
        <v>526.79999999999995</v>
      </c>
      <c r="AI11" s="1">
        <f t="shared" si="23"/>
        <v>550.53500000000008</v>
      </c>
      <c r="AJ11" s="1">
        <f t="shared" si="24"/>
        <v>474.88</v>
      </c>
      <c r="AK11" s="1">
        <f t="shared" si="25"/>
        <v>498.9</v>
      </c>
      <c r="AL11" s="1">
        <f t="shared" si="26"/>
        <v>-23.735000000000127</v>
      </c>
      <c r="AM11" s="1">
        <f t="shared" si="27"/>
        <v>24.019999999999982</v>
      </c>
      <c r="AN11" s="1">
        <f t="shared" si="28"/>
        <v>512.84999999999991</v>
      </c>
      <c r="AO11" s="1">
        <f t="shared" si="29"/>
        <v>512.70749999999998</v>
      </c>
      <c r="AP11" s="1">
        <f t="shared" si="30"/>
        <v>0.14249999999992724</v>
      </c>
    </row>
    <row r="12" spans="1:42" x14ac:dyDescent="0.3">
      <c r="A12" s="43">
        <v>12</v>
      </c>
      <c r="B12" s="43">
        <v>437.3</v>
      </c>
      <c r="C12" s="43">
        <v>436.9</v>
      </c>
      <c r="D12" s="43">
        <v>510.96</v>
      </c>
      <c r="E12" s="43">
        <v>625.9</v>
      </c>
      <c r="F12" s="43">
        <v>505</v>
      </c>
      <c r="G12" s="43">
        <v>701.36</v>
      </c>
      <c r="H12" s="43">
        <v>458.3</v>
      </c>
      <c r="I12" s="43">
        <v>740.8</v>
      </c>
      <c r="J12" s="43">
        <f t="shared" si="0"/>
        <v>552.06500000000005</v>
      </c>
      <c r="K12" s="43">
        <v>17</v>
      </c>
      <c r="L12" s="43">
        <v>1</v>
      </c>
      <c r="M12" s="1">
        <f t="shared" si="1"/>
        <v>477.89</v>
      </c>
      <c r="N12" s="1">
        <f t="shared" si="2"/>
        <v>626.24</v>
      </c>
      <c r="O12" s="1">
        <f t="shared" si="3"/>
        <v>-0.40000000000003411</v>
      </c>
      <c r="P12" s="1">
        <f t="shared" si="4"/>
        <v>114.94</v>
      </c>
      <c r="Q12" s="1">
        <f t="shared" si="5"/>
        <v>196.36</v>
      </c>
      <c r="R12" s="1">
        <f t="shared" si="6"/>
        <v>282.49999999999994</v>
      </c>
      <c r="S12" s="1">
        <f t="shared" si="7"/>
        <v>115.34000000000003</v>
      </c>
      <c r="T12" s="1">
        <f t="shared" si="8"/>
        <v>-86.13999999999993</v>
      </c>
      <c r="U12" s="1">
        <f t="shared" si="9"/>
        <v>148.35000000000002</v>
      </c>
      <c r="V12" s="1">
        <f t="shared" si="10"/>
        <v>484.63</v>
      </c>
      <c r="W12" s="1">
        <f t="shared" si="11"/>
        <v>683.34999999999991</v>
      </c>
      <c r="X12" s="1">
        <f t="shared" si="12"/>
        <v>471.15</v>
      </c>
      <c r="Y12" s="1">
        <f t="shared" si="13"/>
        <v>569.13</v>
      </c>
      <c r="Z12" s="1">
        <f t="shared" si="14"/>
        <v>198.71999999999991</v>
      </c>
      <c r="AA12" s="1">
        <f t="shared" si="15"/>
        <v>97.980000000000018</v>
      </c>
      <c r="AB12" s="1">
        <f t="shared" si="16"/>
        <v>474.13</v>
      </c>
      <c r="AC12" s="1">
        <f t="shared" si="17"/>
        <v>531.4</v>
      </c>
      <c r="AD12" s="1">
        <f t="shared" si="18"/>
        <v>481.65</v>
      </c>
      <c r="AE12" s="1">
        <f t="shared" si="19"/>
        <v>721.07999999999993</v>
      </c>
      <c r="AF12" s="1">
        <f t="shared" si="20"/>
        <v>57.269999999999982</v>
      </c>
      <c r="AG12" s="1">
        <f t="shared" si="21"/>
        <v>239.42999999999995</v>
      </c>
      <c r="AH12" s="1">
        <f t="shared" si="22"/>
        <v>625.9</v>
      </c>
      <c r="AI12" s="1">
        <f t="shared" si="23"/>
        <v>437.1</v>
      </c>
      <c r="AJ12" s="1">
        <f t="shared" si="24"/>
        <v>599.54999999999995</v>
      </c>
      <c r="AK12" s="1">
        <f t="shared" si="25"/>
        <v>603.18000000000006</v>
      </c>
      <c r="AL12" s="1">
        <f t="shared" si="26"/>
        <v>188.79999999999995</v>
      </c>
      <c r="AM12" s="1">
        <f t="shared" si="27"/>
        <v>3.6300000000001091</v>
      </c>
      <c r="AN12" s="1">
        <f t="shared" si="28"/>
        <v>614.54</v>
      </c>
      <c r="AO12" s="1">
        <f t="shared" si="29"/>
        <v>518.32500000000005</v>
      </c>
      <c r="AP12" s="1">
        <f t="shared" si="30"/>
        <v>96.214999999999918</v>
      </c>
    </row>
    <row r="13" spans="1:42" x14ac:dyDescent="0.3">
      <c r="A13" s="43">
        <v>14</v>
      </c>
      <c r="B13" s="43">
        <v>492.91</v>
      </c>
      <c r="C13" s="43">
        <v>576.53</v>
      </c>
      <c r="D13" s="43">
        <v>514.79999999999995</v>
      </c>
      <c r="E13" s="43">
        <v>724.18</v>
      </c>
      <c r="F13" s="43">
        <v>589.97</v>
      </c>
      <c r="G13" s="43">
        <v>650.88</v>
      </c>
      <c r="H13" s="43">
        <v>509.7</v>
      </c>
      <c r="I13" s="43">
        <v>545.16999999999996</v>
      </c>
      <c r="J13" s="43">
        <f t="shared" si="0"/>
        <v>575.51750000000004</v>
      </c>
      <c r="K13" s="43">
        <v>4</v>
      </c>
      <c r="L13" s="43">
        <v>1</v>
      </c>
      <c r="M13" s="1">
        <f t="shared" si="1"/>
        <v>526.84500000000003</v>
      </c>
      <c r="N13" s="1">
        <f t="shared" si="2"/>
        <v>624.19000000000005</v>
      </c>
      <c r="O13" s="1">
        <f t="shared" si="3"/>
        <v>83.619999999999948</v>
      </c>
      <c r="P13" s="1">
        <f t="shared" si="4"/>
        <v>209.38</v>
      </c>
      <c r="Q13" s="1">
        <f t="shared" si="5"/>
        <v>60.909999999999968</v>
      </c>
      <c r="R13" s="1">
        <f t="shared" si="6"/>
        <v>35.46999999999997</v>
      </c>
      <c r="S13" s="1">
        <f t="shared" si="7"/>
        <v>125.76000000000005</v>
      </c>
      <c r="T13" s="1">
        <f t="shared" si="8"/>
        <v>25.439999999999998</v>
      </c>
      <c r="U13" s="1">
        <f t="shared" si="9"/>
        <v>97.345000000000027</v>
      </c>
      <c r="V13" s="1">
        <f t="shared" si="10"/>
        <v>512.25</v>
      </c>
      <c r="W13" s="1">
        <f t="shared" si="11"/>
        <v>634.67499999999995</v>
      </c>
      <c r="X13" s="1">
        <f t="shared" si="12"/>
        <v>541.44000000000005</v>
      </c>
      <c r="Y13" s="1">
        <f t="shared" si="13"/>
        <v>613.70499999999993</v>
      </c>
      <c r="Z13" s="1">
        <f t="shared" si="14"/>
        <v>122.42499999999995</v>
      </c>
      <c r="AA13" s="1">
        <f t="shared" si="15"/>
        <v>72.264999999999873</v>
      </c>
      <c r="AB13" s="1">
        <f t="shared" si="16"/>
        <v>503.85500000000002</v>
      </c>
      <c r="AC13" s="1">
        <f t="shared" si="17"/>
        <v>650.35500000000002</v>
      </c>
      <c r="AD13" s="1">
        <f t="shared" si="18"/>
        <v>549.83500000000004</v>
      </c>
      <c r="AE13" s="1">
        <f t="shared" si="19"/>
        <v>598.02499999999998</v>
      </c>
      <c r="AF13" s="1">
        <f t="shared" si="20"/>
        <v>146.5</v>
      </c>
      <c r="AG13" s="1">
        <f t="shared" si="21"/>
        <v>48.189999999999941</v>
      </c>
      <c r="AH13" s="1">
        <f t="shared" si="22"/>
        <v>724.18</v>
      </c>
      <c r="AI13" s="1">
        <f t="shared" si="23"/>
        <v>534.72</v>
      </c>
      <c r="AJ13" s="1">
        <f t="shared" si="24"/>
        <v>527.43499999999995</v>
      </c>
      <c r="AK13" s="1">
        <f t="shared" si="25"/>
        <v>620.42499999999995</v>
      </c>
      <c r="AL13" s="1">
        <f t="shared" si="26"/>
        <v>189.45999999999992</v>
      </c>
      <c r="AM13" s="1">
        <f t="shared" si="27"/>
        <v>92.990000000000009</v>
      </c>
      <c r="AN13" s="1">
        <f t="shared" si="28"/>
        <v>672.30250000000001</v>
      </c>
      <c r="AO13" s="1">
        <f t="shared" si="29"/>
        <v>531.07749999999999</v>
      </c>
      <c r="AP13" s="1">
        <f t="shared" si="30"/>
        <v>141.22500000000002</v>
      </c>
    </row>
    <row r="14" spans="1:42" x14ac:dyDescent="0.3">
      <c r="A14" s="43">
        <v>16</v>
      </c>
      <c r="B14" s="43">
        <v>391.7</v>
      </c>
      <c r="C14" s="43">
        <v>480.11</v>
      </c>
      <c r="D14" s="43">
        <v>573.97</v>
      </c>
      <c r="E14" s="43">
        <v>784.11</v>
      </c>
      <c r="F14" s="43">
        <v>400.9</v>
      </c>
      <c r="G14" s="43">
        <v>668.34</v>
      </c>
      <c r="H14" s="43">
        <v>373.1</v>
      </c>
      <c r="I14" s="43">
        <v>536.37</v>
      </c>
      <c r="J14" s="43">
        <f t="shared" si="0"/>
        <v>526.07500000000005</v>
      </c>
      <c r="K14" s="43">
        <v>10</v>
      </c>
      <c r="L14" s="43">
        <v>1</v>
      </c>
      <c r="M14" s="1">
        <f t="shared" si="1"/>
        <v>434.91750000000002</v>
      </c>
      <c r="N14" s="1">
        <f t="shared" si="2"/>
        <v>617.23249999999996</v>
      </c>
      <c r="O14" s="1">
        <f t="shared" si="3"/>
        <v>88.410000000000025</v>
      </c>
      <c r="P14" s="1">
        <f t="shared" si="4"/>
        <v>210.14</v>
      </c>
      <c r="Q14" s="1">
        <f t="shared" si="5"/>
        <v>267.44000000000005</v>
      </c>
      <c r="R14" s="1">
        <f t="shared" si="6"/>
        <v>163.26999999999998</v>
      </c>
      <c r="S14" s="1">
        <f t="shared" si="7"/>
        <v>121.72999999999996</v>
      </c>
      <c r="T14" s="1">
        <f t="shared" si="8"/>
        <v>104.17000000000007</v>
      </c>
      <c r="U14" s="1">
        <f t="shared" si="9"/>
        <v>182.31499999999994</v>
      </c>
      <c r="V14" s="1">
        <f t="shared" si="10"/>
        <v>473.53500000000003</v>
      </c>
      <c r="W14" s="1">
        <f t="shared" si="11"/>
        <v>660.24</v>
      </c>
      <c r="X14" s="1">
        <f t="shared" si="12"/>
        <v>396.29999999999995</v>
      </c>
      <c r="Y14" s="1">
        <f t="shared" si="13"/>
        <v>574.22500000000002</v>
      </c>
      <c r="Z14" s="1">
        <f t="shared" si="14"/>
        <v>186.70499999999998</v>
      </c>
      <c r="AA14" s="1">
        <f t="shared" si="15"/>
        <v>177.92500000000007</v>
      </c>
      <c r="AB14" s="1">
        <f t="shared" si="16"/>
        <v>482.83500000000004</v>
      </c>
      <c r="AC14" s="1">
        <f t="shared" si="17"/>
        <v>632.11</v>
      </c>
      <c r="AD14" s="1">
        <f t="shared" si="18"/>
        <v>387</v>
      </c>
      <c r="AE14" s="1">
        <f t="shared" si="19"/>
        <v>602.35500000000002</v>
      </c>
      <c r="AF14" s="1">
        <f t="shared" si="20"/>
        <v>149.27499999999998</v>
      </c>
      <c r="AG14" s="1">
        <f t="shared" si="21"/>
        <v>215.35500000000002</v>
      </c>
      <c r="AH14" s="1">
        <f t="shared" si="22"/>
        <v>784.11</v>
      </c>
      <c r="AI14" s="1">
        <f t="shared" si="23"/>
        <v>435.90499999999997</v>
      </c>
      <c r="AJ14" s="1">
        <f t="shared" si="24"/>
        <v>454.73500000000001</v>
      </c>
      <c r="AK14" s="1">
        <f t="shared" si="25"/>
        <v>534.62</v>
      </c>
      <c r="AL14" s="1">
        <f t="shared" si="26"/>
        <v>348.20500000000004</v>
      </c>
      <c r="AM14" s="1">
        <f t="shared" si="27"/>
        <v>79.884999999999991</v>
      </c>
      <c r="AN14" s="1">
        <f t="shared" si="28"/>
        <v>659.36500000000001</v>
      </c>
      <c r="AO14" s="1">
        <f t="shared" si="29"/>
        <v>445.32</v>
      </c>
      <c r="AP14" s="1">
        <f t="shared" si="30"/>
        <v>214.04500000000002</v>
      </c>
    </row>
    <row r="15" spans="1:42" x14ac:dyDescent="0.3">
      <c r="A15" s="43">
        <v>17</v>
      </c>
      <c r="B15" s="43">
        <v>620.34</v>
      </c>
      <c r="C15" s="43">
        <v>937.33</v>
      </c>
      <c r="D15" s="43">
        <v>599.9</v>
      </c>
      <c r="E15" s="43">
        <v>793.58</v>
      </c>
      <c r="F15" s="43">
        <v>612.98</v>
      </c>
      <c r="G15" s="43">
        <v>1250.5999999999999</v>
      </c>
      <c r="H15" s="43">
        <v>641.1</v>
      </c>
      <c r="I15" s="43">
        <v>838.52</v>
      </c>
      <c r="J15" s="43">
        <f t="shared" si="0"/>
        <v>786.79375000000005</v>
      </c>
      <c r="K15" s="43">
        <v>8</v>
      </c>
      <c r="L15" s="43">
        <v>1</v>
      </c>
      <c r="M15" s="1">
        <f t="shared" si="1"/>
        <v>618.58000000000004</v>
      </c>
      <c r="N15" s="1">
        <f t="shared" si="2"/>
        <v>955.00750000000005</v>
      </c>
      <c r="O15" s="1">
        <f t="shared" si="3"/>
        <v>316.99</v>
      </c>
      <c r="P15" s="1">
        <f t="shared" si="4"/>
        <v>193.68000000000006</v>
      </c>
      <c r="Q15" s="1">
        <f t="shared" si="5"/>
        <v>637.61999999999989</v>
      </c>
      <c r="R15" s="1">
        <f t="shared" si="6"/>
        <v>197.41999999999996</v>
      </c>
      <c r="S15" s="1">
        <f t="shared" si="7"/>
        <v>-123.30999999999995</v>
      </c>
      <c r="T15" s="1">
        <f t="shared" si="8"/>
        <v>440.19999999999993</v>
      </c>
      <c r="U15" s="1">
        <f t="shared" si="9"/>
        <v>336.42750000000001</v>
      </c>
      <c r="V15" s="1">
        <f t="shared" si="10"/>
        <v>620.5</v>
      </c>
      <c r="W15" s="1">
        <f t="shared" si="11"/>
        <v>816.05</v>
      </c>
      <c r="X15" s="1">
        <f t="shared" si="12"/>
        <v>616.66000000000008</v>
      </c>
      <c r="Y15" s="1">
        <f t="shared" si="13"/>
        <v>1093.9649999999999</v>
      </c>
      <c r="Z15" s="1">
        <f t="shared" si="14"/>
        <v>195.54999999999995</v>
      </c>
      <c r="AA15" s="1">
        <f t="shared" si="15"/>
        <v>477.30499999999984</v>
      </c>
      <c r="AB15" s="1">
        <f t="shared" si="16"/>
        <v>610.12</v>
      </c>
      <c r="AC15" s="1">
        <f t="shared" si="17"/>
        <v>865.45500000000004</v>
      </c>
      <c r="AD15" s="1">
        <f t="shared" si="18"/>
        <v>627.04</v>
      </c>
      <c r="AE15" s="1">
        <f t="shared" si="19"/>
        <v>1044.56</v>
      </c>
      <c r="AF15" s="1">
        <f t="shared" si="20"/>
        <v>255.33500000000004</v>
      </c>
      <c r="AG15" s="1">
        <f t="shared" si="21"/>
        <v>417.52</v>
      </c>
      <c r="AH15" s="1">
        <f t="shared" si="22"/>
        <v>793.58</v>
      </c>
      <c r="AI15" s="1">
        <f t="shared" si="23"/>
        <v>778.83500000000004</v>
      </c>
      <c r="AJ15" s="1">
        <f t="shared" si="24"/>
        <v>739.81</v>
      </c>
      <c r="AK15" s="1">
        <f t="shared" si="25"/>
        <v>931.79</v>
      </c>
      <c r="AL15" s="1">
        <f t="shared" si="26"/>
        <v>14.745000000000005</v>
      </c>
      <c r="AM15" s="1">
        <f t="shared" si="27"/>
        <v>191.98000000000002</v>
      </c>
      <c r="AN15" s="1">
        <f t="shared" si="28"/>
        <v>862.68499999999995</v>
      </c>
      <c r="AO15" s="1">
        <f t="shared" si="29"/>
        <v>759.32249999999999</v>
      </c>
      <c r="AP15" s="1">
        <f t="shared" si="30"/>
        <v>103.36249999999995</v>
      </c>
    </row>
    <row r="16" spans="1:42" x14ac:dyDescent="0.3">
      <c r="A16" s="43">
        <v>19</v>
      </c>
      <c r="B16" s="43">
        <v>345.6</v>
      </c>
      <c r="C16" s="43">
        <v>562.92999999999995</v>
      </c>
      <c r="D16" s="43">
        <v>347.9</v>
      </c>
      <c r="E16" s="43">
        <v>644.30999999999995</v>
      </c>
      <c r="F16" s="43">
        <v>437.01</v>
      </c>
      <c r="G16" s="43">
        <v>614.65</v>
      </c>
      <c r="H16" s="43">
        <v>333.4</v>
      </c>
      <c r="I16" s="43">
        <v>329.3</v>
      </c>
      <c r="J16" s="43">
        <f t="shared" si="0"/>
        <v>451.88750000000005</v>
      </c>
      <c r="K16" s="43">
        <v>13</v>
      </c>
      <c r="L16" s="43">
        <v>1</v>
      </c>
      <c r="M16" s="1">
        <f t="shared" si="1"/>
        <v>365.97749999999996</v>
      </c>
      <c r="N16" s="1">
        <f t="shared" si="2"/>
        <v>537.79750000000001</v>
      </c>
      <c r="O16" s="1">
        <f t="shared" si="3"/>
        <v>217.32999999999993</v>
      </c>
      <c r="P16" s="1">
        <f t="shared" si="4"/>
        <v>296.40999999999997</v>
      </c>
      <c r="Q16" s="1">
        <f t="shared" si="5"/>
        <v>177.64</v>
      </c>
      <c r="R16" s="1">
        <f t="shared" si="6"/>
        <v>-4.0999999999999659</v>
      </c>
      <c r="S16" s="1">
        <f t="shared" si="7"/>
        <v>79.080000000000041</v>
      </c>
      <c r="T16" s="1">
        <f t="shared" si="8"/>
        <v>181.73999999999995</v>
      </c>
      <c r="U16" s="1">
        <f t="shared" si="9"/>
        <v>171.82000000000005</v>
      </c>
      <c r="V16" s="1">
        <f t="shared" si="10"/>
        <v>340.65</v>
      </c>
      <c r="W16" s="1">
        <f t="shared" si="11"/>
        <v>486.80499999999995</v>
      </c>
      <c r="X16" s="1">
        <f t="shared" si="12"/>
        <v>391.30500000000001</v>
      </c>
      <c r="Y16" s="1">
        <f t="shared" si="13"/>
        <v>588.79</v>
      </c>
      <c r="Z16" s="1">
        <f t="shared" si="14"/>
        <v>146.15499999999997</v>
      </c>
      <c r="AA16" s="1">
        <f t="shared" si="15"/>
        <v>197.48499999999996</v>
      </c>
      <c r="AB16" s="1">
        <f t="shared" si="16"/>
        <v>346.75</v>
      </c>
      <c r="AC16" s="1">
        <f t="shared" si="17"/>
        <v>603.61999999999989</v>
      </c>
      <c r="AD16" s="1">
        <f t="shared" si="18"/>
        <v>385.20499999999998</v>
      </c>
      <c r="AE16" s="1">
        <f t="shared" si="19"/>
        <v>471.97500000000002</v>
      </c>
      <c r="AF16" s="1">
        <f t="shared" si="20"/>
        <v>256.86999999999989</v>
      </c>
      <c r="AG16" s="1">
        <f t="shared" si="21"/>
        <v>86.770000000000039</v>
      </c>
      <c r="AH16" s="1">
        <f t="shared" si="22"/>
        <v>644.30999999999995</v>
      </c>
      <c r="AI16" s="1">
        <f t="shared" si="23"/>
        <v>454.26499999999999</v>
      </c>
      <c r="AJ16" s="1">
        <f t="shared" si="24"/>
        <v>331.35</v>
      </c>
      <c r="AK16" s="1">
        <f t="shared" si="25"/>
        <v>525.82999999999993</v>
      </c>
      <c r="AL16" s="1">
        <f t="shared" si="26"/>
        <v>190.04499999999996</v>
      </c>
      <c r="AM16" s="1">
        <f t="shared" si="27"/>
        <v>194.4799999999999</v>
      </c>
      <c r="AN16" s="1">
        <f t="shared" si="28"/>
        <v>585.06999999999994</v>
      </c>
      <c r="AO16" s="1">
        <f t="shared" si="29"/>
        <v>392.8075</v>
      </c>
      <c r="AP16" s="1">
        <f t="shared" si="30"/>
        <v>192.26249999999993</v>
      </c>
    </row>
    <row r="17" spans="1:42" x14ac:dyDescent="0.3">
      <c r="A17" s="43">
        <v>20</v>
      </c>
      <c r="B17" s="43">
        <v>552.1</v>
      </c>
      <c r="C17" s="43">
        <v>597.02</v>
      </c>
      <c r="D17" s="43">
        <v>589.70000000000005</v>
      </c>
      <c r="E17" s="43">
        <v>766.81</v>
      </c>
      <c r="F17" s="43">
        <v>580.29999999999995</v>
      </c>
      <c r="G17" s="43">
        <v>707.7</v>
      </c>
      <c r="H17" s="43">
        <v>528.29999999999995</v>
      </c>
      <c r="I17" s="43">
        <v>488.7</v>
      </c>
      <c r="J17" s="43">
        <f t="shared" si="0"/>
        <v>601.32875000000001</v>
      </c>
      <c r="K17" s="43">
        <v>7</v>
      </c>
      <c r="L17" s="43">
        <v>1</v>
      </c>
      <c r="M17" s="1">
        <f t="shared" si="1"/>
        <v>562.6</v>
      </c>
      <c r="N17" s="1">
        <f t="shared" si="2"/>
        <v>640.05749999999989</v>
      </c>
      <c r="O17" s="1">
        <f t="shared" si="3"/>
        <v>44.919999999999959</v>
      </c>
      <c r="P17" s="1">
        <f t="shared" si="4"/>
        <v>177.1099999999999</v>
      </c>
      <c r="Q17" s="1">
        <f t="shared" si="5"/>
        <v>127.40000000000009</v>
      </c>
      <c r="R17" s="1">
        <f t="shared" si="6"/>
        <v>-39.599999999999966</v>
      </c>
      <c r="S17" s="1">
        <f t="shared" si="7"/>
        <v>132.18999999999994</v>
      </c>
      <c r="T17" s="1">
        <f t="shared" si="8"/>
        <v>167.00000000000006</v>
      </c>
      <c r="U17" s="1">
        <f t="shared" si="9"/>
        <v>77.457499999999868</v>
      </c>
      <c r="V17" s="1">
        <f t="shared" si="10"/>
        <v>559</v>
      </c>
      <c r="W17" s="1">
        <f t="shared" si="11"/>
        <v>627.755</v>
      </c>
      <c r="X17" s="1">
        <f t="shared" si="12"/>
        <v>566.20000000000005</v>
      </c>
      <c r="Y17" s="1">
        <f t="shared" si="13"/>
        <v>652.36</v>
      </c>
      <c r="Z17" s="1">
        <f t="shared" si="14"/>
        <v>68.754999999999995</v>
      </c>
      <c r="AA17" s="1">
        <f t="shared" si="15"/>
        <v>86.159999999999968</v>
      </c>
      <c r="AB17" s="1">
        <f t="shared" si="16"/>
        <v>570.90000000000009</v>
      </c>
      <c r="AC17" s="1">
        <f t="shared" si="17"/>
        <v>681.91499999999996</v>
      </c>
      <c r="AD17" s="1">
        <f t="shared" si="18"/>
        <v>554.29999999999995</v>
      </c>
      <c r="AE17" s="1">
        <f t="shared" si="19"/>
        <v>598.20000000000005</v>
      </c>
      <c r="AF17" s="1">
        <f t="shared" si="20"/>
        <v>111.01499999999987</v>
      </c>
      <c r="AG17" s="1">
        <f t="shared" si="21"/>
        <v>43.900000000000091</v>
      </c>
      <c r="AH17" s="1">
        <f t="shared" si="22"/>
        <v>766.81</v>
      </c>
      <c r="AI17" s="1">
        <f t="shared" si="23"/>
        <v>574.55999999999995</v>
      </c>
      <c r="AJ17" s="1">
        <f t="shared" si="24"/>
        <v>508.5</v>
      </c>
      <c r="AK17" s="1">
        <f t="shared" si="25"/>
        <v>644</v>
      </c>
      <c r="AL17" s="1">
        <f t="shared" si="26"/>
        <v>192.25</v>
      </c>
      <c r="AM17" s="1">
        <f t="shared" si="27"/>
        <v>135.5</v>
      </c>
      <c r="AN17" s="1">
        <f t="shared" si="28"/>
        <v>705.40499999999997</v>
      </c>
      <c r="AO17" s="1">
        <f t="shared" si="29"/>
        <v>541.53</v>
      </c>
      <c r="AP17" s="1">
        <f t="shared" si="30"/>
        <v>163.875</v>
      </c>
    </row>
    <row r="18" spans="1:42" x14ac:dyDescent="0.3">
      <c r="A18" s="43">
        <v>21</v>
      </c>
      <c r="B18" s="43">
        <v>512.45000000000005</v>
      </c>
      <c r="C18" s="43">
        <v>550.11</v>
      </c>
      <c r="D18" s="43">
        <v>500.1</v>
      </c>
      <c r="E18" s="43">
        <v>633.64</v>
      </c>
      <c r="F18" s="43">
        <v>554.20000000000005</v>
      </c>
      <c r="G18" s="43">
        <v>718.86</v>
      </c>
      <c r="H18" s="43">
        <v>493.8</v>
      </c>
      <c r="I18" s="43">
        <v>580.11</v>
      </c>
      <c r="J18" s="43">
        <f t="shared" si="0"/>
        <v>567.90875000000005</v>
      </c>
      <c r="K18" s="43">
        <v>13</v>
      </c>
      <c r="L18" s="43">
        <v>1</v>
      </c>
      <c r="M18" s="1">
        <f t="shared" si="1"/>
        <v>515.13750000000005</v>
      </c>
      <c r="N18" s="1">
        <f t="shared" si="2"/>
        <v>620.68000000000006</v>
      </c>
      <c r="O18" s="1">
        <f t="shared" si="3"/>
        <v>37.659999999999968</v>
      </c>
      <c r="P18" s="1">
        <f t="shared" si="4"/>
        <v>133.53999999999996</v>
      </c>
      <c r="Q18" s="1">
        <f t="shared" si="5"/>
        <v>164.65999999999997</v>
      </c>
      <c r="R18" s="1">
        <f t="shared" si="6"/>
        <v>86.31</v>
      </c>
      <c r="S18" s="1">
        <f t="shared" si="7"/>
        <v>95.88</v>
      </c>
      <c r="T18" s="1">
        <f t="shared" si="8"/>
        <v>78.349999999999966</v>
      </c>
      <c r="U18" s="1">
        <f t="shared" si="9"/>
        <v>105.54250000000002</v>
      </c>
      <c r="V18" s="1">
        <f t="shared" si="10"/>
        <v>496.95000000000005</v>
      </c>
      <c r="W18" s="1">
        <f t="shared" si="11"/>
        <v>606.875</v>
      </c>
      <c r="X18" s="1">
        <f t="shared" si="12"/>
        <v>533.32500000000005</v>
      </c>
      <c r="Y18" s="1">
        <f t="shared" si="13"/>
        <v>634.48500000000001</v>
      </c>
      <c r="Z18" s="1">
        <f t="shared" si="14"/>
        <v>109.92499999999995</v>
      </c>
      <c r="AA18" s="1">
        <f t="shared" si="15"/>
        <v>101.15999999999997</v>
      </c>
      <c r="AB18" s="1">
        <f t="shared" si="16"/>
        <v>506.27500000000003</v>
      </c>
      <c r="AC18" s="1">
        <f t="shared" si="17"/>
        <v>591.875</v>
      </c>
      <c r="AD18" s="1">
        <f t="shared" si="18"/>
        <v>524</v>
      </c>
      <c r="AE18" s="1">
        <f t="shared" si="19"/>
        <v>649.48500000000001</v>
      </c>
      <c r="AF18" s="1">
        <f t="shared" si="20"/>
        <v>85.599999999999966</v>
      </c>
      <c r="AG18" s="1">
        <f t="shared" si="21"/>
        <v>125.48500000000001</v>
      </c>
      <c r="AH18" s="1">
        <f t="shared" si="22"/>
        <v>633.64</v>
      </c>
      <c r="AI18" s="1">
        <f t="shared" si="23"/>
        <v>531.28</v>
      </c>
      <c r="AJ18" s="1">
        <f t="shared" si="24"/>
        <v>536.95500000000004</v>
      </c>
      <c r="AK18" s="1">
        <f t="shared" si="25"/>
        <v>636.53</v>
      </c>
      <c r="AL18" s="1">
        <f t="shared" si="26"/>
        <v>102.36000000000001</v>
      </c>
      <c r="AM18" s="1">
        <f t="shared" si="27"/>
        <v>99.574999999999932</v>
      </c>
      <c r="AN18" s="1">
        <f t="shared" si="28"/>
        <v>635.08500000000004</v>
      </c>
      <c r="AO18" s="1">
        <f t="shared" si="29"/>
        <v>534.11750000000006</v>
      </c>
      <c r="AP18" s="1">
        <f t="shared" si="30"/>
        <v>100.96749999999997</v>
      </c>
    </row>
    <row r="19" spans="1:42" x14ac:dyDescent="0.3">
      <c r="A19" s="43">
        <v>24</v>
      </c>
      <c r="B19" s="43">
        <v>516.9</v>
      </c>
      <c r="C19" s="43">
        <v>549</v>
      </c>
      <c r="D19" s="43">
        <v>585.79999999999995</v>
      </c>
      <c r="E19" s="43">
        <v>651.20000000000005</v>
      </c>
      <c r="F19" s="43">
        <v>625.1</v>
      </c>
      <c r="G19" s="43">
        <v>671.1</v>
      </c>
      <c r="H19" s="43">
        <v>575.6</v>
      </c>
      <c r="I19" s="43">
        <v>659.6</v>
      </c>
      <c r="J19" s="43">
        <f t="shared" si="0"/>
        <v>604.28750000000002</v>
      </c>
      <c r="K19" s="43">
        <v>6</v>
      </c>
      <c r="L19" s="43">
        <v>1</v>
      </c>
      <c r="M19" s="1">
        <f t="shared" si="1"/>
        <v>575.84999999999991</v>
      </c>
      <c r="N19" s="1">
        <f t="shared" si="2"/>
        <v>632.72500000000002</v>
      </c>
      <c r="O19" s="1">
        <f t="shared" si="3"/>
        <v>32.100000000000023</v>
      </c>
      <c r="P19" s="1">
        <f t="shared" si="4"/>
        <v>65.400000000000091</v>
      </c>
      <c r="Q19" s="1">
        <f t="shared" si="5"/>
        <v>46</v>
      </c>
      <c r="R19" s="1">
        <f t="shared" si="6"/>
        <v>84</v>
      </c>
      <c r="S19" s="1">
        <f t="shared" si="7"/>
        <v>33.300000000000068</v>
      </c>
      <c r="T19" s="1">
        <f t="shared" si="8"/>
        <v>-38</v>
      </c>
      <c r="U19" s="1">
        <f t="shared" si="9"/>
        <v>56.875000000000114</v>
      </c>
      <c r="V19" s="1">
        <f t="shared" si="10"/>
        <v>580.70000000000005</v>
      </c>
      <c r="W19" s="1">
        <f t="shared" si="11"/>
        <v>655.40000000000009</v>
      </c>
      <c r="X19" s="1">
        <f t="shared" si="12"/>
        <v>571</v>
      </c>
      <c r="Y19" s="1">
        <f t="shared" si="13"/>
        <v>610.04999999999995</v>
      </c>
      <c r="Z19" s="1">
        <f t="shared" si="14"/>
        <v>74.700000000000045</v>
      </c>
      <c r="AA19" s="1">
        <f t="shared" si="15"/>
        <v>39.049999999999955</v>
      </c>
      <c r="AB19" s="1">
        <f t="shared" si="16"/>
        <v>551.34999999999991</v>
      </c>
      <c r="AC19" s="1">
        <f t="shared" si="17"/>
        <v>600.1</v>
      </c>
      <c r="AD19" s="1">
        <f t="shared" si="18"/>
        <v>600.35</v>
      </c>
      <c r="AE19" s="1">
        <f t="shared" si="19"/>
        <v>665.35</v>
      </c>
      <c r="AF19" s="1">
        <f t="shared" si="20"/>
        <v>48.750000000000114</v>
      </c>
      <c r="AG19" s="1">
        <f t="shared" si="21"/>
        <v>65</v>
      </c>
      <c r="AH19" s="1">
        <f t="shared" si="22"/>
        <v>651.20000000000005</v>
      </c>
      <c r="AI19" s="1">
        <f t="shared" si="23"/>
        <v>532.95000000000005</v>
      </c>
      <c r="AJ19" s="1">
        <f t="shared" si="24"/>
        <v>617.6</v>
      </c>
      <c r="AK19" s="1">
        <f t="shared" si="25"/>
        <v>648.1</v>
      </c>
      <c r="AL19" s="1">
        <f t="shared" si="26"/>
        <v>118.25</v>
      </c>
      <c r="AM19" s="1">
        <f t="shared" si="27"/>
        <v>30.5</v>
      </c>
      <c r="AN19" s="1">
        <f t="shared" si="28"/>
        <v>649.65000000000009</v>
      </c>
      <c r="AO19" s="1">
        <f t="shared" si="29"/>
        <v>575.27500000000009</v>
      </c>
      <c r="AP19" s="1">
        <f t="shared" si="30"/>
        <v>74.375</v>
      </c>
    </row>
    <row r="20" spans="1:42" x14ac:dyDescent="0.3">
      <c r="A20" s="43">
        <v>26</v>
      </c>
      <c r="B20" s="43">
        <v>491.63</v>
      </c>
      <c r="C20" s="43">
        <v>539</v>
      </c>
      <c r="D20" s="43">
        <v>582.79999999999995</v>
      </c>
      <c r="E20" s="43">
        <v>720.43</v>
      </c>
      <c r="F20" s="43">
        <v>709.6</v>
      </c>
      <c r="G20" s="43">
        <v>695.36</v>
      </c>
      <c r="H20" s="43">
        <v>601.9</v>
      </c>
      <c r="I20" s="43">
        <v>717.33</v>
      </c>
      <c r="J20" s="43">
        <f t="shared" si="0"/>
        <v>632.25625000000002</v>
      </c>
      <c r="K20" s="43">
        <v>14</v>
      </c>
      <c r="L20" s="43">
        <v>1</v>
      </c>
      <c r="M20" s="1">
        <f t="shared" si="1"/>
        <v>596.48249999999996</v>
      </c>
      <c r="N20" s="1">
        <f t="shared" si="2"/>
        <v>668.03</v>
      </c>
      <c r="O20" s="1">
        <f t="shared" si="3"/>
        <v>47.370000000000005</v>
      </c>
      <c r="P20" s="1">
        <f t="shared" si="4"/>
        <v>137.63</v>
      </c>
      <c r="Q20" s="1">
        <f t="shared" si="5"/>
        <v>-14.240000000000009</v>
      </c>
      <c r="R20" s="1">
        <f t="shared" si="6"/>
        <v>115.43000000000006</v>
      </c>
      <c r="S20" s="1">
        <f t="shared" si="7"/>
        <v>90.259999999999991</v>
      </c>
      <c r="T20" s="1">
        <f t="shared" si="8"/>
        <v>-129.67000000000007</v>
      </c>
      <c r="U20" s="1">
        <f t="shared" si="9"/>
        <v>71.547500000000014</v>
      </c>
      <c r="V20" s="1">
        <f t="shared" si="10"/>
        <v>592.34999999999991</v>
      </c>
      <c r="W20" s="1">
        <f t="shared" si="11"/>
        <v>718.88</v>
      </c>
      <c r="X20" s="1">
        <f t="shared" si="12"/>
        <v>600.61500000000001</v>
      </c>
      <c r="Y20" s="1">
        <f t="shared" si="13"/>
        <v>617.18000000000006</v>
      </c>
      <c r="Z20" s="1">
        <f t="shared" si="14"/>
        <v>126.53000000000009</v>
      </c>
      <c r="AA20" s="1">
        <f t="shared" si="15"/>
        <v>16.565000000000055</v>
      </c>
      <c r="AB20" s="1">
        <f t="shared" si="16"/>
        <v>537.21499999999992</v>
      </c>
      <c r="AC20" s="1">
        <f t="shared" si="17"/>
        <v>629.71499999999992</v>
      </c>
      <c r="AD20" s="1">
        <f t="shared" si="18"/>
        <v>655.75</v>
      </c>
      <c r="AE20" s="1">
        <f t="shared" si="19"/>
        <v>706.34500000000003</v>
      </c>
      <c r="AF20" s="1">
        <f t="shared" si="20"/>
        <v>92.5</v>
      </c>
      <c r="AG20" s="1">
        <f t="shared" si="21"/>
        <v>50.595000000000027</v>
      </c>
      <c r="AH20" s="1">
        <f t="shared" si="22"/>
        <v>720.43</v>
      </c>
      <c r="AI20" s="1">
        <f t="shared" si="23"/>
        <v>515.31500000000005</v>
      </c>
      <c r="AJ20" s="1">
        <f t="shared" si="24"/>
        <v>659.61500000000001</v>
      </c>
      <c r="AK20" s="1">
        <f t="shared" si="25"/>
        <v>702.48</v>
      </c>
      <c r="AL20" s="1">
        <f t="shared" si="26"/>
        <v>205.1149999999999</v>
      </c>
      <c r="AM20" s="1">
        <f t="shared" si="27"/>
        <v>42.865000000000009</v>
      </c>
      <c r="AN20" s="1">
        <f t="shared" si="28"/>
        <v>711.45499999999993</v>
      </c>
      <c r="AO20" s="1">
        <f t="shared" si="29"/>
        <v>587.46500000000003</v>
      </c>
      <c r="AP20" s="1">
        <f t="shared" si="30"/>
        <v>123.9899999999999</v>
      </c>
    </row>
    <row r="21" spans="1:42" x14ac:dyDescent="0.3">
      <c r="A21" s="43">
        <v>28</v>
      </c>
      <c r="B21" s="43">
        <v>970.2</v>
      </c>
      <c r="C21" s="43">
        <v>1045.8699999999999</v>
      </c>
      <c r="D21" s="43">
        <v>1164.06</v>
      </c>
      <c r="E21" s="43">
        <v>1077.33</v>
      </c>
      <c r="F21" s="43">
        <v>959.25</v>
      </c>
      <c r="G21" s="43">
        <v>848.75</v>
      </c>
      <c r="H21" s="43">
        <v>828.69</v>
      </c>
      <c r="I21" s="43">
        <v>1009.92</v>
      </c>
      <c r="J21" s="43">
        <f t="shared" si="0"/>
        <v>988.00874999999996</v>
      </c>
      <c r="K21" s="43">
        <v>10</v>
      </c>
      <c r="L21" s="43">
        <v>1</v>
      </c>
      <c r="M21" s="1">
        <f t="shared" si="1"/>
        <v>980.55000000000007</v>
      </c>
      <c r="N21" s="1">
        <f t="shared" si="2"/>
        <v>995.46749999999997</v>
      </c>
      <c r="O21" s="1">
        <f t="shared" si="3"/>
        <v>75.669999999999845</v>
      </c>
      <c r="P21" s="1">
        <f t="shared" si="4"/>
        <v>-86.730000000000018</v>
      </c>
      <c r="Q21" s="1">
        <f t="shared" si="5"/>
        <v>-110.5</v>
      </c>
      <c r="R21" s="1">
        <f t="shared" si="6"/>
        <v>181.2299999999999</v>
      </c>
      <c r="S21" s="1">
        <f t="shared" si="7"/>
        <v>-162.39999999999986</v>
      </c>
      <c r="T21" s="1">
        <f t="shared" si="8"/>
        <v>-291.7299999999999</v>
      </c>
      <c r="U21" s="1">
        <f t="shared" si="9"/>
        <v>14.917499999999905</v>
      </c>
      <c r="V21" s="1">
        <f t="shared" si="10"/>
        <v>996.375</v>
      </c>
      <c r="W21" s="1">
        <f t="shared" si="11"/>
        <v>1043.625</v>
      </c>
      <c r="X21" s="1">
        <f t="shared" si="12"/>
        <v>964.72500000000002</v>
      </c>
      <c r="Y21" s="1">
        <f t="shared" si="13"/>
        <v>947.31</v>
      </c>
      <c r="Z21" s="1">
        <f t="shared" si="14"/>
        <v>47.25</v>
      </c>
      <c r="AA21" s="1">
        <f t="shared" si="15"/>
        <v>-17.415000000000077</v>
      </c>
      <c r="AB21" s="1">
        <f t="shared" si="16"/>
        <v>1067.1300000000001</v>
      </c>
      <c r="AC21" s="1">
        <f t="shared" si="17"/>
        <v>1061.5999999999999</v>
      </c>
      <c r="AD21" s="1">
        <f t="shared" si="18"/>
        <v>893.97</v>
      </c>
      <c r="AE21" s="1">
        <f t="shared" si="19"/>
        <v>929.33500000000004</v>
      </c>
      <c r="AF21" s="1">
        <f t="shared" si="20"/>
        <v>-5.5300000000002001</v>
      </c>
      <c r="AG21" s="1">
        <f t="shared" si="21"/>
        <v>35.365000000000009</v>
      </c>
      <c r="AH21" s="1">
        <f t="shared" si="22"/>
        <v>1077.33</v>
      </c>
      <c r="AI21" s="1">
        <f t="shared" si="23"/>
        <v>1008.035</v>
      </c>
      <c r="AJ21" s="1">
        <f t="shared" si="24"/>
        <v>919.30500000000006</v>
      </c>
      <c r="AK21" s="1">
        <f t="shared" si="25"/>
        <v>904</v>
      </c>
      <c r="AL21" s="1">
        <f t="shared" si="26"/>
        <v>69.294999999999959</v>
      </c>
      <c r="AM21" s="1">
        <f t="shared" si="27"/>
        <v>-15.305000000000064</v>
      </c>
      <c r="AN21" s="1">
        <f t="shared" si="28"/>
        <v>990.66499999999996</v>
      </c>
      <c r="AO21" s="1">
        <f t="shared" si="29"/>
        <v>963.67000000000007</v>
      </c>
      <c r="AP21" s="1">
        <f t="shared" si="30"/>
        <v>26.994999999999891</v>
      </c>
    </row>
    <row r="22" spans="1:42" x14ac:dyDescent="0.3">
      <c r="A22" s="43">
        <v>29</v>
      </c>
      <c r="B22" s="43">
        <v>458.4</v>
      </c>
      <c r="C22" s="43">
        <v>504.64</v>
      </c>
      <c r="D22" s="43">
        <v>462.4</v>
      </c>
      <c r="E22" s="43">
        <v>600.6</v>
      </c>
      <c r="F22" s="43">
        <v>480.8</v>
      </c>
      <c r="G22" s="43">
        <v>457.3</v>
      </c>
      <c r="H22" s="43">
        <v>454.6</v>
      </c>
      <c r="I22" s="43">
        <v>460.6</v>
      </c>
      <c r="J22" s="43">
        <f t="shared" si="0"/>
        <v>484.91750000000002</v>
      </c>
      <c r="K22" s="43">
        <v>12</v>
      </c>
      <c r="L22" s="43">
        <v>1</v>
      </c>
      <c r="M22" s="1">
        <f t="shared" si="1"/>
        <v>464.04999999999995</v>
      </c>
      <c r="N22" s="1">
        <f t="shared" si="2"/>
        <v>505.78499999999997</v>
      </c>
      <c r="O22" s="1">
        <f t="shared" si="3"/>
        <v>46.240000000000009</v>
      </c>
      <c r="P22" s="1">
        <f t="shared" si="4"/>
        <v>138.20000000000005</v>
      </c>
      <c r="Q22" s="1">
        <f t="shared" si="5"/>
        <v>-23.5</v>
      </c>
      <c r="R22" s="1">
        <f t="shared" si="6"/>
        <v>6</v>
      </c>
      <c r="S22" s="1">
        <f t="shared" si="7"/>
        <v>91.960000000000036</v>
      </c>
      <c r="T22" s="1">
        <f t="shared" si="8"/>
        <v>-29.5</v>
      </c>
      <c r="U22" s="1">
        <f t="shared" si="9"/>
        <v>41.735000000000014</v>
      </c>
      <c r="V22" s="1">
        <f t="shared" si="10"/>
        <v>458.5</v>
      </c>
      <c r="W22" s="1">
        <f t="shared" si="11"/>
        <v>530.6</v>
      </c>
      <c r="X22" s="1">
        <f t="shared" si="12"/>
        <v>469.6</v>
      </c>
      <c r="Y22" s="1">
        <f t="shared" si="13"/>
        <v>480.97</v>
      </c>
      <c r="Z22" s="1">
        <f t="shared" si="14"/>
        <v>72.100000000000023</v>
      </c>
      <c r="AA22" s="1">
        <f t="shared" si="15"/>
        <v>11.370000000000005</v>
      </c>
      <c r="AB22" s="1">
        <f t="shared" si="16"/>
        <v>460.4</v>
      </c>
      <c r="AC22" s="1">
        <f t="shared" si="17"/>
        <v>552.62</v>
      </c>
      <c r="AD22" s="1">
        <f t="shared" si="18"/>
        <v>467.70000000000005</v>
      </c>
      <c r="AE22" s="1">
        <f t="shared" si="19"/>
        <v>458.95000000000005</v>
      </c>
      <c r="AF22" s="1">
        <f t="shared" si="20"/>
        <v>92.220000000000027</v>
      </c>
      <c r="AG22" s="1">
        <f t="shared" si="21"/>
        <v>-8.75</v>
      </c>
      <c r="AH22" s="1">
        <f t="shared" si="22"/>
        <v>600.6</v>
      </c>
      <c r="AI22" s="1">
        <f t="shared" si="23"/>
        <v>481.52</v>
      </c>
      <c r="AJ22" s="1">
        <f t="shared" si="24"/>
        <v>457.6</v>
      </c>
      <c r="AK22" s="1">
        <f t="shared" si="25"/>
        <v>469.05</v>
      </c>
      <c r="AL22" s="1">
        <f t="shared" si="26"/>
        <v>119.08000000000004</v>
      </c>
      <c r="AM22" s="1">
        <f t="shared" si="27"/>
        <v>11.449999999999989</v>
      </c>
      <c r="AN22" s="1">
        <f t="shared" si="28"/>
        <v>534.82500000000005</v>
      </c>
      <c r="AO22" s="1">
        <f t="shared" si="29"/>
        <v>469.56</v>
      </c>
      <c r="AP22" s="1">
        <f t="shared" si="30"/>
        <v>65.265000000000043</v>
      </c>
    </row>
    <row r="23" spans="1:42" x14ac:dyDescent="0.3">
      <c r="A23" s="43">
        <v>30</v>
      </c>
      <c r="B23" s="43">
        <v>588.6</v>
      </c>
      <c r="C23" s="43">
        <v>724.3</v>
      </c>
      <c r="D23" s="43">
        <v>657</v>
      </c>
      <c r="E23" s="43">
        <v>701.7</v>
      </c>
      <c r="F23" s="43">
        <v>686.6</v>
      </c>
      <c r="G23" s="43">
        <v>677.9</v>
      </c>
      <c r="H23" s="43">
        <v>678</v>
      </c>
      <c r="I23" s="43">
        <v>670.7</v>
      </c>
      <c r="J23" s="43">
        <f t="shared" si="0"/>
        <v>673.1</v>
      </c>
      <c r="K23" s="43">
        <v>8</v>
      </c>
      <c r="L23" s="43">
        <v>1</v>
      </c>
      <c r="M23" s="1">
        <f t="shared" si="1"/>
        <v>652.54999999999995</v>
      </c>
      <c r="N23" s="1">
        <f t="shared" si="2"/>
        <v>693.65000000000009</v>
      </c>
      <c r="O23" s="1">
        <f t="shared" si="3"/>
        <v>135.69999999999993</v>
      </c>
      <c r="P23" s="1">
        <f t="shared" si="4"/>
        <v>44.700000000000045</v>
      </c>
      <c r="Q23" s="1">
        <f t="shared" si="5"/>
        <v>-8.7000000000000455</v>
      </c>
      <c r="R23" s="1">
        <f t="shared" si="6"/>
        <v>-7.2999999999999545</v>
      </c>
      <c r="S23" s="1">
        <f t="shared" si="7"/>
        <v>-90.999999999999886</v>
      </c>
      <c r="T23" s="1">
        <f t="shared" si="8"/>
        <v>-1.4000000000000909</v>
      </c>
      <c r="U23" s="1">
        <f t="shared" si="9"/>
        <v>41.100000000000136</v>
      </c>
      <c r="V23" s="1">
        <f t="shared" si="10"/>
        <v>667.5</v>
      </c>
      <c r="W23" s="1">
        <f t="shared" si="11"/>
        <v>686.2</v>
      </c>
      <c r="X23" s="1">
        <f t="shared" si="12"/>
        <v>637.6</v>
      </c>
      <c r="Y23" s="1">
        <f t="shared" si="13"/>
        <v>701.09999999999991</v>
      </c>
      <c r="Z23" s="1">
        <f t="shared" si="14"/>
        <v>18.700000000000045</v>
      </c>
      <c r="AA23" s="1">
        <f t="shared" si="15"/>
        <v>63.499999999999886</v>
      </c>
      <c r="AB23" s="1">
        <f t="shared" si="16"/>
        <v>622.79999999999995</v>
      </c>
      <c r="AC23" s="1">
        <f t="shared" si="17"/>
        <v>713</v>
      </c>
      <c r="AD23" s="1">
        <f t="shared" si="18"/>
        <v>682.3</v>
      </c>
      <c r="AE23" s="1">
        <f t="shared" si="19"/>
        <v>674.3</v>
      </c>
      <c r="AF23" s="1">
        <f t="shared" si="20"/>
        <v>90.200000000000045</v>
      </c>
      <c r="AG23" s="1">
        <f t="shared" si="21"/>
        <v>-8</v>
      </c>
      <c r="AH23" s="1">
        <f t="shared" si="22"/>
        <v>701.7</v>
      </c>
      <c r="AI23" s="1">
        <f t="shared" si="23"/>
        <v>656.45</v>
      </c>
      <c r="AJ23" s="1">
        <f t="shared" si="24"/>
        <v>674.35</v>
      </c>
      <c r="AK23" s="1">
        <f t="shared" si="25"/>
        <v>682.25</v>
      </c>
      <c r="AL23" s="1">
        <f t="shared" si="26"/>
        <v>45.25</v>
      </c>
      <c r="AM23" s="1">
        <f t="shared" si="27"/>
        <v>7.8999999999999773</v>
      </c>
      <c r="AN23" s="1">
        <f t="shared" si="28"/>
        <v>691.97500000000002</v>
      </c>
      <c r="AO23" s="1">
        <f t="shared" si="29"/>
        <v>665.40000000000009</v>
      </c>
      <c r="AP23" s="1">
        <f t="shared" si="30"/>
        <v>26.574999999999932</v>
      </c>
    </row>
    <row r="24" spans="1:42" x14ac:dyDescent="0.3">
      <c r="A24" s="43">
        <v>32</v>
      </c>
      <c r="B24" s="43">
        <v>484.6</v>
      </c>
      <c r="C24" s="43">
        <v>488.8</v>
      </c>
      <c r="D24" s="43">
        <v>422.2</v>
      </c>
      <c r="E24" s="43">
        <v>599.42999999999995</v>
      </c>
      <c r="F24" s="43">
        <v>450.9</v>
      </c>
      <c r="G24" s="43">
        <v>502.7</v>
      </c>
      <c r="H24" s="43">
        <v>458.2</v>
      </c>
      <c r="I24" s="43">
        <v>514.4</v>
      </c>
      <c r="J24" s="43">
        <f t="shared" si="0"/>
        <v>490.15375</v>
      </c>
      <c r="K24" s="43">
        <v>16</v>
      </c>
      <c r="L24" s="43">
        <v>1</v>
      </c>
      <c r="M24" s="1">
        <f t="shared" si="1"/>
        <v>453.97499999999997</v>
      </c>
      <c r="N24" s="1">
        <f t="shared" si="2"/>
        <v>526.33249999999998</v>
      </c>
      <c r="O24" s="1">
        <f t="shared" si="3"/>
        <v>4.1999999999999886</v>
      </c>
      <c r="P24" s="1">
        <f t="shared" si="4"/>
        <v>177.22999999999996</v>
      </c>
      <c r="Q24" s="1">
        <f t="shared" si="5"/>
        <v>51.800000000000011</v>
      </c>
      <c r="R24" s="1">
        <f t="shared" si="6"/>
        <v>56.199999999999989</v>
      </c>
      <c r="S24" s="1">
        <f t="shared" si="7"/>
        <v>173.02999999999997</v>
      </c>
      <c r="T24" s="1">
        <f t="shared" si="8"/>
        <v>-4.3999999999999773</v>
      </c>
      <c r="U24" s="1">
        <f t="shared" si="9"/>
        <v>72.357500000000016</v>
      </c>
      <c r="V24" s="1">
        <f t="shared" si="10"/>
        <v>440.2</v>
      </c>
      <c r="W24" s="1">
        <f t="shared" si="11"/>
        <v>556.91499999999996</v>
      </c>
      <c r="X24" s="1">
        <f t="shared" si="12"/>
        <v>467.75</v>
      </c>
      <c r="Y24" s="1">
        <f t="shared" si="13"/>
        <v>495.75</v>
      </c>
      <c r="Z24" s="1">
        <f t="shared" si="14"/>
        <v>116.71499999999997</v>
      </c>
      <c r="AA24" s="1">
        <f t="shared" si="15"/>
        <v>28</v>
      </c>
      <c r="AB24" s="1">
        <f t="shared" si="16"/>
        <v>453.4</v>
      </c>
      <c r="AC24" s="1">
        <f t="shared" si="17"/>
        <v>544.11500000000001</v>
      </c>
      <c r="AD24" s="1">
        <f t="shared" si="18"/>
        <v>454.54999999999995</v>
      </c>
      <c r="AE24" s="1">
        <f t="shared" si="19"/>
        <v>508.54999999999995</v>
      </c>
      <c r="AF24" s="1">
        <f t="shared" si="20"/>
        <v>90.715000000000032</v>
      </c>
      <c r="AG24" s="1">
        <f t="shared" si="21"/>
        <v>54</v>
      </c>
      <c r="AH24" s="1">
        <f t="shared" si="22"/>
        <v>599.42999999999995</v>
      </c>
      <c r="AI24" s="1">
        <f t="shared" si="23"/>
        <v>486.70000000000005</v>
      </c>
      <c r="AJ24" s="1">
        <f t="shared" si="24"/>
        <v>486.29999999999995</v>
      </c>
      <c r="AK24" s="1">
        <f t="shared" si="25"/>
        <v>476.79999999999995</v>
      </c>
      <c r="AL24" s="1">
        <f t="shared" si="26"/>
        <v>112.7299999999999</v>
      </c>
      <c r="AM24" s="1">
        <f t="shared" si="27"/>
        <v>-9.5</v>
      </c>
      <c r="AN24" s="1">
        <f t="shared" si="28"/>
        <v>538.11500000000001</v>
      </c>
      <c r="AO24" s="1">
        <f t="shared" si="29"/>
        <v>486.5</v>
      </c>
      <c r="AP24" s="1">
        <f t="shared" si="30"/>
        <v>51.615000000000009</v>
      </c>
    </row>
    <row r="25" spans="1:42" x14ac:dyDescent="0.3">
      <c r="A25" s="43">
        <v>33</v>
      </c>
      <c r="B25" s="43">
        <v>465.5</v>
      </c>
      <c r="C25" s="43">
        <v>523.4</v>
      </c>
      <c r="D25" s="43">
        <v>557.53</v>
      </c>
      <c r="E25" s="43">
        <v>705.73</v>
      </c>
      <c r="F25" s="43">
        <v>673.3</v>
      </c>
      <c r="G25" s="43">
        <v>737.61</v>
      </c>
      <c r="H25" s="43">
        <v>505.68</v>
      </c>
      <c r="I25" s="43">
        <v>406.2</v>
      </c>
      <c r="J25" s="43">
        <f t="shared" si="0"/>
        <v>571.86874999999998</v>
      </c>
      <c r="K25" s="43">
        <v>16</v>
      </c>
      <c r="L25" s="43">
        <v>1</v>
      </c>
      <c r="M25" s="1">
        <f t="shared" si="1"/>
        <v>550.50249999999994</v>
      </c>
      <c r="N25" s="1">
        <f t="shared" si="2"/>
        <v>593.23500000000001</v>
      </c>
      <c r="O25" s="1">
        <f t="shared" si="3"/>
        <v>57.899999999999977</v>
      </c>
      <c r="P25" s="1">
        <f t="shared" si="4"/>
        <v>148.20000000000005</v>
      </c>
      <c r="Q25" s="1">
        <f t="shared" si="5"/>
        <v>64.310000000000059</v>
      </c>
      <c r="R25" s="1">
        <f t="shared" si="6"/>
        <v>-99.480000000000018</v>
      </c>
      <c r="S25" s="1">
        <f t="shared" si="7"/>
        <v>90.300000000000068</v>
      </c>
      <c r="T25" s="1">
        <f t="shared" si="8"/>
        <v>163.79000000000008</v>
      </c>
      <c r="U25" s="1">
        <f t="shared" si="9"/>
        <v>42.732500000000073</v>
      </c>
      <c r="V25" s="1">
        <f t="shared" si="10"/>
        <v>531.60500000000002</v>
      </c>
      <c r="W25" s="1">
        <f t="shared" si="11"/>
        <v>555.96500000000003</v>
      </c>
      <c r="X25" s="1">
        <f t="shared" si="12"/>
        <v>569.4</v>
      </c>
      <c r="Y25" s="1">
        <f t="shared" si="13"/>
        <v>630.505</v>
      </c>
      <c r="Z25" s="1">
        <f t="shared" si="14"/>
        <v>24.360000000000014</v>
      </c>
      <c r="AA25" s="1">
        <f t="shared" si="15"/>
        <v>61.105000000000018</v>
      </c>
      <c r="AB25" s="1">
        <f t="shared" si="16"/>
        <v>511.51499999999999</v>
      </c>
      <c r="AC25" s="1">
        <f t="shared" si="17"/>
        <v>614.56500000000005</v>
      </c>
      <c r="AD25" s="1">
        <f t="shared" si="18"/>
        <v>589.49</v>
      </c>
      <c r="AE25" s="1">
        <f t="shared" si="19"/>
        <v>571.90499999999997</v>
      </c>
      <c r="AF25" s="1">
        <f t="shared" si="20"/>
        <v>103.05000000000007</v>
      </c>
      <c r="AG25" s="1">
        <f t="shared" si="21"/>
        <v>-17.585000000000036</v>
      </c>
      <c r="AH25" s="1">
        <f t="shared" si="22"/>
        <v>705.73</v>
      </c>
      <c r="AI25" s="1">
        <f t="shared" si="23"/>
        <v>494.45</v>
      </c>
      <c r="AJ25" s="1">
        <f t="shared" si="24"/>
        <v>455.94</v>
      </c>
      <c r="AK25" s="1">
        <f t="shared" si="25"/>
        <v>705.45499999999993</v>
      </c>
      <c r="AL25" s="1">
        <f t="shared" si="26"/>
        <v>211.28000000000003</v>
      </c>
      <c r="AM25" s="1">
        <f t="shared" si="27"/>
        <v>249.51499999999993</v>
      </c>
      <c r="AN25" s="1">
        <f t="shared" si="28"/>
        <v>705.59249999999997</v>
      </c>
      <c r="AO25" s="1">
        <f t="shared" si="29"/>
        <v>475.19499999999999</v>
      </c>
      <c r="AP25" s="1">
        <f t="shared" si="30"/>
        <v>230.39749999999998</v>
      </c>
    </row>
    <row r="26" spans="1:42" x14ac:dyDescent="0.3">
      <c r="A26" s="43">
        <v>34</v>
      </c>
      <c r="B26" s="43">
        <v>553.29999999999995</v>
      </c>
      <c r="C26" s="43">
        <v>554.88</v>
      </c>
      <c r="D26" s="43">
        <v>652.5</v>
      </c>
      <c r="E26" s="43">
        <v>875.4</v>
      </c>
      <c r="F26" s="43">
        <v>558.6</v>
      </c>
      <c r="G26" s="43">
        <v>640.79999999999995</v>
      </c>
      <c r="H26" s="43">
        <v>509.6</v>
      </c>
      <c r="I26" s="43">
        <v>703.43</v>
      </c>
      <c r="J26" s="43">
        <f t="shared" si="0"/>
        <v>631.06375000000003</v>
      </c>
      <c r="K26" s="43">
        <v>14</v>
      </c>
      <c r="L26" s="43">
        <v>1</v>
      </c>
      <c r="M26" s="1">
        <f t="shared" si="1"/>
        <v>568.5</v>
      </c>
      <c r="N26" s="1">
        <f t="shared" si="2"/>
        <v>693.62749999999994</v>
      </c>
      <c r="O26" s="1">
        <f t="shared" si="3"/>
        <v>1.5800000000000409</v>
      </c>
      <c r="P26" s="1">
        <f t="shared" si="4"/>
        <v>222.89999999999998</v>
      </c>
      <c r="Q26" s="1">
        <f t="shared" si="5"/>
        <v>82.199999999999932</v>
      </c>
      <c r="R26" s="1">
        <f t="shared" si="6"/>
        <v>193.82999999999993</v>
      </c>
      <c r="S26" s="1">
        <f t="shared" si="7"/>
        <v>221.31999999999994</v>
      </c>
      <c r="T26" s="1">
        <f t="shared" si="8"/>
        <v>-111.63</v>
      </c>
      <c r="U26" s="1">
        <f t="shared" si="9"/>
        <v>125.12749999999994</v>
      </c>
      <c r="V26" s="1">
        <f t="shared" si="10"/>
        <v>581.04999999999995</v>
      </c>
      <c r="W26" s="1">
        <f t="shared" si="11"/>
        <v>789.41499999999996</v>
      </c>
      <c r="X26" s="1">
        <f t="shared" si="12"/>
        <v>555.95000000000005</v>
      </c>
      <c r="Y26" s="1">
        <f t="shared" si="13"/>
        <v>597.83999999999992</v>
      </c>
      <c r="Z26" s="1">
        <f t="shared" si="14"/>
        <v>208.36500000000001</v>
      </c>
      <c r="AA26" s="1">
        <f t="shared" si="15"/>
        <v>41.889999999999873</v>
      </c>
      <c r="AB26" s="1">
        <f t="shared" si="16"/>
        <v>602.9</v>
      </c>
      <c r="AC26" s="1">
        <f t="shared" si="17"/>
        <v>715.14</v>
      </c>
      <c r="AD26" s="1">
        <f t="shared" si="18"/>
        <v>534.1</v>
      </c>
      <c r="AE26" s="1">
        <f t="shared" si="19"/>
        <v>672.11500000000001</v>
      </c>
      <c r="AF26" s="1">
        <f t="shared" si="20"/>
        <v>112.24000000000001</v>
      </c>
      <c r="AG26" s="1">
        <f t="shared" si="21"/>
        <v>138.01499999999999</v>
      </c>
      <c r="AH26" s="1">
        <f t="shared" si="22"/>
        <v>875.4</v>
      </c>
      <c r="AI26" s="1">
        <f t="shared" si="23"/>
        <v>554.08999999999992</v>
      </c>
      <c r="AJ26" s="1">
        <f t="shared" si="24"/>
        <v>606.51499999999999</v>
      </c>
      <c r="AK26" s="1">
        <f t="shared" si="25"/>
        <v>599.70000000000005</v>
      </c>
      <c r="AL26" s="1">
        <f t="shared" si="26"/>
        <v>321.31000000000006</v>
      </c>
      <c r="AM26" s="1">
        <f t="shared" si="27"/>
        <v>-6.8149999999999409</v>
      </c>
      <c r="AN26" s="1">
        <f t="shared" si="28"/>
        <v>737.55</v>
      </c>
      <c r="AO26" s="1">
        <f t="shared" si="29"/>
        <v>580.30250000000001</v>
      </c>
      <c r="AP26" s="1">
        <f t="shared" si="30"/>
        <v>157.24749999999995</v>
      </c>
    </row>
    <row r="27" spans="1:42" x14ac:dyDescent="0.3">
      <c r="A27" s="43">
        <v>36</v>
      </c>
      <c r="B27" s="43">
        <v>539.89</v>
      </c>
      <c r="C27" s="43">
        <v>555.53</v>
      </c>
      <c r="D27" s="43">
        <v>539.47</v>
      </c>
      <c r="E27" s="43">
        <v>767.84</v>
      </c>
      <c r="F27" s="43">
        <v>543.72</v>
      </c>
      <c r="G27" s="43">
        <v>814.04</v>
      </c>
      <c r="H27" s="43">
        <v>653.51</v>
      </c>
      <c r="I27" s="43">
        <v>755.91</v>
      </c>
      <c r="J27" s="43">
        <f t="shared" si="0"/>
        <v>646.23874999999998</v>
      </c>
      <c r="K27" s="43">
        <v>14</v>
      </c>
      <c r="L27" s="43">
        <v>1</v>
      </c>
      <c r="M27" s="1">
        <f t="shared" si="1"/>
        <v>569.14750000000004</v>
      </c>
      <c r="N27" s="1">
        <f t="shared" si="2"/>
        <v>723.32999999999993</v>
      </c>
      <c r="O27" s="1">
        <f t="shared" si="3"/>
        <v>15.639999999999986</v>
      </c>
      <c r="P27" s="1">
        <f t="shared" si="4"/>
        <v>228.37</v>
      </c>
      <c r="Q27" s="1">
        <f t="shared" si="5"/>
        <v>270.31999999999994</v>
      </c>
      <c r="R27" s="1">
        <f t="shared" si="6"/>
        <v>102.39999999999998</v>
      </c>
      <c r="S27" s="1">
        <f t="shared" si="7"/>
        <v>212.73000000000002</v>
      </c>
      <c r="T27" s="1">
        <f t="shared" si="8"/>
        <v>167.91999999999996</v>
      </c>
      <c r="U27" s="1">
        <f t="shared" si="9"/>
        <v>154.18249999999989</v>
      </c>
      <c r="V27" s="1">
        <f t="shared" si="10"/>
        <v>596.49</v>
      </c>
      <c r="W27" s="1">
        <f t="shared" si="11"/>
        <v>761.875</v>
      </c>
      <c r="X27" s="1">
        <f t="shared" si="12"/>
        <v>541.80500000000006</v>
      </c>
      <c r="Y27" s="1">
        <f t="shared" si="13"/>
        <v>684.78499999999997</v>
      </c>
      <c r="Z27" s="1">
        <f t="shared" si="14"/>
        <v>165.38499999999999</v>
      </c>
      <c r="AA27" s="1">
        <f t="shared" si="15"/>
        <v>142.9799999999999</v>
      </c>
      <c r="AB27" s="1">
        <f t="shared" si="16"/>
        <v>539.68000000000006</v>
      </c>
      <c r="AC27" s="1">
        <f t="shared" si="17"/>
        <v>661.68499999999995</v>
      </c>
      <c r="AD27" s="1">
        <f t="shared" si="18"/>
        <v>598.61500000000001</v>
      </c>
      <c r="AE27" s="1">
        <f t="shared" si="19"/>
        <v>784.97499999999991</v>
      </c>
      <c r="AF27" s="1">
        <f t="shared" si="20"/>
        <v>122.00499999999988</v>
      </c>
      <c r="AG27" s="1">
        <f t="shared" si="21"/>
        <v>186.3599999999999</v>
      </c>
      <c r="AH27" s="1">
        <f t="shared" si="22"/>
        <v>767.84</v>
      </c>
      <c r="AI27" s="1">
        <f t="shared" si="23"/>
        <v>547.71</v>
      </c>
      <c r="AJ27" s="1">
        <f t="shared" si="24"/>
        <v>704.71</v>
      </c>
      <c r="AK27" s="1">
        <f t="shared" si="25"/>
        <v>678.88</v>
      </c>
      <c r="AL27" s="1">
        <f t="shared" si="26"/>
        <v>220.13</v>
      </c>
      <c r="AM27" s="1">
        <f t="shared" si="27"/>
        <v>-25.830000000000041</v>
      </c>
      <c r="AN27" s="1">
        <f t="shared" si="28"/>
        <v>723.36</v>
      </c>
      <c r="AO27" s="1">
        <f t="shared" si="29"/>
        <v>626.21</v>
      </c>
      <c r="AP27" s="1">
        <f t="shared" si="30"/>
        <v>97.149999999999977</v>
      </c>
    </row>
    <row r="28" spans="1:42" x14ac:dyDescent="0.3">
      <c r="A28" s="43">
        <v>37</v>
      </c>
      <c r="B28" s="43">
        <v>682.9</v>
      </c>
      <c r="C28" s="43">
        <v>790.8</v>
      </c>
      <c r="D28" s="43">
        <v>974.4</v>
      </c>
      <c r="E28" s="43">
        <v>907.6</v>
      </c>
      <c r="F28" s="43">
        <v>818.4</v>
      </c>
      <c r="G28" s="43">
        <v>882.8</v>
      </c>
      <c r="H28" s="43">
        <v>984.9</v>
      </c>
      <c r="I28" s="43">
        <v>935.6</v>
      </c>
      <c r="J28" s="43">
        <f t="shared" si="0"/>
        <v>872.17499999999995</v>
      </c>
      <c r="K28" s="43">
        <v>12</v>
      </c>
      <c r="L28" s="43">
        <v>1</v>
      </c>
      <c r="M28" s="1">
        <f t="shared" si="1"/>
        <v>865.15</v>
      </c>
      <c r="N28" s="1">
        <f t="shared" si="2"/>
        <v>879.19999999999993</v>
      </c>
      <c r="O28" s="1">
        <f t="shared" si="3"/>
        <v>107.89999999999998</v>
      </c>
      <c r="P28" s="1">
        <f t="shared" si="4"/>
        <v>-66.799999999999955</v>
      </c>
      <c r="Q28" s="1">
        <f t="shared" si="5"/>
        <v>64.399999999999977</v>
      </c>
      <c r="R28" s="1">
        <f t="shared" si="6"/>
        <v>-49.299999999999955</v>
      </c>
      <c r="S28" s="1">
        <f t="shared" si="7"/>
        <v>-174.69999999999993</v>
      </c>
      <c r="T28" s="1">
        <f t="shared" si="8"/>
        <v>113.69999999999993</v>
      </c>
      <c r="U28" s="1">
        <f t="shared" si="9"/>
        <v>14.049999999999955</v>
      </c>
      <c r="V28" s="1">
        <f t="shared" si="10"/>
        <v>979.65</v>
      </c>
      <c r="W28" s="1">
        <f t="shared" si="11"/>
        <v>921.6</v>
      </c>
      <c r="X28" s="1">
        <f t="shared" si="12"/>
        <v>750.65</v>
      </c>
      <c r="Y28" s="1">
        <f t="shared" si="13"/>
        <v>836.8</v>
      </c>
      <c r="Z28" s="1">
        <f t="shared" si="14"/>
        <v>-58.049999999999955</v>
      </c>
      <c r="AA28" s="1">
        <f t="shared" si="15"/>
        <v>86.149999999999977</v>
      </c>
      <c r="AB28" s="1">
        <f t="shared" si="16"/>
        <v>828.65</v>
      </c>
      <c r="AC28" s="1">
        <f t="shared" si="17"/>
        <v>849.2</v>
      </c>
      <c r="AD28" s="1">
        <f t="shared" si="18"/>
        <v>901.65</v>
      </c>
      <c r="AE28" s="1">
        <f t="shared" si="19"/>
        <v>909.2</v>
      </c>
      <c r="AF28" s="1">
        <f t="shared" si="20"/>
        <v>20.550000000000068</v>
      </c>
      <c r="AG28" s="1">
        <f t="shared" si="21"/>
        <v>7.5500000000000682</v>
      </c>
      <c r="AH28" s="1">
        <f t="shared" si="22"/>
        <v>907.6</v>
      </c>
      <c r="AI28" s="1">
        <f t="shared" si="23"/>
        <v>736.84999999999991</v>
      </c>
      <c r="AJ28" s="1">
        <f t="shared" si="24"/>
        <v>960.25</v>
      </c>
      <c r="AK28" s="1">
        <f t="shared" si="25"/>
        <v>850.59999999999991</v>
      </c>
      <c r="AL28" s="1">
        <f t="shared" si="26"/>
        <v>170.75000000000011</v>
      </c>
      <c r="AM28" s="1">
        <f t="shared" si="27"/>
        <v>-109.65000000000009</v>
      </c>
      <c r="AN28" s="1">
        <f t="shared" si="28"/>
        <v>879.09999999999991</v>
      </c>
      <c r="AO28" s="1">
        <f t="shared" si="29"/>
        <v>848.55</v>
      </c>
      <c r="AP28" s="1">
        <f t="shared" si="30"/>
        <v>30.549999999999955</v>
      </c>
    </row>
    <row r="29" spans="1:42" x14ac:dyDescent="0.3">
      <c r="A29" s="43">
        <v>41</v>
      </c>
      <c r="B29" s="43">
        <v>522</v>
      </c>
      <c r="C29" s="43">
        <v>573</v>
      </c>
      <c r="D29" s="43">
        <v>497.4</v>
      </c>
      <c r="E29" s="43">
        <v>644.48</v>
      </c>
      <c r="F29" s="43">
        <v>583.47</v>
      </c>
      <c r="G29" s="43">
        <v>653.1</v>
      </c>
      <c r="H29" s="43">
        <v>476.9</v>
      </c>
      <c r="I29" s="43">
        <v>537.91999999999996</v>
      </c>
      <c r="J29" s="43">
        <f t="shared" si="0"/>
        <v>561.03375000000005</v>
      </c>
      <c r="K29" s="43">
        <v>12</v>
      </c>
      <c r="L29" s="43">
        <v>1</v>
      </c>
      <c r="M29" s="1">
        <f t="shared" si="1"/>
        <v>519.9425</v>
      </c>
      <c r="N29" s="1">
        <f t="shared" si="2"/>
        <v>602.125</v>
      </c>
      <c r="O29" s="1">
        <f t="shared" si="3"/>
        <v>51</v>
      </c>
      <c r="P29" s="1">
        <f t="shared" si="4"/>
        <v>147.08000000000004</v>
      </c>
      <c r="Q29" s="1">
        <f t="shared" si="5"/>
        <v>69.63</v>
      </c>
      <c r="R29" s="1">
        <f t="shared" si="6"/>
        <v>61.019999999999982</v>
      </c>
      <c r="S29" s="1">
        <f t="shared" si="7"/>
        <v>96.080000000000041</v>
      </c>
      <c r="T29" s="1">
        <f t="shared" si="8"/>
        <v>8.6100000000000136</v>
      </c>
      <c r="U29" s="1">
        <f t="shared" si="9"/>
        <v>82.182500000000005</v>
      </c>
      <c r="V29" s="1">
        <f t="shared" si="10"/>
        <v>487.15</v>
      </c>
      <c r="W29" s="1">
        <f t="shared" si="11"/>
        <v>591.20000000000005</v>
      </c>
      <c r="X29" s="1">
        <f t="shared" si="12"/>
        <v>552.73500000000001</v>
      </c>
      <c r="Y29" s="1">
        <f t="shared" si="13"/>
        <v>613.04999999999995</v>
      </c>
      <c r="Z29" s="1">
        <f t="shared" si="14"/>
        <v>104.05000000000007</v>
      </c>
      <c r="AA29" s="1">
        <f t="shared" si="15"/>
        <v>60.314999999999941</v>
      </c>
      <c r="AB29" s="1">
        <f t="shared" si="16"/>
        <v>509.7</v>
      </c>
      <c r="AC29" s="1">
        <f t="shared" si="17"/>
        <v>608.74</v>
      </c>
      <c r="AD29" s="1">
        <f t="shared" si="18"/>
        <v>530.18499999999995</v>
      </c>
      <c r="AE29" s="1">
        <f t="shared" si="19"/>
        <v>595.51</v>
      </c>
      <c r="AF29" s="1">
        <f t="shared" si="20"/>
        <v>99.04000000000002</v>
      </c>
      <c r="AG29" s="1">
        <f t="shared" si="21"/>
        <v>65.325000000000045</v>
      </c>
      <c r="AH29" s="1">
        <f t="shared" si="22"/>
        <v>644.48</v>
      </c>
      <c r="AI29" s="1">
        <f t="shared" si="23"/>
        <v>547.5</v>
      </c>
      <c r="AJ29" s="1">
        <f t="shared" si="24"/>
        <v>507.40999999999997</v>
      </c>
      <c r="AK29" s="1">
        <f t="shared" si="25"/>
        <v>618.28500000000008</v>
      </c>
      <c r="AL29" s="1">
        <f t="shared" si="26"/>
        <v>96.980000000000018</v>
      </c>
      <c r="AM29" s="1">
        <f t="shared" si="27"/>
        <v>110.87500000000011</v>
      </c>
      <c r="AN29" s="1">
        <f t="shared" si="28"/>
        <v>631.38250000000005</v>
      </c>
      <c r="AO29" s="1">
        <f t="shared" si="29"/>
        <v>527.45499999999993</v>
      </c>
      <c r="AP29" s="1">
        <f t="shared" si="30"/>
        <v>103.92750000000012</v>
      </c>
    </row>
    <row r="30" spans="1:42" x14ac:dyDescent="0.3">
      <c r="A30" s="43">
        <v>43</v>
      </c>
      <c r="B30" s="43">
        <v>531.5</v>
      </c>
      <c r="C30" s="43">
        <v>628.4</v>
      </c>
      <c r="D30" s="43">
        <v>851.2</v>
      </c>
      <c r="E30" s="43">
        <v>901.1</v>
      </c>
      <c r="F30" s="43">
        <v>870.9</v>
      </c>
      <c r="G30" s="43">
        <v>654.9</v>
      </c>
      <c r="H30" s="43">
        <v>712.6</v>
      </c>
      <c r="I30" s="43">
        <v>777.2</v>
      </c>
      <c r="J30" s="43">
        <f t="shared" si="0"/>
        <v>740.97500000000002</v>
      </c>
      <c r="K30" s="43">
        <v>4</v>
      </c>
      <c r="L30" s="43">
        <v>1</v>
      </c>
      <c r="M30" s="1">
        <f t="shared" si="1"/>
        <v>741.55</v>
      </c>
      <c r="N30" s="1">
        <f t="shared" si="2"/>
        <v>740.40000000000009</v>
      </c>
      <c r="O30" s="1">
        <f t="shared" si="3"/>
        <v>96.899999999999977</v>
      </c>
      <c r="P30" s="1">
        <f t="shared" si="4"/>
        <v>49.899999999999977</v>
      </c>
      <c r="Q30" s="1">
        <f t="shared" si="5"/>
        <v>-216</v>
      </c>
      <c r="R30" s="1">
        <f t="shared" si="6"/>
        <v>64.600000000000023</v>
      </c>
      <c r="S30" s="1">
        <f t="shared" si="7"/>
        <v>-47</v>
      </c>
      <c r="T30" s="1">
        <f t="shared" si="8"/>
        <v>-280.60000000000002</v>
      </c>
      <c r="U30" s="1">
        <f t="shared" si="9"/>
        <v>-1.1499999999998636</v>
      </c>
      <c r="V30" s="1">
        <f t="shared" si="10"/>
        <v>781.90000000000009</v>
      </c>
      <c r="W30" s="1">
        <f t="shared" si="11"/>
        <v>839.15000000000009</v>
      </c>
      <c r="X30" s="1">
        <f t="shared" si="12"/>
        <v>701.2</v>
      </c>
      <c r="Y30" s="1">
        <f t="shared" si="13"/>
        <v>641.65</v>
      </c>
      <c r="Z30" s="1">
        <f t="shared" si="14"/>
        <v>57.25</v>
      </c>
      <c r="AA30" s="1">
        <f t="shared" si="15"/>
        <v>-59.550000000000068</v>
      </c>
      <c r="AB30" s="1">
        <f t="shared" si="16"/>
        <v>691.35</v>
      </c>
      <c r="AC30" s="1">
        <f t="shared" si="17"/>
        <v>764.75</v>
      </c>
      <c r="AD30" s="1">
        <f t="shared" si="18"/>
        <v>791.75</v>
      </c>
      <c r="AE30" s="1">
        <f t="shared" si="19"/>
        <v>716.05</v>
      </c>
      <c r="AF30" s="1">
        <f t="shared" si="20"/>
        <v>73.399999999999977</v>
      </c>
      <c r="AG30" s="1">
        <f t="shared" si="21"/>
        <v>-75.700000000000045</v>
      </c>
      <c r="AH30" s="1">
        <f t="shared" si="22"/>
        <v>901.1</v>
      </c>
      <c r="AI30" s="1">
        <f t="shared" si="23"/>
        <v>579.95000000000005</v>
      </c>
      <c r="AJ30" s="1">
        <f t="shared" si="24"/>
        <v>744.90000000000009</v>
      </c>
      <c r="AK30" s="1">
        <f t="shared" si="25"/>
        <v>762.9</v>
      </c>
      <c r="AL30" s="1">
        <f t="shared" si="26"/>
        <v>321.14999999999998</v>
      </c>
      <c r="AM30" s="1">
        <f t="shared" si="27"/>
        <v>17.999999999999886</v>
      </c>
      <c r="AN30" s="1">
        <f t="shared" si="28"/>
        <v>832</v>
      </c>
      <c r="AO30" s="1">
        <f t="shared" si="29"/>
        <v>662.42500000000007</v>
      </c>
      <c r="AP30" s="1">
        <f t="shared" si="30"/>
        <v>169.57499999999993</v>
      </c>
    </row>
    <row r="31" spans="1:42" x14ac:dyDescent="0.3">
      <c r="A31" s="43">
        <v>44</v>
      </c>
      <c r="B31" s="43">
        <v>440.6</v>
      </c>
      <c r="C31" s="43">
        <v>482.3</v>
      </c>
      <c r="D31" s="43">
        <v>509.6</v>
      </c>
      <c r="E31" s="43">
        <v>533.6</v>
      </c>
      <c r="F31" s="43">
        <v>516.9</v>
      </c>
      <c r="G31" s="43">
        <v>604</v>
      </c>
      <c r="H31" s="43">
        <v>514.29999999999995</v>
      </c>
      <c r="I31" s="43">
        <v>465.71</v>
      </c>
      <c r="J31" s="43">
        <f t="shared" si="0"/>
        <v>508.37625000000003</v>
      </c>
      <c r="K31" s="43">
        <v>8</v>
      </c>
      <c r="L31" s="43">
        <v>1</v>
      </c>
      <c r="M31" s="1">
        <f t="shared" si="1"/>
        <v>495.34999999999997</v>
      </c>
      <c r="N31" s="1">
        <f t="shared" si="2"/>
        <v>521.40250000000003</v>
      </c>
      <c r="O31" s="1">
        <f t="shared" si="3"/>
        <v>41.699999999999989</v>
      </c>
      <c r="P31" s="1">
        <f t="shared" si="4"/>
        <v>24</v>
      </c>
      <c r="Q31" s="1">
        <f t="shared" si="5"/>
        <v>87.100000000000023</v>
      </c>
      <c r="R31" s="1">
        <f t="shared" si="6"/>
        <v>-48.589999999999975</v>
      </c>
      <c r="S31" s="1">
        <f t="shared" si="7"/>
        <v>-17.699999999999989</v>
      </c>
      <c r="T31" s="1">
        <f t="shared" si="8"/>
        <v>135.69</v>
      </c>
      <c r="U31" s="1">
        <f t="shared" si="9"/>
        <v>26.052500000000066</v>
      </c>
      <c r="V31" s="1">
        <f t="shared" si="10"/>
        <v>511.95</v>
      </c>
      <c r="W31" s="1">
        <f t="shared" si="11"/>
        <v>499.65499999999997</v>
      </c>
      <c r="X31" s="1">
        <f t="shared" si="12"/>
        <v>478.75</v>
      </c>
      <c r="Y31" s="1">
        <f t="shared" si="13"/>
        <v>543.15</v>
      </c>
      <c r="Z31" s="1">
        <f t="shared" si="14"/>
        <v>-12.295000000000016</v>
      </c>
      <c r="AA31" s="1">
        <f t="shared" si="15"/>
        <v>64.399999999999977</v>
      </c>
      <c r="AB31" s="1">
        <f t="shared" si="16"/>
        <v>475.1</v>
      </c>
      <c r="AC31" s="1">
        <f t="shared" si="17"/>
        <v>507.95000000000005</v>
      </c>
      <c r="AD31" s="1">
        <f t="shared" si="18"/>
        <v>515.59999999999991</v>
      </c>
      <c r="AE31" s="1">
        <f t="shared" si="19"/>
        <v>534.85500000000002</v>
      </c>
      <c r="AF31" s="1">
        <f t="shared" si="20"/>
        <v>32.850000000000023</v>
      </c>
      <c r="AG31" s="1">
        <f t="shared" si="21"/>
        <v>19.255000000000109</v>
      </c>
      <c r="AH31" s="1">
        <f t="shared" si="22"/>
        <v>533.6</v>
      </c>
      <c r="AI31" s="1">
        <f t="shared" si="23"/>
        <v>461.45000000000005</v>
      </c>
      <c r="AJ31" s="1">
        <f t="shared" si="24"/>
        <v>490.005</v>
      </c>
      <c r="AK31" s="1">
        <f t="shared" si="25"/>
        <v>560.45000000000005</v>
      </c>
      <c r="AL31" s="1">
        <f t="shared" si="26"/>
        <v>72.149999999999977</v>
      </c>
      <c r="AM31" s="1">
        <f t="shared" si="27"/>
        <v>70.44500000000005</v>
      </c>
      <c r="AN31" s="1">
        <f t="shared" si="28"/>
        <v>547.02500000000009</v>
      </c>
      <c r="AO31" s="1">
        <f t="shared" si="29"/>
        <v>475.72750000000002</v>
      </c>
      <c r="AP31" s="1">
        <f t="shared" si="30"/>
        <v>71.29750000000007</v>
      </c>
    </row>
    <row r="32" spans="1:42" x14ac:dyDescent="0.3">
      <c r="A32" s="43">
        <v>45</v>
      </c>
      <c r="B32" s="43">
        <v>495</v>
      </c>
      <c r="C32" s="43">
        <v>644.79999999999995</v>
      </c>
      <c r="D32" s="43">
        <v>579</v>
      </c>
      <c r="E32" s="43">
        <v>684.59</v>
      </c>
      <c r="F32" s="43">
        <v>606.6</v>
      </c>
      <c r="G32" s="43">
        <v>597</v>
      </c>
      <c r="H32" s="43">
        <v>484.6</v>
      </c>
      <c r="I32" s="43">
        <v>541.4</v>
      </c>
      <c r="J32" s="43">
        <f t="shared" si="0"/>
        <v>579.12374999999997</v>
      </c>
      <c r="K32" s="43">
        <v>8</v>
      </c>
      <c r="L32" s="43">
        <v>1</v>
      </c>
      <c r="M32" s="1">
        <f t="shared" si="1"/>
        <v>541.29999999999995</v>
      </c>
      <c r="N32" s="1">
        <f t="shared" si="2"/>
        <v>616.94749999999999</v>
      </c>
      <c r="O32" s="1">
        <f t="shared" si="3"/>
        <v>149.79999999999995</v>
      </c>
      <c r="P32" s="1">
        <f t="shared" si="4"/>
        <v>105.59000000000003</v>
      </c>
      <c r="Q32" s="1">
        <f t="shared" si="5"/>
        <v>-9.6000000000000227</v>
      </c>
      <c r="R32" s="1">
        <f t="shared" si="6"/>
        <v>56.799999999999955</v>
      </c>
      <c r="S32" s="1">
        <f t="shared" si="7"/>
        <v>-44.209999999999923</v>
      </c>
      <c r="T32" s="1">
        <f t="shared" si="8"/>
        <v>-66.399999999999977</v>
      </c>
      <c r="U32" s="1">
        <f t="shared" si="9"/>
        <v>75.647500000000036</v>
      </c>
      <c r="V32" s="1">
        <f t="shared" si="10"/>
        <v>531.79999999999995</v>
      </c>
      <c r="W32" s="1">
        <f t="shared" si="11"/>
        <v>612.995</v>
      </c>
      <c r="X32" s="1">
        <f t="shared" si="12"/>
        <v>550.79999999999995</v>
      </c>
      <c r="Y32" s="1">
        <f t="shared" si="13"/>
        <v>620.9</v>
      </c>
      <c r="Z32" s="1">
        <f t="shared" si="14"/>
        <v>81.19500000000005</v>
      </c>
      <c r="AA32" s="1">
        <f t="shared" si="15"/>
        <v>70.100000000000023</v>
      </c>
      <c r="AB32" s="1">
        <f t="shared" si="16"/>
        <v>537</v>
      </c>
      <c r="AC32" s="1">
        <f t="shared" si="17"/>
        <v>664.69499999999994</v>
      </c>
      <c r="AD32" s="1">
        <f t="shared" si="18"/>
        <v>545.6</v>
      </c>
      <c r="AE32" s="1">
        <f t="shared" si="19"/>
        <v>569.20000000000005</v>
      </c>
      <c r="AF32" s="1">
        <f t="shared" si="20"/>
        <v>127.69499999999994</v>
      </c>
      <c r="AG32" s="1">
        <f t="shared" si="21"/>
        <v>23.600000000000023</v>
      </c>
      <c r="AH32" s="1">
        <f t="shared" si="22"/>
        <v>684.59</v>
      </c>
      <c r="AI32" s="1">
        <f t="shared" si="23"/>
        <v>569.9</v>
      </c>
      <c r="AJ32" s="1">
        <f t="shared" si="24"/>
        <v>513</v>
      </c>
      <c r="AK32" s="1">
        <f t="shared" si="25"/>
        <v>601.79999999999995</v>
      </c>
      <c r="AL32" s="1">
        <f t="shared" si="26"/>
        <v>114.69000000000005</v>
      </c>
      <c r="AM32" s="1">
        <f t="shared" si="27"/>
        <v>88.799999999999955</v>
      </c>
      <c r="AN32" s="1">
        <f t="shared" si="28"/>
        <v>643.19499999999994</v>
      </c>
      <c r="AO32" s="1">
        <f t="shared" si="29"/>
        <v>541.45000000000005</v>
      </c>
      <c r="AP32" s="1">
        <f t="shared" si="30"/>
        <v>101.74499999999989</v>
      </c>
    </row>
    <row r="33" spans="1:42" x14ac:dyDescent="0.3">
      <c r="A33" s="43">
        <v>46</v>
      </c>
      <c r="B33" s="43">
        <v>664.3</v>
      </c>
      <c r="C33" s="43">
        <v>596.79999999999995</v>
      </c>
      <c r="D33" s="43">
        <v>642.79999999999995</v>
      </c>
      <c r="E33" s="43">
        <v>719.1</v>
      </c>
      <c r="F33" s="43">
        <v>703.9</v>
      </c>
      <c r="G33" s="43">
        <v>725.2</v>
      </c>
      <c r="H33" s="43">
        <v>652.79999999999995</v>
      </c>
      <c r="I33" s="43">
        <v>571.5</v>
      </c>
      <c r="J33" s="43">
        <f t="shared" si="0"/>
        <v>659.55000000000007</v>
      </c>
      <c r="K33" s="43">
        <v>16</v>
      </c>
      <c r="L33" s="43">
        <v>1</v>
      </c>
      <c r="M33" s="1">
        <f t="shared" si="1"/>
        <v>665.95</v>
      </c>
      <c r="N33" s="1">
        <f t="shared" si="2"/>
        <v>653.15000000000009</v>
      </c>
      <c r="O33" s="1">
        <f t="shared" si="3"/>
        <v>-67.5</v>
      </c>
      <c r="P33" s="1">
        <f t="shared" si="4"/>
        <v>76.300000000000068</v>
      </c>
      <c r="Q33" s="1">
        <f t="shared" si="5"/>
        <v>21.300000000000068</v>
      </c>
      <c r="R33" s="1">
        <f t="shared" si="6"/>
        <v>-81.299999999999955</v>
      </c>
      <c r="S33" s="1">
        <f t="shared" si="7"/>
        <v>143.80000000000007</v>
      </c>
      <c r="T33" s="1">
        <f t="shared" si="8"/>
        <v>102.60000000000002</v>
      </c>
      <c r="U33" s="1">
        <f t="shared" si="9"/>
        <v>-12.799999999999955</v>
      </c>
      <c r="V33" s="1">
        <f t="shared" si="10"/>
        <v>647.79999999999995</v>
      </c>
      <c r="W33" s="1">
        <f t="shared" si="11"/>
        <v>645.29999999999995</v>
      </c>
      <c r="X33" s="1">
        <f t="shared" si="12"/>
        <v>684.09999999999991</v>
      </c>
      <c r="Y33" s="1">
        <f t="shared" si="13"/>
        <v>661</v>
      </c>
      <c r="Z33" s="1">
        <f t="shared" si="14"/>
        <v>-2.5</v>
      </c>
      <c r="AA33" s="1">
        <f t="shared" si="15"/>
        <v>-23.099999999999909</v>
      </c>
      <c r="AB33" s="1">
        <f t="shared" si="16"/>
        <v>653.54999999999995</v>
      </c>
      <c r="AC33" s="1">
        <f t="shared" si="17"/>
        <v>657.95</v>
      </c>
      <c r="AD33" s="1">
        <f t="shared" si="18"/>
        <v>678.34999999999991</v>
      </c>
      <c r="AE33" s="1">
        <f t="shared" si="19"/>
        <v>648.35</v>
      </c>
      <c r="AF33" s="1">
        <f t="shared" si="20"/>
        <v>4.4000000000000909</v>
      </c>
      <c r="AG33" s="1">
        <f t="shared" si="21"/>
        <v>-29.999999999999886</v>
      </c>
      <c r="AH33" s="1">
        <f t="shared" si="22"/>
        <v>719.1</v>
      </c>
      <c r="AI33" s="1">
        <f t="shared" si="23"/>
        <v>630.54999999999995</v>
      </c>
      <c r="AJ33" s="1">
        <f t="shared" si="24"/>
        <v>612.15</v>
      </c>
      <c r="AK33" s="1">
        <f t="shared" si="25"/>
        <v>714.55</v>
      </c>
      <c r="AL33" s="1">
        <f t="shared" si="26"/>
        <v>88.550000000000068</v>
      </c>
      <c r="AM33" s="1">
        <f t="shared" si="27"/>
        <v>102.39999999999998</v>
      </c>
      <c r="AN33" s="1">
        <f t="shared" si="28"/>
        <v>716.82500000000005</v>
      </c>
      <c r="AO33" s="1">
        <f t="shared" si="29"/>
        <v>621.34999999999991</v>
      </c>
      <c r="AP33" s="1">
        <f t="shared" si="30"/>
        <v>95.475000000000136</v>
      </c>
    </row>
    <row r="34" spans="1:42" x14ac:dyDescent="0.3">
      <c r="A34" s="43">
        <v>49</v>
      </c>
      <c r="B34" s="43">
        <v>562.70000000000005</v>
      </c>
      <c r="C34" s="43">
        <v>639.9</v>
      </c>
      <c r="D34" s="43">
        <v>680.9</v>
      </c>
      <c r="E34" s="43">
        <v>741.44</v>
      </c>
      <c r="F34" s="43">
        <v>702.2</v>
      </c>
      <c r="G34" s="43">
        <v>886.63</v>
      </c>
      <c r="H34" s="43">
        <v>730.1</v>
      </c>
      <c r="I34" s="43">
        <v>840.9</v>
      </c>
      <c r="J34" s="43">
        <f t="shared" si="0"/>
        <v>723.09625000000005</v>
      </c>
      <c r="K34" s="43">
        <v>13</v>
      </c>
      <c r="L34" s="43">
        <v>1</v>
      </c>
      <c r="M34" s="1">
        <f t="shared" si="1"/>
        <v>668.97500000000002</v>
      </c>
      <c r="N34" s="1">
        <f t="shared" si="2"/>
        <v>777.21750000000009</v>
      </c>
      <c r="O34" s="1">
        <f t="shared" si="3"/>
        <v>77.199999999999932</v>
      </c>
      <c r="P34" s="1">
        <f t="shared" si="4"/>
        <v>60.540000000000077</v>
      </c>
      <c r="Q34" s="1">
        <f t="shared" si="5"/>
        <v>184.42999999999995</v>
      </c>
      <c r="R34" s="1">
        <f t="shared" si="6"/>
        <v>110.79999999999995</v>
      </c>
      <c r="S34" s="1">
        <f t="shared" si="7"/>
        <v>-16.659999999999854</v>
      </c>
      <c r="T34" s="1">
        <f t="shared" si="8"/>
        <v>73.63</v>
      </c>
      <c r="U34" s="1">
        <f t="shared" si="9"/>
        <v>108.24250000000006</v>
      </c>
      <c r="V34" s="1">
        <f t="shared" si="10"/>
        <v>705.5</v>
      </c>
      <c r="W34" s="1">
        <f t="shared" si="11"/>
        <v>791.17000000000007</v>
      </c>
      <c r="X34" s="1">
        <f t="shared" si="12"/>
        <v>632.45000000000005</v>
      </c>
      <c r="Y34" s="1">
        <f t="shared" si="13"/>
        <v>763.26499999999999</v>
      </c>
      <c r="Z34" s="1">
        <f t="shared" si="14"/>
        <v>85.670000000000073</v>
      </c>
      <c r="AA34" s="1">
        <f t="shared" si="15"/>
        <v>130.81499999999994</v>
      </c>
      <c r="AB34" s="1">
        <f t="shared" si="16"/>
        <v>621.79999999999995</v>
      </c>
      <c r="AC34" s="1">
        <f t="shared" si="17"/>
        <v>690.67000000000007</v>
      </c>
      <c r="AD34" s="1">
        <f t="shared" si="18"/>
        <v>716.15000000000009</v>
      </c>
      <c r="AE34" s="1">
        <f t="shared" si="19"/>
        <v>863.76499999999999</v>
      </c>
      <c r="AF34" s="1">
        <f t="shared" si="20"/>
        <v>68.870000000000118</v>
      </c>
      <c r="AG34" s="1">
        <f t="shared" si="21"/>
        <v>147.6149999999999</v>
      </c>
      <c r="AH34" s="1">
        <f t="shared" si="22"/>
        <v>741.44</v>
      </c>
      <c r="AI34" s="1">
        <f t="shared" si="23"/>
        <v>601.29999999999995</v>
      </c>
      <c r="AJ34" s="1">
        <f t="shared" si="24"/>
        <v>785.5</v>
      </c>
      <c r="AK34" s="1">
        <f t="shared" si="25"/>
        <v>794.41499999999996</v>
      </c>
      <c r="AL34" s="1">
        <f t="shared" si="26"/>
        <v>140.1400000000001</v>
      </c>
      <c r="AM34" s="1">
        <f t="shared" si="27"/>
        <v>8.9149999999999636</v>
      </c>
      <c r="AN34" s="1">
        <f t="shared" si="28"/>
        <v>767.92750000000001</v>
      </c>
      <c r="AO34" s="1">
        <f t="shared" si="29"/>
        <v>693.4</v>
      </c>
      <c r="AP34" s="1">
        <f t="shared" si="30"/>
        <v>74.527500000000032</v>
      </c>
    </row>
    <row r="35" spans="1:42" x14ac:dyDescent="0.3">
      <c r="A35" s="43">
        <v>50</v>
      </c>
      <c r="B35" s="43">
        <v>403.3</v>
      </c>
      <c r="C35" s="43">
        <v>501.25</v>
      </c>
      <c r="D35" s="43">
        <v>435.8</v>
      </c>
      <c r="E35" s="43">
        <v>676.7</v>
      </c>
      <c r="F35" s="43">
        <v>585.11</v>
      </c>
      <c r="G35" s="43">
        <v>602.16</v>
      </c>
      <c r="H35" s="43">
        <v>485.5</v>
      </c>
      <c r="I35" s="43">
        <v>533.62</v>
      </c>
      <c r="J35" s="43">
        <f t="shared" si="0"/>
        <v>527.92999999999995</v>
      </c>
      <c r="K35" s="43">
        <v>15</v>
      </c>
      <c r="L35" s="43">
        <v>1</v>
      </c>
      <c r="M35" s="1">
        <f t="shared" si="1"/>
        <v>477.42750000000001</v>
      </c>
      <c r="N35" s="1">
        <f t="shared" si="2"/>
        <v>578.4325</v>
      </c>
      <c r="O35" s="1">
        <f t="shared" si="3"/>
        <v>97.949999999999989</v>
      </c>
      <c r="P35" s="1">
        <f t="shared" si="4"/>
        <v>240.90000000000003</v>
      </c>
      <c r="Q35" s="1">
        <f t="shared" si="5"/>
        <v>17.049999999999955</v>
      </c>
      <c r="R35" s="1">
        <f t="shared" si="6"/>
        <v>48.120000000000005</v>
      </c>
      <c r="S35" s="1">
        <f t="shared" si="7"/>
        <v>142.95000000000005</v>
      </c>
      <c r="T35" s="1">
        <f t="shared" si="8"/>
        <v>-31.07000000000005</v>
      </c>
      <c r="U35" s="1">
        <f t="shared" si="9"/>
        <v>101.005</v>
      </c>
      <c r="V35" s="1">
        <f t="shared" si="10"/>
        <v>460.65</v>
      </c>
      <c r="W35" s="1">
        <f t="shared" si="11"/>
        <v>605.16000000000008</v>
      </c>
      <c r="X35" s="1">
        <f t="shared" si="12"/>
        <v>494.20500000000004</v>
      </c>
      <c r="Y35" s="1">
        <f t="shared" si="13"/>
        <v>551.70499999999993</v>
      </c>
      <c r="Z35" s="1">
        <f t="shared" si="14"/>
        <v>144.5100000000001</v>
      </c>
      <c r="AA35" s="1">
        <f t="shared" si="15"/>
        <v>57.499999999999886</v>
      </c>
      <c r="AB35" s="1">
        <f t="shared" si="16"/>
        <v>419.55</v>
      </c>
      <c r="AC35" s="1">
        <f t="shared" si="17"/>
        <v>588.97500000000002</v>
      </c>
      <c r="AD35" s="1">
        <f t="shared" si="18"/>
        <v>535.30500000000006</v>
      </c>
      <c r="AE35" s="1">
        <f t="shared" si="19"/>
        <v>567.89</v>
      </c>
      <c r="AF35" s="1">
        <f t="shared" si="20"/>
        <v>169.42500000000001</v>
      </c>
      <c r="AG35" s="1">
        <f t="shared" si="21"/>
        <v>32.584999999999923</v>
      </c>
      <c r="AH35" s="1">
        <f t="shared" si="22"/>
        <v>676.7</v>
      </c>
      <c r="AI35" s="1">
        <f t="shared" si="23"/>
        <v>452.27499999999998</v>
      </c>
      <c r="AJ35" s="1">
        <f t="shared" si="24"/>
        <v>509.56</v>
      </c>
      <c r="AK35" s="1">
        <f t="shared" si="25"/>
        <v>593.63499999999999</v>
      </c>
      <c r="AL35" s="1">
        <f t="shared" si="26"/>
        <v>224.42500000000007</v>
      </c>
      <c r="AM35" s="1">
        <f t="shared" si="27"/>
        <v>84.074999999999989</v>
      </c>
      <c r="AN35" s="1">
        <f t="shared" si="28"/>
        <v>635.16750000000002</v>
      </c>
      <c r="AO35" s="1">
        <f t="shared" si="29"/>
        <v>480.91750000000002</v>
      </c>
      <c r="AP35" s="1">
        <f t="shared" si="30"/>
        <v>154.25</v>
      </c>
    </row>
    <row r="36" spans="1:42" x14ac:dyDescent="0.3">
      <c r="A36" s="43">
        <v>52</v>
      </c>
      <c r="B36" s="43">
        <v>644.20000000000005</v>
      </c>
      <c r="C36" s="43">
        <v>658.3</v>
      </c>
      <c r="D36" s="43">
        <v>598.29999999999995</v>
      </c>
      <c r="E36" s="43">
        <v>809.63</v>
      </c>
      <c r="F36" s="43">
        <v>648.70000000000005</v>
      </c>
      <c r="G36" s="43">
        <v>623.29999999999995</v>
      </c>
      <c r="H36" s="43">
        <v>506.5</v>
      </c>
      <c r="I36" s="43">
        <v>571.9</v>
      </c>
      <c r="J36" s="43">
        <f t="shared" si="0"/>
        <v>632.60374999999999</v>
      </c>
      <c r="K36" s="43">
        <v>16</v>
      </c>
      <c r="L36" s="43">
        <v>1</v>
      </c>
      <c r="M36" s="1">
        <f t="shared" si="1"/>
        <v>599.42499999999995</v>
      </c>
      <c r="N36" s="1">
        <f t="shared" si="2"/>
        <v>665.78249999999991</v>
      </c>
      <c r="O36" s="1">
        <f t="shared" si="3"/>
        <v>14.099999999999909</v>
      </c>
      <c r="P36" s="1">
        <f t="shared" si="4"/>
        <v>211.33000000000004</v>
      </c>
      <c r="Q36" s="1">
        <f t="shared" si="5"/>
        <v>-25.400000000000091</v>
      </c>
      <c r="R36" s="1">
        <f t="shared" si="6"/>
        <v>65.399999999999977</v>
      </c>
      <c r="S36" s="1">
        <f t="shared" si="7"/>
        <v>197.23000000000013</v>
      </c>
      <c r="T36" s="1">
        <f t="shared" si="8"/>
        <v>-90.800000000000068</v>
      </c>
      <c r="U36" s="1">
        <f t="shared" si="9"/>
        <v>66.357499999999959</v>
      </c>
      <c r="V36" s="1">
        <f t="shared" si="10"/>
        <v>552.4</v>
      </c>
      <c r="W36" s="1">
        <f t="shared" si="11"/>
        <v>690.76499999999999</v>
      </c>
      <c r="X36" s="1">
        <f t="shared" si="12"/>
        <v>646.45000000000005</v>
      </c>
      <c r="Y36" s="1">
        <f t="shared" si="13"/>
        <v>640.79999999999995</v>
      </c>
      <c r="Z36" s="1">
        <f t="shared" si="14"/>
        <v>138.36500000000001</v>
      </c>
      <c r="AA36" s="1">
        <f t="shared" si="15"/>
        <v>-5.6500000000000909</v>
      </c>
      <c r="AB36" s="1">
        <f t="shared" si="16"/>
        <v>621.25</v>
      </c>
      <c r="AC36" s="1">
        <f t="shared" si="17"/>
        <v>733.96499999999992</v>
      </c>
      <c r="AD36" s="1">
        <f t="shared" si="18"/>
        <v>577.6</v>
      </c>
      <c r="AE36" s="1">
        <f t="shared" si="19"/>
        <v>597.59999999999991</v>
      </c>
      <c r="AF36" s="1">
        <f t="shared" si="20"/>
        <v>112.71499999999992</v>
      </c>
      <c r="AG36" s="1">
        <f t="shared" si="21"/>
        <v>19.999999999999886</v>
      </c>
      <c r="AH36" s="1">
        <f t="shared" si="22"/>
        <v>809.63</v>
      </c>
      <c r="AI36" s="1">
        <f t="shared" si="23"/>
        <v>651.25</v>
      </c>
      <c r="AJ36" s="1">
        <f t="shared" si="24"/>
        <v>539.20000000000005</v>
      </c>
      <c r="AK36" s="1">
        <f t="shared" si="25"/>
        <v>636</v>
      </c>
      <c r="AL36" s="1">
        <f t="shared" si="26"/>
        <v>158.38</v>
      </c>
      <c r="AM36" s="1">
        <f t="shared" si="27"/>
        <v>96.799999999999955</v>
      </c>
      <c r="AN36" s="1">
        <f t="shared" si="28"/>
        <v>722.81500000000005</v>
      </c>
      <c r="AO36" s="1">
        <f t="shared" si="29"/>
        <v>595.22500000000002</v>
      </c>
      <c r="AP36" s="1">
        <f t="shared" si="30"/>
        <v>127.59000000000003</v>
      </c>
    </row>
    <row r="37" spans="1:42" x14ac:dyDescent="0.3">
      <c r="A37" s="43">
        <v>54</v>
      </c>
      <c r="B37" s="43">
        <v>545.4</v>
      </c>
      <c r="C37" s="43">
        <v>483.1</v>
      </c>
      <c r="D37" s="43">
        <v>631.9</v>
      </c>
      <c r="E37" s="43">
        <v>654.70000000000005</v>
      </c>
      <c r="F37" s="43">
        <v>497</v>
      </c>
      <c r="G37" s="43">
        <v>687.6</v>
      </c>
      <c r="H37" s="43">
        <v>493.7</v>
      </c>
      <c r="I37" s="43">
        <v>615</v>
      </c>
      <c r="J37" s="43">
        <f t="shared" si="0"/>
        <v>576.04999999999995</v>
      </c>
      <c r="K37" s="43">
        <v>7</v>
      </c>
      <c r="L37" s="43">
        <v>1</v>
      </c>
      <c r="M37" s="1">
        <f t="shared" si="1"/>
        <v>542</v>
      </c>
      <c r="N37" s="1">
        <f t="shared" si="2"/>
        <v>610.1</v>
      </c>
      <c r="O37" s="1">
        <f t="shared" si="3"/>
        <v>-62.299999999999955</v>
      </c>
      <c r="P37" s="1">
        <f t="shared" si="4"/>
        <v>22.800000000000068</v>
      </c>
      <c r="Q37" s="1">
        <f t="shared" si="5"/>
        <v>190.60000000000002</v>
      </c>
      <c r="R37" s="1">
        <f t="shared" si="6"/>
        <v>121.30000000000001</v>
      </c>
      <c r="S37" s="1">
        <f t="shared" si="7"/>
        <v>85.100000000000023</v>
      </c>
      <c r="T37" s="1">
        <f t="shared" si="8"/>
        <v>69.300000000000011</v>
      </c>
      <c r="U37" s="1">
        <f t="shared" si="9"/>
        <v>68.100000000000023</v>
      </c>
      <c r="V37" s="1">
        <f t="shared" si="10"/>
        <v>562.79999999999995</v>
      </c>
      <c r="W37" s="1">
        <f t="shared" si="11"/>
        <v>634.85</v>
      </c>
      <c r="X37" s="1">
        <f t="shared" si="12"/>
        <v>521.20000000000005</v>
      </c>
      <c r="Y37" s="1">
        <f t="shared" si="13"/>
        <v>585.35</v>
      </c>
      <c r="Z37" s="1">
        <f t="shared" si="14"/>
        <v>72.050000000000068</v>
      </c>
      <c r="AA37" s="1">
        <f t="shared" si="15"/>
        <v>64.149999999999977</v>
      </c>
      <c r="AB37" s="1">
        <f t="shared" si="16"/>
        <v>588.65</v>
      </c>
      <c r="AC37" s="1">
        <f t="shared" si="17"/>
        <v>568.90000000000009</v>
      </c>
      <c r="AD37" s="1">
        <f t="shared" si="18"/>
        <v>495.35</v>
      </c>
      <c r="AE37" s="1">
        <f t="shared" si="19"/>
        <v>651.29999999999995</v>
      </c>
      <c r="AF37" s="1">
        <f t="shared" si="20"/>
        <v>-19.749999999999886</v>
      </c>
      <c r="AG37" s="1">
        <f t="shared" si="21"/>
        <v>155.94999999999993</v>
      </c>
      <c r="AH37" s="1">
        <f t="shared" si="22"/>
        <v>654.70000000000005</v>
      </c>
      <c r="AI37" s="1">
        <f t="shared" si="23"/>
        <v>514.25</v>
      </c>
      <c r="AJ37" s="1">
        <f t="shared" si="24"/>
        <v>554.35</v>
      </c>
      <c r="AK37" s="1">
        <f t="shared" si="25"/>
        <v>592.29999999999995</v>
      </c>
      <c r="AL37" s="1">
        <f t="shared" si="26"/>
        <v>140.45000000000005</v>
      </c>
      <c r="AM37" s="1">
        <f t="shared" si="27"/>
        <v>37.949999999999932</v>
      </c>
      <c r="AN37" s="1">
        <f t="shared" si="28"/>
        <v>623.5</v>
      </c>
      <c r="AO37" s="1">
        <f t="shared" si="29"/>
        <v>534.29999999999995</v>
      </c>
      <c r="AP37" s="1">
        <f t="shared" si="30"/>
        <v>89.200000000000045</v>
      </c>
    </row>
    <row r="38" spans="1:42" x14ac:dyDescent="0.3">
      <c r="A38" s="43">
        <v>55</v>
      </c>
      <c r="B38" s="43">
        <v>454.7</v>
      </c>
      <c r="C38" s="43">
        <v>670</v>
      </c>
      <c r="D38" s="43">
        <v>471.3</v>
      </c>
      <c r="E38" s="43">
        <v>536.4</v>
      </c>
      <c r="F38" s="43">
        <v>541.79999999999995</v>
      </c>
      <c r="G38" s="43">
        <v>621.4</v>
      </c>
      <c r="H38" s="43">
        <v>461.9</v>
      </c>
      <c r="I38" s="43">
        <v>533.5</v>
      </c>
      <c r="J38" s="43">
        <f t="shared" si="0"/>
        <v>536.375</v>
      </c>
      <c r="K38" s="43">
        <v>7</v>
      </c>
      <c r="L38" s="43">
        <v>1</v>
      </c>
      <c r="M38" s="1">
        <f t="shared" si="1"/>
        <v>482.42499999999995</v>
      </c>
      <c r="N38" s="1">
        <f t="shared" si="2"/>
        <v>590.32500000000005</v>
      </c>
      <c r="O38" s="1">
        <f t="shared" si="3"/>
        <v>215.3</v>
      </c>
      <c r="P38" s="1">
        <f t="shared" si="4"/>
        <v>65.099999999999966</v>
      </c>
      <c r="Q38" s="1">
        <f t="shared" si="5"/>
        <v>79.600000000000023</v>
      </c>
      <c r="R38" s="1">
        <f t="shared" si="6"/>
        <v>71.600000000000023</v>
      </c>
      <c r="S38" s="1">
        <f t="shared" si="7"/>
        <v>-150.20000000000005</v>
      </c>
      <c r="T38" s="1">
        <f t="shared" si="8"/>
        <v>8</v>
      </c>
      <c r="U38" s="1">
        <f t="shared" si="9"/>
        <v>107.90000000000009</v>
      </c>
      <c r="V38" s="1">
        <f t="shared" si="10"/>
        <v>466.6</v>
      </c>
      <c r="W38" s="1">
        <f t="shared" si="11"/>
        <v>534.95000000000005</v>
      </c>
      <c r="X38" s="1">
        <f t="shared" si="12"/>
        <v>498.25</v>
      </c>
      <c r="Y38" s="1">
        <f t="shared" si="13"/>
        <v>645.70000000000005</v>
      </c>
      <c r="Z38" s="1">
        <f t="shared" si="14"/>
        <v>68.350000000000023</v>
      </c>
      <c r="AA38" s="1">
        <f t="shared" si="15"/>
        <v>147.45000000000005</v>
      </c>
      <c r="AB38" s="1">
        <f t="shared" si="16"/>
        <v>463</v>
      </c>
      <c r="AC38" s="1">
        <f t="shared" si="17"/>
        <v>603.20000000000005</v>
      </c>
      <c r="AD38" s="1">
        <f t="shared" si="18"/>
        <v>501.84999999999997</v>
      </c>
      <c r="AE38" s="1">
        <f t="shared" si="19"/>
        <v>577.45000000000005</v>
      </c>
      <c r="AF38" s="1">
        <f t="shared" si="20"/>
        <v>140.20000000000005</v>
      </c>
      <c r="AG38" s="1">
        <f t="shared" si="21"/>
        <v>75.60000000000008</v>
      </c>
      <c r="AH38" s="1">
        <f t="shared" si="22"/>
        <v>536.4</v>
      </c>
      <c r="AI38" s="1">
        <f t="shared" si="23"/>
        <v>562.35</v>
      </c>
      <c r="AJ38" s="1">
        <f t="shared" si="24"/>
        <v>497.7</v>
      </c>
      <c r="AK38" s="1">
        <f t="shared" si="25"/>
        <v>581.59999999999991</v>
      </c>
      <c r="AL38" s="1">
        <f t="shared" si="26"/>
        <v>-25.950000000000045</v>
      </c>
      <c r="AM38" s="1">
        <f t="shared" si="27"/>
        <v>83.89999999999992</v>
      </c>
      <c r="AN38" s="1">
        <f t="shared" si="28"/>
        <v>559</v>
      </c>
      <c r="AO38" s="1">
        <f t="shared" si="29"/>
        <v>530.02499999999998</v>
      </c>
      <c r="AP38" s="1">
        <f t="shared" si="30"/>
        <v>28.975000000000023</v>
      </c>
    </row>
    <row r="39" spans="1:42" x14ac:dyDescent="0.3">
      <c r="A39" s="43">
        <v>57</v>
      </c>
      <c r="B39" s="43">
        <v>405.9</v>
      </c>
      <c r="C39" s="43">
        <v>435.7</v>
      </c>
      <c r="D39" s="43">
        <v>468.8</v>
      </c>
      <c r="E39" s="43">
        <v>690.74</v>
      </c>
      <c r="F39" s="43">
        <v>568.75</v>
      </c>
      <c r="G39" s="43">
        <v>520.32000000000005</v>
      </c>
      <c r="H39" s="43">
        <v>459.1</v>
      </c>
      <c r="I39" s="43">
        <v>476.7</v>
      </c>
      <c r="J39" s="43">
        <f t="shared" si="0"/>
        <v>503.25124999999997</v>
      </c>
      <c r="K39" s="43">
        <v>11</v>
      </c>
      <c r="L39" s="43">
        <v>1</v>
      </c>
      <c r="M39" s="1">
        <f t="shared" si="1"/>
        <v>475.63750000000005</v>
      </c>
      <c r="N39" s="1">
        <f t="shared" si="2"/>
        <v>530.86500000000001</v>
      </c>
      <c r="O39" s="1">
        <f t="shared" si="3"/>
        <v>29.800000000000011</v>
      </c>
      <c r="P39" s="1">
        <f t="shared" si="4"/>
        <v>221.94</v>
      </c>
      <c r="Q39" s="1">
        <f t="shared" si="5"/>
        <v>-48.42999999999995</v>
      </c>
      <c r="R39" s="1">
        <f t="shared" si="6"/>
        <v>17.599999999999966</v>
      </c>
      <c r="S39" s="1">
        <f t="shared" si="7"/>
        <v>192.14</v>
      </c>
      <c r="T39" s="1">
        <f t="shared" si="8"/>
        <v>-66.029999999999916</v>
      </c>
      <c r="U39" s="1">
        <f t="shared" si="9"/>
        <v>55.227499999999964</v>
      </c>
      <c r="V39" s="1">
        <f t="shared" si="10"/>
        <v>463.95000000000005</v>
      </c>
      <c r="W39" s="1">
        <f t="shared" si="11"/>
        <v>583.72</v>
      </c>
      <c r="X39" s="1">
        <f t="shared" si="12"/>
        <v>487.32499999999999</v>
      </c>
      <c r="Y39" s="1">
        <f t="shared" si="13"/>
        <v>478.01</v>
      </c>
      <c r="Z39" s="1">
        <f t="shared" si="14"/>
        <v>119.76999999999998</v>
      </c>
      <c r="AA39" s="1">
        <f t="shared" si="15"/>
        <v>-9.3149999999999977</v>
      </c>
      <c r="AB39" s="1">
        <f t="shared" si="16"/>
        <v>437.35</v>
      </c>
      <c r="AC39" s="1">
        <f t="shared" si="17"/>
        <v>563.22</v>
      </c>
      <c r="AD39" s="1">
        <f t="shared" si="18"/>
        <v>513.92499999999995</v>
      </c>
      <c r="AE39" s="1">
        <f t="shared" si="19"/>
        <v>498.51</v>
      </c>
      <c r="AF39" s="1">
        <f t="shared" si="20"/>
        <v>125.87</v>
      </c>
      <c r="AG39" s="1">
        <f t="shared" si="21"/>
        <v>-15.414999999999964</v>
      </c>
      <c r="AH39" s="1">
        <f t="shared" si="22"/>
        <v>690.74</v>
      </c>
      <c r="AI39" s="1">
        <f t="shared" si="23"/>
        <v>420.79999999999995</v>
      </c>
      <c r="AJ39" s="1">
        <f t="shared" si="24"/>
        <v>467.9</v>
      </c>
      <c r="AK39" s="1">
        <f t="shared" si="25"/>
        <v>544.53500000000008</v>
      </c>
      <c r="AL39" s="1">
        <f t="shared" si="26"/>
        <v>269.94000000000005</v>
      </c>
      <c r="AM39" s="1">
        <f t="shared" si="27"/>
        <v>76.635000000000105</v>
      </c>
      <c r="AN39" s="1">
        <f t="shared" si="28"/>
        <v>617.63750000000005</v>
      </c>
      <c r="AO39" s="1">
        <f t="shared" si="29"/>
        <v>444.34999999999997</v>
      </c>
      <c r="AP39" s="1">
        <f t="shared" si="30"/>
        <v>173.28750000000008</v>
      </c>
    </row>
    <row r="40" spans="1:42" x14ac:dyDescent="0.3">
      <c r="A40" s="43">
        <v>59</v>
      </c>
      <c r="B40" s="43">
        <v>628.70000000000005</v>
      </c>
      <c r="C40" s="43">
        <v>677</v>
      </c>
      <c r="D40" s="43">
        <v>811.5</v>
      </c>
      <c r="E40" s="43">
        <v>900.5</v>
      </c>
      <c r="F40" s="43">
        <v>724</v>
      </c>
      <c r="G40" s="43">
        <v>808.1</v>
      </c>
      <c r="H40" s="43">
        <v>769.6</v>
      </c>
      <c r="I40" s="43">
        <v>800.1</v>
      </c>
      <c r="J40" s="43">
        <f t="shared" si="0"/>
        <v>764.93750000000011</v>
      </c>
      <c r="K40" s="43">
        <v>16</v>
      </c>
      <c r="L40" s="43">
        <v>1</v>
      </c>
      <c r="M40" s="1">
        <f t="shared" si="1"/>
        <v>733.44999999999993</v>
      </c>
      <c r="N40" s="1">
        <f t="shared" si="2"/>
        <v>796.42499999999995</v>
      </c>
      <c r="O40" s="1">
        <f t="shared" si="3"/>
        <v>48.299999999999955</v>
      </c>
      <c r="P40" s="1">
        <f t="shared" si="4"/>
        <v>89</v>
      </c>
      <c r="Q40" s="1">
        <f t="shared" si="5"/>
        <v>84.100000000000023</v>
      </c>
      <c r="R40" s="1">
        <f t="shared" si="6"/>
        <v>30.5</v>
      </c>
      <c r="S40" s="1">
        <f t="shared" si="7"/>
        <v>40.700000000000045</v>
      </c>
      <c r="T40" s="1">
        <f t="shared" si="8"/>
        <v>53.600000000000023</v>
      </c>
      <c r="U40" s="1">
        <f t="shared" si="9"/>
        <v>62.975000000000023</v>
      </c>
      <c r="V40" s="1">
        <f t="shared" si="10"/>
        <v>790.55</v>
      </c>
      <c r="W40" s="1">
        <f t="shared" si="11"/>
        <v>850.3</v>
      </c>
      <c r="X40" s="1">
        <f t="shared" si="12"/>
        <v>676.35</v>
      </c>
      <c r="Y40" s="1">
        <f t="shared" si="13"/>
        <v>742.55</v>
      </c>
      <c r="Z40" s="1">
        <f t="shared" si="14"/>
        <v>59.75</v>
      </c>
      <c r="AA40" s="1">
        <f t="shared" si="15"/>
        <v>66.199999999999932</v>
      </c>
      <c r="AB40" s="1">
        <f t="shared" si="16"/>
        <v>720.1</v>
      </c>
      <c r="AC40" s="1">
        <f t="shared" si="17"/>
        <v>788.75</v>
      </c>
      <c r="AD40" s="1">
        <f t="shared" si="18"/>
        <v>746.8</v>
      </c>
      <c r="AE40" s="1">
        <f t="shared" si="19"/>
        <v>804.1</v>
      </c>
      <c r="AF40" s="1">
        <f t="shared" si="20"/>
        <v>68.649999999999977</v>
      </c>
      <c r="AG40" s="1">
        <f t="shared" si="21"/>
        <v>57.300000000000068</v>
      </c>
      <c r="AH40" s="1">
        <f t="shared" si="22"/>
        <v>900.5</v>
      </c>
      <c r="AI40" s="1">
        <f t="shared" si="23"/>
        <v>652.85</v>
      </c>
      <c r="AJ40" s="1">
        <f t="shared" si="24"/>
        <v>784.85</v>
      </c>
      <c r="AK40" s="1">
        <f t="shared" si="25"/>
        <v>766.05</v>
      </c>
      <c r="AL40" s="1">
        <f t="shared" si="26"/>
        <v>247.64999999999998</v>
      </c>
      <c r="AM40" s="1">
        <f t="shared" si="27"/>
        <v>-18.800000000000068</v>
      </c>
      <c r="AN40" s="1">
        <f t="shared" si="28"/>
        <v>833.27499999999998</v>
      </c>
      <c r="AO40" s="1">
        <f t="shared" si="29"/>
        <v>718.85</v>
      </c>
      <c r="AP40" s="1">
        <f t="shared" si="30"/>
        <v>114.42499999999995</v>
      </c>
    </row>
    <row r="41" spans="1:42" x14ac:dyDescent="0.3">
      <c r="A41" s="43">
        <v>60</v>
      </c>
      <c r="B41" s="43">
        <v>402.6</v>
      </c>
      <c r="C41" s="43">
        <v>453.97</v>
      </c>
      <c r="D41" s="43">
        <v>504.3</v>
      </c>
      <c r="E41" s="43">
        <v>883.09</v>
      </c>
      <c r="F41" s="43">
        <v>461.5</v>
      </c>
      <c r="G41" s="43">
        <v>484.3</v>
      </c>
      <c r="H41" s="43">
        <v>414.1</v>
      </c>
      <c r="I41" s="43">
        <v>427.7</v>
      </c>
      <c r="J41" s="43">
        <f t="shared" si="0"/>
        <v>503.94499999999999</v>
      </c>
      <c r="K41" s="43">
        <v>10</v>
      </c>
      <c r="L41" s="43">
        <v>1</v>
      </c>
      <c r="M41" s="1">
        <f t="shared" si="1"/>
        <v>445.625</v>
      </c>
      <c r="N41" s="1">
        <f t="shared" si="2"/>
        <v>562.26499999999999</v>
      </c>
      <c r="O41" s="1">
        <f t="shared" si="3"/>
        <v>51.370000000000005</v>
      </c>
      <c r="P41" s="1">
        <f t="shared" si="4"/>
        <v>378.79</v>
      </c>
      <c r="Q41" s="1">
        <f t="shared" si="5"/>
        <v>22.800000000000011</v>
      </c>
      <c r="R41" s="1">
        <f t="shared" si="6"/>
        <v>13.599999999999966</v>
      </c>
      <c r="S41" s="1">
        <f t="shared" si="7"/>
        <v>327.42</v>
      </c>
      <c r="T41" s="1">
        <f t="shared" si="8"/>
        <v>9.2000000000000455</v>
      </c>
      <c r="U41" s="1">
        <f t="shared" si="9"/>
        <v>116.63999999999999</v>
      </c>
      <c r="V41" s="1">
        <f t="shared" si="10"/>
        <v>459.20000000000005</v>
      </c>
      <c r="W41" s="1">
        <f t="shared" si="11"/>
        <v>655.39499999999998</v>
      </c>
      <c r="X41" s="1">
        <f t="shared" si="12"/>
        <v>432.05</v>
      </c>
      <c r="Y41" s="1">
        <f t="shared" si="13"/>
        <v>469.13499999999999</v>
      </c>
      <c r="Z41" s="1">
        <f t="shared" si="14"/>
        <v>196.19499999999994</v>
      </c>
      <c r="AA41" s="1">
        <f t="shared" si="15"/>
        <v>37.08499999999998</v>
      </c>
      <c r="AB41" s="1">
        <f t="shared" si="16"/>
        <v>453.45000000000005</v>
      </c>
      <c r="AC41" s="1">
        <f t="shared" si="17"/>
        <v>668.53</v>
      </c>
      <c r="AD41" s="1">
        <f t="shared" si="18"/>
        <v>437.8</v>
      </c>
      <c r="AE41" s="1">
        <f t="shared" si="19"/>
        <v>456</v>
      </c>
      <c r="AF41" s="1">
        <f t="shared" si="20"/>
        <v>215.07999999999993</v>
      </c>
      <c r="AG41" s="1">
        <f t="shared" si="21"/>
        <v>18.199999999999989</v>
      </c>
      <c r="AH41" s="1">
        <f t="shared" si="22"/>
        <v>883.09</v>
      </c>
      <c r="AI41" s="1">
        <f t="shared" si="23"/>
        <v>428.28500000000003</v>
      </c>
      <c r="AJ41" s="1">
        <f t="shared" si="24"/>
        <v>420.9</v>
      </c>
      <c r="AK41" s="1">
        <f t="shared" si="25"/>
        <v>472.9</v>
      </c>
      <c r="AL41" s="1">
        <f t="shared" si="26"/>
        <v>454.80500000000001</v>
      </c>
      <c r="AM41" s="1">
        <f t="shared" si="27"/>
        <v>52</v>
      </c>
      <c r="AN41" s="1">
        <f t="shared" si="28"/>
        <v>677.995</v>
      </c>
      <c r="AO41" s="1">
        <f t="shared" si="29"/>
        <v>424.59249999999997</v>
      </c>
      <c r="AP41" s="1">
        <f t="shared" si="30"/>
        <v>253.40250000000003</v>
      </c>
    </row>
    <row r="42" spans="1:42" x14ac:dyDescent="0.3">
      <c r="A42" s="43">
        <v>61</v>
      </c>
      <c r="B42" s="43">
        <v>417.66</v>
      </c>
      <c r="C42" s="43">
        <v>401.38</v>
      </c>
      <c r="D42" s="43">
        <v>442.98</v>
      </c>
      <c r="E42" s="43">
        <v>475.43</v>
      </c>
      <c r="F42" s="43">
        <v>420.9</v>
      </c>
      <c r="G42" s="43">
        <v>457.8</v>
      </c>
      <c r="H42" s="43">
        <v>420.74</v>
      </c>
      <c r="I42" s="43">
        <v>467.23</v>
      </c>
      <c r="J42" s="43">
        <f t="shared" si="0"/>
        <v>438.01500000000004</v>
      </c>
      <c r="K42" s="43">
        <v>9</v>
      </c>
      <c r="L42" s="43">
        <v>1</v>
      </c>
      <c r="M42" s="1">
        <f t="shared" si="1"/>
        <v>425.57</v>
      </c>
      <c r="N42" s="1">
        <f t="shared" si="2"/>
        <v>450.46</v>
      </c>
      <c r="O42" s="1">
        <f t="shared" si="3"/>
        <v>-16.28000000000003</v>
      </c>
      <c r="P42" s="1">
        <f t="shared" si="4"/>
        <v>32.449999999999989</v>
      </c>
      <c r="Q42" s="1">
        <f t="shared" si="5"/>
        <v>36.900000000000034</v>
      </c>
      <c r="R42" s="1">
        <f t="shared" si="6"/>
        <v>46.490000000000009</v>
      </c>
      <c r="S42" s="1">
        <f t="shared" si="7"/>
        <v>48.730000000000018</v>
      </c>
      <c r="T42" s="1">
        <f t="shared" si="8"/>
        <v>-9.589999999999975</v>
      </c>
      <c r="U42" s="1">
        <f t="shared" si="9"/>
        <v>24.889999999999986</v>
      </c>
      <c r="V42" s="1">
        <f t="shared" si="10"/>
        <v>431.86</v>
      </c>
      <c r="W42" s="1">
        <f t="shared" si="11"/>
        <v>471.33000000000004</v>
      </c>
      <c r="X42" s="1">
        <f t="shared" si="12"/>
        <v>419.28</v>
      </c>
      <c r="Y42" s="1">
        <f t="shared" si="13"/>
        <v>429.59000000000003</v>
      </c>
      <c r="Z42" s="1">
        <f t="shared" si="14"/>
        <v>39.470000000000027</v>
      </c>
      <c r="AA42" s="1">
        <f t="shared" si="15"/>
        <v>10.310000000000059</v>
      </c>
      <c r="AB42" s="1">
        <f t="shared" si="16"/>
        <v>430.32000000000005</v>
      </c>
      <c r="AC42" s="1">
        <f t="shared" si="17"/>
        <v>438.40499999999997</v>
      </c>
      <c r="AD42" s="1">
        <f t="shared" si="18"/>
        <v>420.82</v>
      </c>
      <c r="AE42" s="1">
        <f t="shared" si="19"/>
        <v>462.51499999999999</v>
      </c>
      <c r="AF42" s="1">
        <f t="shared" si="20"/>
        <v>8.0849999999999227</v>
      </c>
      <c r="AG42" s="1">
        <f t="shared" si="21"/>
        <v>41.694999999999993</v>
      </c>
      <c r="AH42" s="1">
        <f t="shared" si="22"/>
        <v>475.43</v>
      </c>
      <c r="AI42" s="1">
        <f t="shared" si="23"/>
        <v>409.52</v>
      </c>
      <c r="AJ42" s="1">
        <f t="shared" si="24"/>
        <v>443.98500000000001</v>
      </c>
      <c r="AK42" s="1">
        <f t="shared" si="25"/>
        <v>439.35</v>
      </c>
      <c r="AL42" s="1">
        <f t="shared" si="26"/>
        <v>65.910000000000025</v>
      </c>
      <c r="AM42" s="1">
        <f t="shared" si="27"/>
        <v>-4.6349999999999909</v>
      </c>
      <c r="AN42" s="1">
        <f t="shared" si="28"/>
        <v>457.39</v>
      </c>
      <c r="AO42" s="1">
        <f t="shared" si="29"/>
        <v>426.7525</v>
      </c>
      <c r="AP42" s="1">
        <f t="shared" si="30"/>
        <v>30.637499999999989</v>
      </c>
    </row>
    <row r="43" spans="1:42" x14ac:dyDescent="0.3">
      <c r="A43" s="43">
        <v>62</v>
      </c>
      <c r="B43" s="43">
        <v>580.79999999999995</v>
      </c>
      <c r="C43" s="43">
        <v>778.41</v>
      </c>
      <c r="D43" s="43">
        <v>610.1</v>
      </c>
      <c r="E43" s="43">
        <v>837.73</v>
      </c>
      <c r="F43" s="43">
        <v>603.9</v>
      </c>
      <c r="G43" s="43">
        <v>584.4</v>
      </c>
      <c r="H43" s="43">
        <v>541.29999999999995</v>
      </c>
      <c r="I43" s="43">
        <v>599.29999999999995</v>
      </c>
      <c r="J43" s="43">
        <f t="shared" si="0"/>
        <v>641.99250000000006</v>
      </c>
      <c r="K43" s="43">
        <v>10</v>
      </c>
      <c r="L43" s="43">
        <v>1</v>
      </c>
      <c r="M43" s="1">
        <f t="shared" si="1"/>
        <v>584.02500000000009</v>
      </c>
      <c r="N43" s="1">
        <f t="shared" si="2"/>
        <v>699.96</v>
      </c>
      <c r="O43" s="1">
        <f t="shared" si="3"/>
        <v>197.61</v>
      </c>
      <c r="P43" s="1">
        <f t="shared" si="4"/>
        <v>227.63</v>
      </c>
      <c r="Q43" s="1">
        <f t="shared" si="5"/>
        <v>-19.5</v>
      </c>
      <c r="R43" s="1">
        <f t="shared" si="6"/>
        <v>58</v>
      </c>
      <c r="S43" s="1">
        <f t="shared" si="7"/>
        <v>30.019999999999982</v>
      </c>
      <c r="T43" s="1">
        <f t="shared" si="8"/>
        <v>-77.5</v>
      </c>
      <c r="U43" s="1">
        <f t="shared" si="9"/>
        <v>115.93499999999995</v>
      </c>
      <c r="V43" s="1">
        <f t="shared" si="10"/>
        <v>575.70000000000005</v>
      </c>
      <c r="W43" s="1">
        <f t="shared" si="11"/>
        <v>718.51499999999999</v>
      </c>
      <c r="X43" s="1">
        <f t="shared" si="12"/>
        <v>592.34999999999991</v>
      </c>
      <c r="Y43" s="1">
        <f t="shared" si="13"/>
        <v>681.40499999999997</v>
      </c>
      <c r="Z43" s="1">
        <f t="shared" si="14"/>
        <v>142.81499999999994</v>
      </c>
      <c r="AA43" s="1">
        <f t="shared" si="15"/>
        <v>89.055000000000064</v>
      </c>
      <c r="AB43" s="1">
        <f t="shared" si="16"/>
        <v>595.45000000000005</v>
      </c>
      <c r="AC43" s="1">
        <f t="shared" si="17"/>
        <v>808.06999999999994</v>
      </c>
      <c r="AD43" s="1">
        <f t="shared" si="18"/>
        <v>572.59999999999991</v>
      </c>
      <c r="AE43" s="1">
        <f t="shared" si="19"/>
        <v>591.84999999999991</v>
      </c>
      <c r="AF43" s="1">
        <f t="shared" si="20"/>
        <v>212.61999999999989</v>
      </c>
      <c r="AG43" s="1">
        <f t="shared" si="21"/>
        <v>19.25</v>
      </c>
      <c r="AH43" s="1">
        <f t="shared" si="22"/>
        <v>837.73</v>
      </c>
      <c r="AI43" s="1">
        <f t="shared" si="23"/>
        <v>679.60500000000002</v>
      </c>
      <c r="AJ43" s="1">
        <f t="shared" si="24"/>
        <v>570.29999999999995</v>
      </c>
      <c r="AK43" s="1">
        <f t="shared" si="25"/>
        <v>594.15</v>
      </c>
      <c r="AL43" s="1">
        <f t="shared" si="26"/>
        <v>158.125</v>
      </c>
      <c r="AM43" s="1">
        <f t="shared" si="27"/>
        <v>23.850000000000023</v>
      </c>
      <c r="AN43" s="1">
        <f t="shared" si="28"/>
        <v>715.94</v>
      </c>
      <c r="AO43" s="1">
        <f t="shared" si="29"/>
        <v>624.95249999999999</v>
      </c>
      <c r="AP43" s="1">
        <f t="shared" si="30"/>
        <v>90.987500000000068</v>
      </c>
    </row>
    <row r="44" spans="1:42" x14ac:dyDescent="0.3">
      <c r="A44" s="43">
        <v>64</v>
      </c>
      <c r="B44" s="43">
        <v>698.72</v>
      </c>
      <c r="C44" s="43">
        <v>789.55</v>
      </c>
      <c r="D44" s="43">
        <v>589.29999999999995</v>
      </c>
      <c r="E44" s="43">
        <v>658.1</v>
      </c>
      <c r="F44" s="43">
        <v>710.32</v>
      </c>
      <c r="G44" s="43">
        <v>892.87</v>
      </c>
      <c r="H44" s="43">
        <v>602.23</v>
      </c>
      <c r="I44" s="43">
        <v>605.79999999999995</v>
      </c>
      <c r="J44" s="43">
        <f t="shared" si="0"/>
        <v>693.36125000000004</v>
      </c>
      <c r="K44" s="43">
        <v>14</v>
      </c>
      <c r="L44" s="43">
        <v>1</v>
      </c>
      <c r="M44" s="1">
        <f t="shared" si="1"/>
        <v>650.14250000000004</v>
      </c>
      <c r="N44" s="1">
        <f t="shared" si="2"/>
        <v>736.57999999999993</v>
      </c>
      <c r="O44" s="1">
        <f t="shared" si="3"/>
        <v>90.829999999999927</v>
      </c>
      <c r="P44" s="1">
        <f t="shared" si="4"/>
        <v>68.800000000000068</v>
      </c>
      <c r="Q44" s="1">
        <f t="shared" si="5"/>
        <v>182.54999999999995</v>
      </c>
      <c r="R44" s="1">
        <f t="shared" si="6"/>
        <v>3.5699999999999363</v>
      </c>
      <c r="S44" s="1">
        <f t="shared" si="7"/>
        <v>-22.029999999999859</v>
      </c>
      <c r="T44" s="1">
        <f t="shared" si="8"/>
        <v>178.98000000000002</v>
      </c>
      <c r="U44" s="1">
        <f t="shared" si="9"/>
        <v>86.437499999999886</v>
      </c>
      <c r="V44" s="1">
        <f t="shared" si="10"/>
        <v>595.76499999999999</v>
      </c>
      <c r="W44" s="1">
        <f t="shared" si="11"/>
        <v>631.95000000000005</v>
      </c>
      <c r="X44" s="1">
        <f t="shared" si="12"/>
        <v>704.52</v>
      </c>
      <c r="Y44" s="1">
        <f t="shared" si="13"/>
        <v>841.21</v>
      </c>
      <c r="Z44" s="1">
        <f t="shared" si="14"/>
        <v>36.185000000000059</v>
      </c>
      <c r="AA44" s="1">
        <f t="shared" si="15"/>
        <v>136.69000000000005</v>
      </c>
      <c r="AB44" s="1">
        <f t="shared" si="16"/>
        <v>644.01</v>
      </c>
      <c r="AC44" s="1">
        <f t="shared" si="17"/>
        <v>723.82500000000005</v>
      </c>
      <c r="AD44" s="1">
        <f t="shared" si="18"/>
        <v>656.27500000000009</v>
      </c>
      <c r="AE44" s="1">
        <f t="shared" si="19"/>
        <v>749.33500000000004</v>
      </c>
      <c r="AF44" s="1">
        <f t="shared" si="20"/>
        <v>79.815000000000055</v>
      </c>
      <c r="AG44" s="1">
        <f t="shared" si="21"/>
        <v>93.059999999999945</v>
      </c>
      <c r="AH44" s="1">
        <f t="shared" si="22"/>
        <v>658.1</v>
      </c>
      <c r="AI44" s="1">
        <f t="shared" si="23"/>
        <v>744.13499999999999</v>
      </c>
      <c r="AJ44" s="1">
        <f t="shared" si="24"/>
        <v>604.01499999999999</v>
      </c>
      <c r="AK44" s="1">
        <f t="shared" si="25"/>
        <v>801.59500000000003</v>
      </c>
      <c r="AL44" s="1">
        <f t="shared" si="26"/>
        <v>-86.034999999999968</v>
      </c>
      <c r="AM44" s="1">
        <f t="shared" si="27"/>
        <v>197.58000000000004</v>
      </c>
      <c r="AN44" s="1">
        <f t="shared" si="28"/>
        <v>729.84750000000008</v>
      </c>
      <c r="AO44" s="1">
        <f t="shared" si="29"/>
        <v>674.07500000000005</v>
      </c>
      <c r="AP44" s="1">
        <f t="shared" si="30"/>
        <v>55.772500000000036</v>
      </c>
    </row>
    <row r="45" spans="1:42" x14ac:dyDescent="0.3">
      <c r="A45" s="43">
        <v>66</v>
      </c>
      <c r="B45" s="43">
        <v>449.47</v>
      </c>
      <c r="C45" s="43">
        <v>494.3</v>
      </c>
      <c r="D45" s="43">
        <v>551.20000000000005</v>
      </c>
      <c r="E45" s="43">
        <v>975.31</v>
      </c>
      <c r="F45" s="43">
        <v>444.5</v>
      </c>
      <c r="G45" s="43">
        <v>524.47</v>
      </c>
      <c r="H45" s="43">
        <v>404.3</v>
      </c>
      <c r="I45" s="43">
        <v>483.62</v>
      </c>
      <c r="J45" s="43">
        <f t="shared" si="0"/>
        <v>540.89625000000001</v>
      </c>
      <c r="K45" s="43">
        <v>15</v>
      </c>
      <c r="L45" s="43">
        <v>1</v>
      </c>
      <c r="M45" s="1">
        <f t="shared" si="1"/>
        <v>462.36750000000001</v>
      </c>
      <c r="N45" s="1">
        <f t="shared" si="2"/>
        <v>619.42499999999995</v>
      </c>
      <c r="O45" s="1">
        <f t="shared" si="3"/>
        <v>44.829999999999984</v>
      </c>
      <c r="P45" s="1">
        <f t="shared" si="4"/>
        <v>424.1099999999999</v>
      </c>
      <c r="Q45" s="1">
        <f t="shared" si="5"/>
        <v>79.970000000000027</v>
      </c>
      <c r="R45" s="1">
        <f t="shared" si="6"/>
        <v>79.319999999999993</v>
      </c>
      <c r="S45" s="1">
        <f t="shared" si="7"/>
        <v>379.27999999999992</v>
      </c>
      <c r="T45" s="1">
        <f t="shared" si="8"/>
        <v>0.65000000000003411</v>
      </c>
      <c r="U45" s="1">
        <f t="shared" si="9"/>
        <v>157.05749999999995</v>
      </c>
      <c r="V45" s="1">
        <f t="shared" si="10"/>
        <v>477.75</v>
      </c>
      <c r="W45" s="1">
        <f t="shared" si="11"/>
        <v>729.46499999999992</v>
      </c>
      <c r="X45" s="1">
        <f t="shared" si="12"/>
        <v>446.98500000000001</v>
      </c>
      <c r="Y45" s="1">
        <f t="shared" si="13"/>
        <v>509.38499999999999</v>
      </c>
      <c r="Z45" s="1">
        <f t="shared" si="14"/>
        <v>251.71499999999992</v>
      </c>
      <c r="AA45" s="1">
        <f t="shared" si="15"/>
        <v>62.399999999999977</v>
      </c>
      <c r="AB45" s="1">
        <f t="shared" si="16"/>
        <v>500.33500000000004</v>
      </c>
      <c r="AC45" s="1">
        <f t="shared" si="17"/>
        <v>734.80499999999995</v>
      </c>
      <c r="AD45" s="1">
        <f t="shared" si="18"/>
        <v>424.4</v>
      </c>
      <c r="AE45" s="1">
        <f t="shared" si="19"/>
        <v>504.04500000000002</v>
      </c>
      <c r="AF45" s="1">
        <f t="shared" si="20"/>
        <v>234.46999999999991</v>
      </c>
      <c r="AG45" s="1">
        <f t="shared" si="21"/>
        <v>79.645000000000039</v>
      </c>
      <c r="AH45" s="1">
        <f t="shared" si="22"/>
        <v>975.31</v>
      </c>
      <c r="AI45" s="1">
        <f t="shared" si="23"/>
        <v>471.88499999999999</v>
      </c>
      <c r="AJ45" s="1">
        <f t="shared" si="24"/>
        <v>443.96000000000004</v>
      </c>
      <c r="AK45" s="1">
        <f t="shared" si="25"/>
        <v>484.48500000000001</v>
      </c>
      <c r="AL45" s="1">
        <f t="shared" si="26"/>
        <v>503.42499999999995</v>
      </c>
      <c r="AM45" s="1">
        <f t="shared" si="27"/>
        <v>40.524999999999977</v>
      </c>
      <c r="AN45" s="1">
        <f t="shared" si="28"/>
        <v>729.89750000000004</v>
      </c>
      <c r="AO45" s="1">
        <f t="shared" si="29"/>
        <v>457.92250000000001</v>
      </c>
      <c r="AP45" s="1">
        <f t="shared" si="30"/>
        <v>271.97500000000002</v>
      </c>
    </row>
    <row r="46" spans="1:42" x14ac:dyDescent="0.3">
      <c r="A46" s="43">
        <v>67</v>
      </c>
      <c r="B46" s="43">
        <v>546.9</v>
      </c>
      <c r="C46" s="43">
        <v>583.9</v>
      </c>
      <c r="D46" s="43">
        <v>514.6</v>
      </c>
      <c r="E46" s="43">
        <v>591.05999999999995</v>
      </c>
      <c r="F46" s="43">
        <v>596.6</v>
      </c>
      <c r="G46" s="43">
        <v>595</v>
      </c>
      <c r="H46" s="43">
        <v>440.3</v>
      </c>
      <c r="I46" s="43">
        <v>471.9</v>
      </c>
      <c r="J46" s="43">
        <f t="shared" si="0"/>
        <v>542.53250000000003</v>
      </c>
      <c r="K46" s="43">
        <v>16</v>
      </c>
      <c r="L46" s="43">
        <v>1</v>
      </c>
      <c r="M46" s="1">
        <f t="shared" si="1"/>
        <v>524.6</v>
      </c>
      <c r="N46" s="1">
        <f t="shared" si="2"/>
        <v>560.46500000000003</v>
      </c>
      <c r="O46" s="1">
        <f t="shared" si="3"/>
        <v>37</v>
      </c>
      <c r="P46" s="1">
        <f t="shared" si="4"/>
        <v>76.459999999999923</v>
      </c>
      <c r="Q46" s="1">
        <f t="shared" si="5"/>
        <v>-1.6000000000000227</v>
      </c>
      <c r="R46" s="1">
        <f t="shared" si="6"/>
        <v>31.599999999999966</v>
      </c>
      <c r="S46" s="1">
        <f t="shared" si="7"/>
        <v>39.459999999999923</v>
      </c>
      <c r="T46" s="1">
        <f t="shared" si="8"/>
        <v>-33.199999999999989</v>
      </c>
      <c r="U46" s="1">
        <f t="shared" si="9"/>
        <v>35.865000000000009</v>
      </c>
      <c r="V46" s="1">
        <f t="shared" si="10"/>
        <v>477.45000000000005</v>
      </c>
      <c r="W46" s="1">
        <f t="shared" si="11"/>
        <v>531.48</v>
      </c>
      <c r="X46" s="1">
        <f t="shared" si="12"/>
        <v>571.75</v>
      </c>
      <c r="Y46" s="1">
        <f t="shared" si="13"/>
        <v>589.45000000000005</v>
      </c>
      <c r="Z46" s="1">
        <f t="shared" si="14"/>
        <v>54.029999999999973</v>
      </c>
      <c r="AA46" s="1">
        <f t="shared" si="15"/>
        <v>17.700000000000045</v>
      </c>
      <c r="AB46" s="1">
        <f t="shared" si="16"/>
        <v>530.75</v>
      </c>
      <c r="AC46" s="1">
        <f t="shared" si="17"/>
        <v>587.48</v>
      </c>
      <c r="AD46" s="1">
        <f t="shared" si="18"/>
        <v>518.45000000000005</v>
      </c>
      <c r="AE46" s="1">
        <f t="shared" si="19"/>
        <v>533.45000000000005</v>
      </c>
      <c r="AF46" s="1">
        <f t="shared" si="20"/>
        <v>56.730000000000018</v>
      </c>
      <c r="AG46" s="1">
        <f t="shared" si="21"/>
        <v>15</v>
      </c>
      <c r="AH46" s="1">
        <f t="shared" si="22"/>
        <v>591.05999999999995</v>
      </c>
      <c r="AI46" s="1">
        <f t="shared" si="23"/>
        <v>565.4</v>
      </c>
      <c r="AJ46" s="1">
        <f t="shared" si="24"/>
        <v>456.1</v>
      </c>
      <c r="AK46" s="1">
        <f t="shared" si="25"/>
        <v>595.79999999999995</v>
      </c>
      <c r="AL46" s="1">
        <f t="shared" si="26"/>
        <v>25.659999999999968</v>
      </c>
      <c r="AM46" s="1">
        <f t="shared" si="27"/>
        <v>139.69999999999993</v>
      </c>
      <c r="AN46" s="1">
        <f t="shared" si="28"/>
        <v>593.42999999999995</v>
      </c>
      <c r="AO46" s="1">
        <f t="shared" si="29"/>
        <v>510.75</v>
      </c>
      <c r="AP46" s="1">
        <f t="shared" si="30"/>
        <v>82.67999999999995</v>
      </c>
    </row>
    <row r="47" spans="1:42" x14ac:dyDescent="0.3">
      <c r="A47" s="43">
        <v>68</v>
      </c>
      <c r="B47" s="43">
        <v>656.5</v>
      </c>
      <c r="C47" s="43">
        <v>669.5</v>
      </c>
      <c r="D47" s="43">
        <v>673</v>
      </c>
      <c r="E47" s="43">
        <v>702.1</v>
      </c>
      <c r="F47" s="43">
        <v>728.7</v>
      </c>
      <c r="G47" s="43">
        <v>746.2</v>
      </c>
      <c r="H47" s="43">
        <v>690.6</v>
      </c>
      <c r="I47" s="43">
        <v>627.1</v>
      </c>
      <c r="J47" s="43">
        <f t="shared" si="0"/>
        <v>686.71250000000009</v>
      </c>
      <c r="K47" s="43">
        <v>8</v>
      </c>
      <c r="L47" s="43">
        <v>1</v>
      </c>
      <c r="M47" s="1">
        <f t="shared" si="1"/>
        <v>687.19999999999993</v>
      </c>
      <c r="N47" s="1">
        <f t="shared" si="2"/>
        <v>686.22500000000002</v>
      </c>
      <c r="O47" s="1">
        <f t="shared" si="3"/>
        <v>13</v>
      </c>
      <c r="P47" s="1">
        <f t="shared" si="4"/>
        <v>29.100000000000023</v>
      </c>
      <c r="Q47" s="1">
        <f t="shared" si="5"/>
        <v>17.5</v>
      </c>
      <c r="R47" s="1">
        <f t="shared" si="6"/>
        <v>-63.5</v>
      </c>
      <c r="S47" s="1">
        <f t="shared" si="7"/>
        <v>16.100000000000023</v>
      </c>
      <c r="T47" s="1">
        <f t="shared" si="8"/>
        <v>81</v>
      </c>
      <c r="U47" s="1">
        <f t="shared" si="9"/>
        <v>-0.97499999999990905</v>
      </c>
      <c r="V47" s="1">
        <f t="shared" si="10"/>
        <v>681.8</v>
      </c>
      <c r="W47" s="1">
        <f t="shared" si="11"/>
        <v>664.6</v>
      </c>
      <c r="X47" s="1">
        <f t="shared" si="12"/>
        <v>692.6</v>
      </c>
      <c r="Y47" s="1">
        <f t="shared" si="13"/>
        <v>707.85</v>
      </c>
      <c r="Z47" s="1">
        <f t="shared" si="14"/>
        <v>-17.199999999999932</v>
      </c>
      <c r="AA47" s="1">
        <f t="shared" si="15"/>
        <v>15.25</v>
      </c>
      <c r="AB47" s="1">
        <f t="shared" si="16"/>
        <v>664.75</v>
      </c>
      <c r="AC47" s="1">
        <f t="shared" si="17"/>
        <v>685.8</v>
      </c>
      <c r="AD47" s="1">
        <f t="shared" si="18"/>
        <v>709.65000000000009</v>
      </c>
      <c r="AE47" s="1">
        <f t="shared" si="19"/>
        <v>686.65000000000009</v>
      </c>
      <c r="AF47" s="1">
        <f t="shared" si="20"/>
        <v>21.049999999999955</v>
      </c>
      <c r="AG47" s="1">
        <f t="shared" si="21"/>
        <v>-23</v>
      </c>
      <c r="AH47" s="1">
        <f t="shared" si="22"/>
        <v>702.1</v>
      </c>
      <c r="AI47" s="1">
        <f t="shared" si="23"/>
        <v>663</v>
      </c>
      <c r="AJ47" s="1">
        <f t="shared" si="24"/>
        <v>658.85</v>
      </c>
      <c r="AK47" s="1">
        <f t="shared" si="25"/>
        <v>737.45</v>
      </c>
      <c r="AL47" s="1">
        <f t="shared" si="26"/>
        <v>39.100000000000023</v>
      </c>
      <c r="AM47" s="1">
        <f t="shared" si="27"/>
        <v>78.600000000000023</v>
      </c>
      <c r="AN47" s="1">
        <f t="shared" si="28"/>
        <v>719.77500000000009</v>
      </c>
      <c r="AO47" s="1">
        <f t="shared" si="29"/>
        <v>660.92499999999995</v>
      </c>
      <c r="AP47" s="1">
        <f t="shared" si="30"/>
        <v>58.850000000000136</v>
      </c>
    </row>
    <row r="48" spans="1:42" x14ac:dyDescent="0.3">
      <c r="A48" s="43">
        <v>70</v>
      </c>
      <c r="B48" s="43">
        <v>472.5</v>
      </c>
      <c r="C48" s="43">
        <v>509.57</v>
      </c>
      <c r="D48" s="43">
        <v>414.7</v>
      </c>
      <c r="E48" s="43">
        <v>628.89</v>
      </c>
      <c r="F48" s="43">
        <v>515.42999999999995</v>
      </c>
      <c r="G48" s="43">
        <v>548.51</v>
      </c>
      <c r="H48" s="43">
        <v>419.5</v>
      </c>
      <c r="I48" s="43">
        <v>479.04</v>
      </c>
      <c r="J48" s="43">
        <f t="shared" si="0"/>
        <v>498.51749999999993</v>
      </c>
      <c r="K48" s="43">
        <v>11</v>
      </c>
      <c r="L48" s="43">
        <v>1</v>
      </c>
      <c r="M48" s="1">
        <f t="shared" si="1"/>
        <v>455.53250000000003</v>
      </c>
      <c r="N48" s="1">
        <f t="shared" si="2"/>
        <v>541.50250000000005</v>
      </c>
      <c r="O48" s="1">
        <f t="shared" si="3"/>
        <v>37.069999999999993</v>
      </c>
      <c r="P48" s="1">
        <f t="shared" si="4"/>
        <v>214.19</v>
      </c>
      <c r="Q48" s="1">
        <f t="shared" si="5"/>
        <v>33.080000000000041</v>
      </c>
      <c r="R48" s="1">
        <f t="shared" si="6"/>
        <v>59.54000000000002</v>
      </c>
      <c r="S48" s="1">
        <f t="shared" si="7"/>
        <v>177.12</v>
      </c>
      <c r="T48" s="1">
        <f t="shared" si="8"/>
        <v>-26.45999999999998</v>
      </c>
      <c r="U48" s="1">
        <f t="shared" si="9"/>
        <v>85.970000000000027</v>
      </c>
      <c r="V48" s="1">
        <f t="shared" si="10"/>
        <v>417.1</v>
      </c>
      <c r="W48" s="1">
        <f t="shared" si="11"/>
        <v>553.96500000000003</v>
      </c>
      <c r="X48" s="1">
        <f t="shared" si="12"/>
        <v>493.96499999999997</v>
      </c>
      <c r="Y48" s="1">
        <f t="shared" si="13"/>
        <v>529.04</v>
      </c>
      <c r="Z48" s="1">
        <f t="shared" si="14"/>
        <v>136.86500000000001</v>
      </c>
      <c r="AA48" s="1">
        <f t="shared" si="15"/>
        <v>35.074999999999989</v>
      </c>
      <c r="AB48" s="1">
        <f t="shared" si="16"/>
        <v>443.6</v>
      </c>
      <c r="AC48" s="1">
        <f t="shared" si="17"/>
        <v>569.23</v>
      </c>
      <c r="AD48" s="1">
        <f t="shared" si="18"/>
        <v>467.46499999999997</v>
      </c>
      <c r="AE48" s="1">
        <f t="shared" si="19"/>
        <v>513.77499999999998</v>
      </c>
      <c r="AF48" s="1">
        <f t="shared" si="20"/>
        <v>125.63</v>
      </c>
      <c r="AG48" s="1">
        <f t="shared" si="21"/>
        <v>46.31</v>
      </c>
      <c r="AH48" s="1">
        <f t="shared" si="22"/>
        <v>628.89</v>
      </c>
      <c r="AI48" s="1">
        <f t="shared" si="23"/>
        <v>491.03499999999997</v>
      </c>
      <c r="AJ48" s="1">
        <f t="shared" si="24"/>
        <v>449.27</v>
      </c>
      <c r="AK48" s="1">
        <f t="shared" si="25"/>
        <v>531.97</v>
      </c>
      <c r="AL48" s="1">
        <f t="shared" si="26"/>
        <v>137.85500000000002</v>
      </c>
      <c r="AM48" s="1">
        <f t="shared" si="27"/>
        <v>82.700000000000045</v>
      </c>
      <c r="AN48" s="1">
        <f t="shared" si="28"/>
        <v>580.43000000000006</v>
      </c>
      <c r="AO48" s="1">
        <f t="shared" si="29"/>
        <v>470.15249999999997</v>
      </c>
      <c r="AP48" s="1">
        <f t="shared" si="30"/>
        <v>110.27750000000009</v>
      </c>
    </row>
    <row r="49" spans="1:42" x14ac:dyDescent="0.3">
      <c r="A49" s="43">
        <v>71</v>
      </c>
      <c r="B49" s="43">
        <v>516.91</v>
      </c>
      <c r="C49" s="43">
        <v>556.9</v>
      </c>
      <c r="D49" s="43">
        <v>541.12</v>
      </c>
      <c r="E49" s="43">
        <v>668.69</v>
      </c>
      <c r="F49" s="43">
        <v>588.91</v>
      </c>
      <c r="G49" s="43">
        <v>656.53</v>
      </c>
      <c r="H49" s="43">
        <v>485.2</v>
      </c>
      <c r="I49" s="43">
        <v>538.4</v>
      </c>
      <c r="J49" s="43">
        <f t="shared" si="0"/>
        <v>569.08249999999987</v>
      </c>
      <c r="K49" s="43">
        <v>16</v>
      </c>
      <c r="L49" s="43">
        <v>1</v>
      </c>
      <c r="M49" s="1">
        <f t="shared" si="1"/>
        <v>533.03499999999997</v>
      </c>
      <c r="N49" s="1">
        <f t="shared" si="2"/>
        <v>605.13</v>
      </c>
      <c r="O49" s="1">
        <f t="shared" si="3"/>
        <v>39.990000000000009</v>
      </c>
      <c r="P49" s="1">
        <f t="shared" si="4"/>
        <v>127.57000000000005</v>
      </c>
      <c r="Q49" s="1">
        <f t="shared" si="5"/>
        <v>67.62</v>
      </c>
      <c r="R49" s="1">
        <f t="shared" si="6"/>
        <v>53.199999999999989</v>
      </c>
      <c r="S49" s="1">
        <f t="shared" si="7"/>
        <v>87.580000000000041</v>
      </c>
      <c r="T49" s="1">
        <f t="shared" si="8"/>
        <v>14.420000000000016</v>
      </c>
      <c r="U49" s="1">
        <f t="shared" si="9"/>
        <v>72.095000000000027</v>
      </c>
      <c r="V49" s="1">
        <f t="shared" si="10"/>
        <v>513.16</v>
      </c>
      <c r="W49" s="1">
        <f t="shared" si="11"/>
        <v>603.54500000000007</v>
      </c>
      <c r="X49" s="1">
        <f t="shared" si="12"/>
        <v>552.91</v>
      </c>
      <c r="Y49" s="1">
        <f t="shared" si="13"/>
        <v>606.71499999999992</v>
      </c>
      <c r="Z49" s="1">
        <f t="shared" si="14"/>
        <v>90.385000000000105</v>
      </c>
      <c r="AA49" s="1">
        <f t="shared" si="15"/>
        <v>53.80499999999995</v>
      </c>
      <c r="AB49" s="1">
        <f t="shared" si="16"/>
        <v>529.01499999999999</v>
      </c>
      <c r="AC49" s="1">
        <f t="shared" si="17"/>
        <v>612.79500000000007</v>
      </c>
      <c r="AD49" s="1">
        <f t="shared" si="18"/>
        <v>537.05499999999995</v>
      </c>
      <c r="AE49" s="1">
        <f t="shared" si="19"/>
        <v>597.46499999999992</v>
      </c>
      <c r="AF49" s="1">
        <f t="shared" si="20"/>
        <v>83.780000000000086</v>
      </c>
      <c r="AG49" s="1">
        <f t="shared" si="21"/>
        <v>60.409999999999968</v>
      </c>
      <c r="AH49" s="1">
        <f t="shared" si="22"/>
        <v>668.69</v>
      </c>
      <c r="AI49" s="1">
        <f t="shared" si="23"/>
        <v>536.90499999999997</v>
      </c>
      <c r="AJ49" s="1">
        <f t="shared" si="24"/>
        <v>511.79999999999995</v>
      </c>
      <c r="AK49" s="1">
        <f t="shared" si="25"/>
        <v>622.72</v>
      </c>
      <c r="AL49" s="1">
        <f t="shared" si="26"/>
        <v>131.78500000000008</v>
      </c>
      <c r="AM49" s="1">
        <f t="shared" si="27"/>
        <v>110.92000000000007</v>
      </c>
      <c r="AN49" s="1">
        <f t="shared" si="28"/>
        <v>645.70500000000004</v>
      </c>
      <c r="AO49" s="1">
        <f t="shared" si="29"/>
        <v>524.35249999999996</v>
      </c>
      <c r="AP49" s="1">
        <f t="shared" si="30"/>
        <v>121.35250000000008</v>
      </c>
    </row>
    <row r="50" spans="1:42" x14ac:dyDescent="0.3">
      <c r="A50" s="43">
        <v>72</v>
      </c>
      <c r="B50" s="43">
        <v>415.3</v>
      </c>
      <c r="C50" s="43">
        <v>495.64</v>
      </c>
      <c r="D50" s="43">
        <v>515.9</v>
      </c>
      <c r="E50" s="43">
        <v>693.86</v>
      </c>
      <c r="F50" s="43">
        <v>556.1</v>
      </c>
      <c r="G50" s="43">
        <v>702.73</v>
      </c>
      <c r="H50" s="43">
        <v>488.6</v>
      </c>
      <c r="I50" s="43">
        <v>443.1</v>
      </c>
      <c r="J50" s="43">
        <f t="shared" si="0"/>
        <v>538.90375000000006</v>
      </c>
      <c r="K50" s="43">
        <v>9</v>
      </c>
      <c r="L50" s="43">
        <v>1</v>
      </c>
      <c r="M50" s="1">
        <f t="shared" si="1"/>
        <v>493.97500000000002</v>
      </c>
      <c r="N50" s="1">
        <f t="shared" si="2"/>
        <v>583.83249999999998</v>
      </c>
      <c r="O50" s="1">
        <f t="shared" si="3"/>
        <v>80.339999999999975</v>
      </c>
      <c r="P50" s="1">
        <f t="shared" si="4"/>
        <v>177.96000000000004</v>
      </c>
      <c r="Q50" s="1">
        <f t="shared" si="5"/>
        <v>146.63</v>
      </c>
      <c r="R50" s="1">
        <f t="shared" si="6"/>
        <v>-45.5</v>
      </c>
      <c r="S50" s="1">
        <f t="shared" si="7"/>
        <v>97.620000000000061</v>
      </c>
      <c r="T50" s="1">
        <f t="shared" si="8"/>
        <v>192.13</v>
      </c>
      <c r="U50" s="1">
        <f t="shared" si="9"/>
        <v>89.857499999999959</v>
      </c>
      <c r="V50" s="1">
        <f t="shared" si="10"/>
        <v>502.25</v>
      </c>
      <c r="W50" s="1">
        <f t="shared" si="11"/>
        <v>568.48</v>
      </c>
      <c r="X50" s="1">
        <f t="shared" si="12"/>
        <v>485.70000000000005</v>
      </c>
      <c r="Y50" s="1">
        <f t="shared" si="13"/>
        <v>599.18499999999995</v>
      </c>
      <c r="Z50" s="1">
        <f t="shared" si="14"/>
        <v>66.230000000000018</v>
      </c>
      <c r="AA50" s="1">
        <f t="shared" si="15"/>
        <v>113.4849999999999</v>
      </c>
      <c r="AB50" s="1">
        <f t="shared" si="16"/>
        <v>465.6</v>
      </c>
      <c r="AC50" s="1">
        <f t="shared" si="17"/>
        <v>594.75</v>
      </c>
      <c r="AD50" s="1">
        <f t="shared" si="18"/>
        <v>522.35</v>
      </c>
      <c r="AE50" s="1">
        <f t="shared" si="19"/>
        <v>572.91499999999996</v>
      </c>
      <c r="AF50" s="1">
        <f t="shared" si="20"/>
        <v>129.14999999999998</v>
      </c>
      <c r="AG50" s="1">
        <f t="shared" si="21"/>
        <v>50.564999999999941</v>
      </c>
      <c r="AH50" s="1">
        <f t="shared" si="22"/>
        <v>693.86</v>
      </c>
      <c r="AI50" s="1">
        <f t="shared" si="23"/>
        <v>455.47</v>
      </c>
      <c r="AJ50" s="1">
        <f t="shared" si="24"/>
        <v>465.85</v>
      </c>
      <c r="AK50" s="1">
        <f t="shared" si="25"/>
        <v>629.41499999999996</v>
      </c>
      <c r="AL50" s="1">
        <f t="shared" si="26"/>
        <v>238.39</v>
      </c>
      <c r="AM50" s="1">
        <f t="shared" si="27"/>
        <v>163.56499999999994</v>
      </c>
      <c r="AN50" s="1">
        <f t="shared" si="28"/>
        <v>661.63750000000005</v>
      </c>
      <c r="AO50" s="1">
        <f t="shared" si="29"/>
        <v>460.66</v>
      </c>
      <c r="AP50" s="1">
        <f t="shared" si="30"/>
        <v>200.97750000000002</v>
      </c>
    </row>
    <row r="51" spans="1:42" x14ac:dyDescent="0.3">
      <c r="A51" s="43">
        <v>73</v>
      </c>
      <c r="B51" s="43">
        <v>464.89</v>
      </c>
      <c r="C51" s="43">
        <v>481.3</v>
      </c>
      <c r="D51" s="43">
        <v>382.9</v>
      </c>
      <c r="E51" s="43">
        <v>469.3</v>
      </c>
      <c r="F51" s="43">
        <v>493.6</v>
      </c>
      <c r="G51" s="43">
        <v>686.25</v>
      </c>
      <c r="H51" s="43">
        <v>479.09</v>
      </c>
      <c r="I51" s="43">
        <v>436.5</v>
      </c>
      <c r="J51" s="43">
        <f t="shared" si="0"/>
        <v>486.72875000000005</v>
      </c>
      <c r="K51" s="43">
        <v>9</v>
      </c>
      <c r="L51" s="43">
        <v>1</v>
      </c>
      <c r="M51" s="1">
        <f t="shared" si="1"/>
        <v>455.11999999999995</v>
      </c>
      <c r="N51" s="1">
        <f t="shared" si="2"/>
        <v>518.33749999999998</v>
      </c>
      <c r="O51" s="1">
        <f t="shared" si="3"/>
        <v>16.410000000000025</v>
      </c>
      <c r="P51" s="1">
        <f t="shared" si="4"/>
        <v>86.400000000000034</v>
      </c>
      <c r="Q51" s="1">
        <f t="shared" si="5"/>
        <v>192.64999999999998</v>
      </c>
      <c r="R51" s="1">
        <f t="shared" si="6"/>
        <v>-42.589999999999975</v>
      </c>
      <c r="S51" s="1">
        <f t="shared" si="7"/>
        <v>69.990000000000009</v>
      </c>
      <c r="T51" s="1">
        <f t="shared" si="8"/>
        <v>235.23999999999995</v>
      </c>
      <c r="U51" s="1">
        <f t="shared" si="9"/>
        <v>63.21750000000003</v>
      </c>
      <c r="V51" s="1">
        <f t="shared" si="10"/>
        <v>430.995</v>
      </c>
      <c r="W51" s="1">
        <f t="shared" si="11"/>
        <v>452.9</v>
      </c>
      <c r="X51" s="1">
        <f t="shared" si="12"/>
        <v>479.245</v>
      </c>
      <c r="Y51" s="1">
        <f t="shared" si="13"/>
        <v>583.77499999999998</v>
      </c>
      <c r="Z51" s="1">
        <f t="shared" si="14"/>
        <v>21.904999999999973</v>
      </c>
      <c r="AA51" s="1">
        <f t="shared" si="15"/>
        <v>104.52999999999997</v>
      </c>
      <c r="AB51" s="1">
        <f t="shared" si="16"/>
        <v>423.89499999999998</v>
      </c>
      <c r="AC51" s="1">
        <f t="shared" si="17"/>
        <v>475.3</v>
      </c>
      <c r="AD51" s="1">
        <f t="shared" si="18"/>
        <v>486.34500000000003</v>
      </c>
      <c r="AE51" s="1">
        <f t="shared" si="19"/>
        <v>561.375</v>
      </c>
      <c r="AF51" s="1">
        <f t="shared" si="20"/>
        <v>51.40500000000003</v>
      </c>
      <c r="AG51" s="1">
        <f t="shared" si="21"/>
        <v>75.029999999999973</v>
      </c>
      <c r="AH51" s="1">
        <f t="shared" si="22"/>
        <v>469.3</v>
      </c>
      <c r="AI51" s="1">
        <f t="shared" si="23"/>
        <v>473.09500000000003</v>
      </c>
      <c r="AJ51" s="1">
        <f t="shared" si="24"/>
        <v>457.79499999999996</v>
      </c>
      <c r="AK51" s="1">
        <f t="shared" si="25"/>
        <v>589.92499999999995</v>
      </c>
      <c r="AL51" s="1">
        <f t="shared" si="26"/>
        <v>-3.7950000000000159</v>
      </c>
      <c r="AM51" s="1">
        <f t="shared" si="27"/>
        <v>132.13</v>
      </c>
      <c r="AN51" s="1">
        <f t="shared" si="28"/>
        <v>529.61249999999995</v>
      </c>
      <c r="AO51" s="1">
        <f t="shared" si="29"/>
        <v>465.44499999999999</v>
      </c>
      <c r="AP51" s="1">
        <f t="shared" si="30"/>
        <v>64.167499999999961</v>
      </c>
    </row>
    <row r="52" spans="1:42" x14ac:dyDescent="0.3">
      <c r="A52" s="43">
        <v>75</v>
      </c>
      <c r="B52" s="43">
        <v>907.6</v>
      </c>
      <c r="C52" s="43">
        <v>881.1</v>
      </c>
      <c r="D52" s="43">
        <v>1004</v>
      </c>
      <c r="E52" s="43">
        <v>1132.8</v>
      </c>
      <c r="F52" s="43">
        <v>1147</v>
      </c>
      <c r="G52" s="43">
        <v>1124</v>
      </c>
      <c r="H52" s="43">
        <v>830.83</v>
      </c>
      <c r="I52" s="43">
        <v>859.3</v>
      </c>
      <c r="J52" s="43">
        <f t="shared" si="0"/>
        <v>985.82875000000001</v>
      </c>
      <c r="K52" s="43">
        <v>16</v>
      </c>
      <c r="L52" s="43">
        <v>1</v>
      </c>
      <c r="M52" s="1">
        <f t="shared" si="1"/>
        <v>972.35749999999996</v>
      </c>
      <c r="N52" s="1">
        <f t="shared" si="2"/>
        <v>999.3</v>
      </c>
      <c r="O52" s="1">
        <f t="shared" si="3"/>
        <v>-26.5</v>
      </c>
      <c r="P52" s="1">
        <f t="shared" si="4"/>
        <v>128.79999999999995</v>
      </c>
      <c r="Q52" s="1">
        <f t="shared" si="5"/>
        <v>-23</v>
      </c>
      <c r="R52" s="1">
        <f t="shared" si="6"/>
        <v>28.469999999999914</v>
      </c>
      <c r="S52" s="1">
        <f t="shared" si="7"/>
        <v>155.29999999999995</v>
      </c>
      <c r="T52" s="1">
        <f t="shared" si="8"/>
        <v>-51.469999999999914</v>
      </c>
      <c r="U52" s="1">
        <f t="shared" si="9"/>
        <v>26.942499999999995</v>
      </c>
      <c r="V52" s="1">
        <f t="shared" si="10"/>
        <v>917.41499999999996</v>
      </c>
      <c r="W52" s="1">
        <f t="shared" si="11"/>
        <v>996.05</v>
      </c>
      <c r="X52" s="1">
        <f t="shared" si="12"/>
        <v>1027.3</v>
      </c>
      <c r="Y52" s="1">
        <f t="shared" si="13"/>
        <v>1002.55</v>
      </c>
      <c r="Z52" s="1">
        <f t="shared" si="14"/>
        <v>78.634999999999991</v>
      </c>
      <c r="AA52" s="1">
        <f t="shared" si="15"/>
        <v>-24.75</v>
      </c>
      <c r="AB52" s="1">
        <f t="shared" si="16"/>
        <v>955.8</v>
      </c>
      <c r="AC52" s="1">
        <f t="shared" si="17"/>
        <v>1006.95</v>
      </c>
      <c r="AD52" s="1">
        <f t="shared" si="18"/>
        <v>988.91499999999996</v>
      </c>
      <c r="AE52" s="1">
        <f t="shared" si="19"/>
        <v>991.65</v>
      </c>
      <c r="AF52" s="1">
        <f t="shared" si="20"/>
        <v>51.150000000000091</v>
      </c>
      <c r="AG52" s="1">
        <f t="shared" si="21"/>
        <v>2.7350000000000136</v>
      </c>
      <c r="AH52" s="1">
        <f t="shared" si="22"/>
        <v>1132.8</v>
      </c>
      <c r="AI52" s="1">
        <f t="shared" si="23"/>
        <v>894.35</v>
      </c>
      <c r="AJ52" s="1">
        <f t="shared" si="24"/>
        <v>845.06500000000005</v>
      </c>
      <c r="AK52" s="1">
        <f t="shared" si="25"/>
        <v>1135.5</v>
      </c>
      <c r="AL52" s="1">
        <f t="shared" si="26"/>
        <v>238.44999999999993</v>
      </c>
      <c r="AM52" s="1">
        <f t="shared" si="27"/>
        <v>290.43499999999995</v>
      </c>
      <c r="AN52" s="1">
        <f t="shared" si="28"/>
        <v>1134.1500000000001</v>
      </c>
      <c r="AO52" s="1">
        <f t="shared" si="29"/>
        <v>869.70749999999998</v>
      </c>
      <c r="AP52" s="1">
        <f t="shared" si="30"/>
        <v>264.44250000000011</v>
      </c>
    </row>
    <row r="53" spans="1:42" x14ac:dyDescent="0.3">
      <c r="A53" s="43">
        <v>77</v>
      </c>
      <c r="B53" s="43">
        <v>540.9</v>
      </c>
      <c r="C53" s="43">
        <v>577.4</v>
      </c>
      <c r="D53" s="43">
        <v>504.1</v>
      </c>
      <c r="E53" s="43">
        <v>666.02</v>
      </c>
      <c r="F53" s="43">
        <v>581.29999999999995</v>
      </c>
      <c r="G53" s="43">
        <v>561.6</v>
      </c>
      <c r="H53" s="43">
        <v>618.4</v>
      </c>
      <c r="I53" s="43">
        <v>692.9</v>
      </c>
      <c r="J53" s="43">
        <f t="shared" si="0"/>
        <v>592.82749999999999</v>
      </c>
      <c r="K53" s="43">
        <v>16</v>
      </c>
      <c r="L53" s="43">
        <v>1</v>
      </c>
      <c r="M53" s="1">
        <f t="shared" si="1"/>
        <v>561.17499999999995</v>
      </c>
      <c r="N53" s="1">
        <f t="shared" si="2"/>
        <v>624.48</v>
      </c>
      <c r="O53" s="1">
        <f t="shared" si="3"/>
        <v>36.5</v>
      </c>
      <c r="P53" s="1">
        <f t="shared" si="4"/>
        <v>161.91999999999996</v>
      </c>
      <c r="Q53" s="1">
        <f t="shared" si="5"/>
        <v>-19.699999999999932</v>
      </c>
      <c r="R53" s="1">
        <f t="shared" si="6"/>
        <v>74.5</v>
      </c>
      <c r="S53" s="1">
        <f t="shared" si="7"/>
        <v>125.41999999999996</v>
      </c>
      <c r="T53" s="1">
        <f t="shared" si="8"/>
        <v>-94.199999999999932</v>
      </c>
      <c r="U53" s="1">
        <f t="shared" si="9"/>
        <v>63.305000000000064</v>
      </c>
      <c r="V53" s="1">
        <f t="shared" si="10"/>
        <v>561.25</v>
      </c>
      <c r="W53" s="1">
        <f t="shared" si="11"/>
        <v>679.46</v>
      </c>
      <c r="X53" s="1">
        <f t="shared" si="12"/>
        <v>561.09999999999991</v>
      </c>
      <c r="Y53" s="1">
        <f t="shared" si="13"/>
        <v>569.5</v>
      </c>
      <c r="Z53" s="1">
        <f t="shared" si="14"/>
        <v>118.21000000000004</v>
      </c>
      <c r="AA53" s="1">
        <f t="shared" si="15"/>
        <v>8.4000000000000909</v>
      </c>
      <c r="AB53" s="1">
        <f t="shared" si="16"/>
        <v>522.5</v>
      </c>
      <c r="AC53" s="1">
        <f t="shared" si="17"/>
        <v>621.71</v>
      </c>
      <c r="AD53" s="1">
        <f t="shared" si="18"/>
        <v>599.84999999999991</v>
      </c>
      <c r="AE53" s="1">
        <f t="shared" si="19"/>
        <v>627.25</v>
      </c>
      <c r="AF53" s="1">
        <f t="shared" si="20"/>
        <v>99.210000000000036</v>
      </c>
      <c r="AG53" s="1">
        <f t="shared" si="21"/>
        <v>27.400000000000091</v>
      </c>
      <c r="AH53" s="1">
        <f t="shared" si="22"/>
        <v>666.02</v>
      </c>
      <c r="AI53" s="1">
        <f t="shared" si="23"/>
        <v>559.15</v>
      </c>
      <c r="AJ53" s="1">
        <f t="shared" si="24"/>
        <v>655.65</v>
      </c>
      <c r="AK53" s="1">
        <f t="shared" si="25"/>
        <v>571.45000000000005</v>
      </c>
      <c r="AL53" s="1">
        <f t="shared" si="26"/>
        <v>106.87</v>
      </c>
      <c r="AM53" s="1">
        <f t="shared" si="27"/>
        <v>-84.199999999999932</v>
      </c>
      <c r="AN53" s="1">
        <f t="shared" si="28"/>
        <v>618.73500000000001</v>
      </c>
      <c r="AO53" s="1">
        <f t="shared" si="29"/>
        <v>607.4</v>
      </c>
      <c r="AP53" s="1">
        <f t="shared" si="30"/>
        <v>11.335000000000036</v>
      </c>
    </row>
    <row r="54" spans="1:42" x14ac:dyDescent="0.3">
      <c r="A54" s="43">
        <v>78</v>
      </c>
      <c r="B54" s="43">
        <v>429</v>
      </c>
      <c r="C54" s="43">
        <v>465.3</v>
      </c>
      <c r="D54" s="43">
        <v>471.1</v>
      </c>
      <c r="E54" s="43">
        <v>522.6</v>
      </c>
      <c r="F54" s="43">
        <v>656</v>
      </c>
      <c r="G54" s="43">
        <v>759.68</v>
      </c>
      <c r="H54" s="43">
        <v>503.5</v>
      </c>
      <c r="I54" s="43">
        <v>547.20000000000005</v>
      </c>
      <c r="J54" s="43">
        <f t="shared" si="0"/>
        <v>544.29750000000001</v>
      </c>
      <c r="K54" s="43">
        <v>9</v>
      </c>
      <c r="L54" s="43">
        <v>1</v>
      </c>
      <c r="M54" s="1">
        <f t="shared" si="1"/>
        <v>514.9</v>
      </c>
      <c r="N54" s="1">
        <f t="shared" si="2"/>
        <v>573.69499999999994</v>
      </c>
      <c r="O54" s="1">
        <f t="shared" si="3"/>
        <v>36.300000000000011</v>
      </c>
      <c r="P54" s="1">
        <f t="shared" si="4"/>
        <v>51.5</v>
      </c>
      <c r="Q54" s="1">
        <f t="shared" si="5"/>
        <v>103.67999999999995</v>
      </c>
      <c r="R54" s="1">
        <f t="shared" si="6"/>
        <v>43.700000000000045</v>
      </c>
      <c r="S54" s="1">
        <f t="shared" si="7"/>
        <v>15.199999999999989</v>
      </c>
      <c r="T54" s="1">
        <f t="shared" si="8"/>
        <v>59.979999999999905</v>
      </c>
      <c r="U54" s="1">
        <f t="shared" si="9"/>
        <v>58.794999999999959</v>
      </c>
      <c r="V54" s="1">
        <f t="shared" si="10"/>
        <v>487.3</v>
      </c>
      <c r="W54" s="1">
        <f t="shared" si="11"/>
        <v>534.90000000000009</v>
      </c>
      <c r="X54" s="1">
        <f t="shared" si="12"/>
        <v>542.5</v>
      </c>
      <c r="Y54" s="1">
        <f t="shared" si="13"/>
        <v>612.49</v>
      </c>
      <c r="Z54" s="1">
        <f t="shared" si="14"/>
        <v>47.60000000000008</v>
      </c>
      <c r="AA54" s="1">
        <f t="shared" si="15"/>
        <v>69.990000000000009</v>
      </c>
      <c r="AB54" s="1">
        <f t="shared" si="16"/>
        <v>450.05</v>
      </c>
      <c r="AC54" s="1">
        <f t="shared" si="17"/>
        <v>493.95000000000005</v>
      </c>
      <c r="AD54" s="1">
        <f t="shared" si="18"/>
        <v>579.75</v>
      </c>
      <c r="AE54" s="1">
        <f t="shared" si="19"/>
        <v>653.44000000000005</v>
      </c>
      <c r="AF54" s="1">
        <f t="shared" si="20"/>
        <v>43.900000000000034</v>
      </c>
      <c r="AG54" s="1">
        <f t="shared" si="21"/>
        <v>73.690000000000055</v>
      </c>
      <c r="AH54" s="1">
        <f t="shared" si="22"/>
        <v>522.6</v>
      </c>
      <c r="AI54" s="1">
        <f t="shared" si="23"/>
        <v>447.15</v>
      </c>
      <c r="AJ54" s="1">
        <f t="shared" si="24"/>
        <v>525.35</v>
      </c>
      <c r="AK54" s="1">
        <f t="shared" si="25"/>
        <v>707.83999999999992</v>
      </c>
      <c r="AL54" s="1">
        <f t="shared" si="26"/>
        <v>75.450000000000045</v>
      </c>
      <c r="AM54" s="1">
        <f t="shared" si="27"/>
        <v>182.4899999999999</v>
      </c>
      <c r="AN54" s="1">
        <f t="shared" si="28"/>
        <v>615.22</v>
      </c>
      <c r="AO54" s="1">
        <f t="shared" si="29"/>
        <v>486.25</v>
      </c>
      <c r="AP54" s="1">
        <f t="shared" si="30"/>
        <v>128.97000000000003</v>
      </c>
    </row>
    <row r="55" spans="1:42" x14ac:dyDescent="0.3">
      <c r="A55" s="43">
        <v>80</v>
      </c>
      <c r="B55" s="43">
        <v>519.29999999999995</v>
      </c>
      <c r="C55" s="43">
        <v>776.49</v>
      </c>
      <c r="D55" s="43">
        <v>527.34</v>
      </c>
      <c r="E55" s="43">
        <v>623.19000000000005</v>
      </c>
      <c r="F55" s="43">
        <v>666</v>
      </c>
      <c r="G55" s="43">
        <v>879.77</v>
      </c>
      <c r="H55" s="43">
        <v>583.70000000000005</v>
      </c>
      <c r="I55" s="43">
        <v>625.4</v>
      </c>
      <c r="J55" s="43">
        <f t="shared" si="0"/>
        <v>650.14874999999995</v>
      </c>
      <c r="K55" s="43">
        <v>13</v>
      </c>
      <c r="L55" s="43">
        <v>1</v>
      </c>
      <c r="M55" s="1">
        <f t="shared" si="1"/>
        <v>574.08500000000004</v>
      </c>
      <c r="N55" s="1">
        <f t="shared" si="2"/>
        <v>726.21249999999998</v>
      </c>
      <c r="O55" s="1">
        <f t="shared" si="3"/>
        <v>257.19000000000005</v>
      </c>
      <c r="P55" s="1">
        <f t="shared" si="4"/>
        <v>95.850000000000023</v>
      </c>
      <c r="Q55" s="1">
        <f t="shared" si="5"/>
        <v>213.76999999999998</v>
      </c>
      <c r="R55" s="1">
        <f t="shared" si="6"/>
        <v>41.699999999999932</v>
      </c>
      <c r="S55" s="1">
        <f t="shared" si="7"/>
        <v>-161.34000000000003</v>
      </c>
      <c r="T55" s="1">
        <f t="shared" si="8"/>
        <v>172.07000000000005</v>
      </c>
      <c r="U55" s="1">
        <f t="shared" si="9"/>
        <v>152.12749999999994</v>
      </c>
      <c r="V55" s="1">
        <f t="shared" si="10"/>
        <v>555.52</v>
      </c>
      <c r="W55" s="1">
        <f t="shared" si="11"/>
        <v>624.29500000000007</v>
      </c>
      <c r="X55" s="1">
        <f t="shared" si="12"/>
        <v>592.65</v>
      </c>
      <c r="Y55" s="1">
        <f t="shared" si="13"/>
        <v>828.13</v>
      </c>
      <c r="Z55" s="1">
        <f t="shared" si="14"/>
        <v>68.775000000000091</v>
      </c>
      <c r="AA55" s="1">
        <f t="shared" si="15"/>
        <v>235.48000000000002</v>
      </c>
      <c r="AB55" s="1">
        <f t="shared" si="16"/>
        <v>523.31999999999994</v>
      </c>
      <c r="AC55" s="1">
        <f t="shared" si="17"/>
        <v>699.84</v>
      </c>
      <c r="AD55" s="1">
        <f t="shared" si="18"/>
        <v>624.85</v>
      </c>
      <c r="AE55" s="1">
        <f t="shared" si="19"/>
        <v>752.58500000000004</v>
      </c>
      <c r="AF55" s="1">
        <f t="shared" si="20"/>
        <v>176.5200000000001</v>
      </c>
      <c r="AG55" s="1">
        <f t="shared" si="21"/>
        <v>127.73500000000001</v>
      </c>
      <c r="AH55" s="1">
        <f t="shared" si="22"/>
        <v>623.19000000000005</v>
      </c>
      <c r="AI55" s="1">
        <f t="shared" si="23"/>
        <v>647.89499999999998</v>
      </c>
      <c r="AJ55" s="1">
        <f t="shared" si="24"/>
        <v>604.54999999999995</v>
      </c>
      <c r="AK55" s="1">
        <f t="shared" si="25"/>
        <v>772.88499999999999</v>
      </c>
      <c r="AL55" s="1">
        <f t="shared" si="26"/>
        <v>-24.704999999999927</v>
      </c>
      <c r="AM55" s="1">
        <f t="shared" si="27"/>
        <v>168.33500000000004</v>
      </c>
      <c r="AN55" s="1">
        <f t="shared" si="28"/>
        <v>698.03750000000002</v>
      </c>
      <c r="AO55" s="1">
        <f t="shared" si="29"/>
        <v>626.22249999999997</v>
      </c>
      <c r="AP55" s="1">
        <f t="shared" si="30"/>
        <v>71.815000000000055</v>
      </c>
    </row>
    <row r="56" spans="1:42" x14ac:dyDescent="0.3">
      <c r="A56" s="43">
        <v>86</v>
      </c>
      <c r="B56" s="43">
        <v>543.5</v>
      </c>
      <c r="C56" s="43">
        <v>587.5</v>
      </c>
      <c r="D56" s="43">
        <v>617.6</v>
      </c>
      <c r="E56" s="43">
        <v>695.9</v>
      </c>
      <c r="F56" s="43">
        <v>539.1</v>
      </c>
      <c r="G56" s="43">
        <v>587</v>
      </c>
      <c r="H56" s="43">
        <v>526.1</v>
      </c>
      <c r="I56" s="43">
        <v>515.20000000000005</v>
      </c>
      <c r="J56" s="43">
        <f t="shared" si="0"/>
        <v>576.48749999999995</v>
      </c>
      <c r="K56" s="43">
        <v>8</v>
      </c>
      <c r="L56" s="43">
        <v>1</v>
      </c>
      <c r="M56" s="1">
        <f t="shared" si="1"/>
        <v>556.57499999999993</v>
      </c>
      <c r="N56" s="1">
        <f t="shared" si="2"/>
        <v>596.40000000000009</v>
      </c>
      <c r="O56" s="1">
        <f t="shared" si="3"/>
        <v>44</v>
      </c>
      <c r="P56" s="1">
        <f t="shared" si="4"/>
        <v>78.299999999999955</v>
      </c>
      <c r="Q56" s="1">
        <f t="shared" si="5"/>
        <v>47.899999999999977</v>
      </c>
      <c r="R56" s="1">
        <f t="shared" si="6"/>
        <v>-10.899999999999977</v>
      </c>
      <c r="S56" s="1">
        <f t="shared" si="7"/>
        <v>34.299999999999955</v>
      </c>
      <c r="T56" s="1">
        <f t="shared" si="8"/>
        <v>58.799999999999955</v>
      </c>
      <c r="U56" s="1">
        <f t="shared" si="9"/>
        <v>39.825000000000159</v>
      </c>
      <c r="V56" s="1">
        <f t="shared" si="10"/>
        <v>571.85</v>
      </c>
      <c r="W56" s="1">
        <f t="shared" si="11"/>
        <v>605.54999999999995</v>
      </c>
      <c r="X56" s="1">
        <f t="shared" si="12"/>
        <v>541.29999999999995</v>
      </c>
      <c r="Y56" s="1">
        <f t="shared" si="13"/>
        <v>587.25</v>
      </c>
      <c r="Z56" s="1">
        <f t="shared" si="14"/>
        <v>33.699999999999932</v>
      </c>
      <c r="AA56" s="1">
        <f t="shared" si="15"/>
        <v>45.950000000000045</v>
      </c>
      <c r="AB56" s="1">
        <f t="shared" si="16"/>
        <v>580.54999999999995</v>
      </c>
      <c r="AC56" s="1">
        <f t="shared" si="17"/>
        <v>641.70000000000005</v>
      </c>
      <c r="AD56" s="1">
        <f t="shared" si="18"/>
        <v>532.6</v>
      </c>
      <c r="AE56" s="1">
        <f t="shared" si="19"/>
        <v>551.1</v>
      </c>
      <c r="AF56" s="1">
        <f t="shared" si="20"/>
        <v>61.150000000000091</v>
      </c>
      <c r="AG56" s="1">
        <f t="shared" si="21"/>
        <v>18.5</v>
      </c>
      <c r="AH56" s="1">
        <f t="shared" si="22"/>
        <v>695.9</v>
      </c>
      <c r="AI56" s="1">
        <f t="shared" si="23"/>
        <v>565.5</v>
      </c>
      <c r="AJ56" s="1">
        <f t="shared" si="24"/>
        <v>520.65000000000009</v>
      </c>
      <c r="AK56" s="1">
        <f t="shared" si="25"/>
        <v>563.04999999999995</v>
      </c>
      <c r="AL56" s="1">
        <f t="shared" si="26"/>
        <v>130.39999999999998</v>
      </c>
      <c r="AM56" s="1">
        <f t="shared" si="27"/>
        <v>42.399999999999864</v>
      </c>
      <c r="AN56" s="1">
        <f t="shared" si="28"/>
        <v>629.47499999999991</v>
      </c>
      <c r="AO56" s="1">
        <f t="shared" si="29"/>
        <v>543.07500000000005</v>
      </c>
      <c r="AP56" s="1">
        <f t="shared" si="30"/>
        <v>86.399999999999864</v>
      </c>
    </row>
    <row r="57" spans="1:42" x14ac:dyDescent="0.3">
      <c r="A57" s="43">
        <v>87</v>
      </c>
      <c r="B57" s="43">
        <v>447.68</v>
      </c>
      <c r="C57" s="43">
        <v>660.8</v>
      </c>
      <c r="D57" s="43">
        <v>462.1</v>
      </c>
      <c r="E57" s="43">
        <v>627.57000000000005</v>
      </c>
      <c r="F57" s="43">
        <v>514.6</v>
      </c>
      <c r="G57" s="43">
        <v>494.7</v>
      </c>
      <c r="H57" s="43">
        <v>494.9</v>
      </c>
      <c r="I57" s="43">
        <v>562.95000000000005</v>
      </c>
      <c r="J57" s="43">
        <f t="shared" si="0"/>
        <v>533.16250000000002</v>
      </c>
      <c r="K57" s="43">
        <v>11</v>
      </c>
      <c r="L57" s="43">
        <v>1</v>
      </c>
      <c r="M57" s="1">
        <f t="shared" si="1"/>
        <v>479.82000000000005</v>
      </c>
      <c r="N57" s="1">
        <f t="shared" si="2"/>
        <v>586.505</v>
      </c>
      <c r="O57" s="1">
        <f t="shared" si="3"/>
        <v>213.11999999999995</v>
      </c>
      <c r="P57" s="1">
        <f t="shared" si="4"/>
        <v>165.47000000000003</v>
      </c>
      <c r="Q57" s="1">
        <f t="shared" si="5"/>
        <v>-19.900000000000034</v>
      </c>
      <c r="R57" s="1">
        <f t="shared" si="6"/>
        <v>68.050000000000068</v>
      </c>
      <c r="S57" s="1">
        <f t="shared" si="7"/>
        <v>-47.64999999999992</v>
      </c>
      <c r="T57" s="1">
        <f t="shared" si="8"/>
        <v>-87.950000000000102</v>
      </c>
      <c r="U57" s="1">
        <f t="shared" si="9"/>
        <v>106.68499999999995</v>
      </c>
      <c r="V57" s="1">
        <f t="shared" si="10"/>
        <v>478.5</v>
      </c>
      <c r="W57" s="1">
        <f t="shared" si="11"/>
        <v>595.26</v>
      </c>
      <c r="X57" s="1">
        <f t="shared" si="12"/>
        <v>481.14</v>
      </c>
      <c r="Y57" s="1">
        <f t="shared" si="13"/>
        <v>577.75</v>
      </c>
      <c r="Z57" s="1">
        <f t="shared" si="14"/>
        <v>116.75999999999999</v>
      </c>
      <c r="AA57" s="1">
        <f t="shared" si="15"/>
        <v>96.610000000000014</v>
      </c>
      <c r="AB57" s="1">
        <f t="shared" si="16"/>
        <v>454.89</v>
      </c>
      <c r="AC57" s="1">
        <f t="shared" si="17"/>
        <v>644.18499999999995</v>
      </c>
      <c r="AD57" s="1">
        <f t="shared" si="18"/>
        <v>504.75</v>
      </c>
      <c r="AE57" s="1">
        <f t="shared" si="19"/>
        <v>528.82500000000005</v>
      </c>
      <c r="AF57" s="1">
        <f t="shared" si="20"/>
        <v>189.29499999999996</v>
      </c>
      <c r="AG57" s="1">
        <f t="shared" si="21"/>
        <v>24.075000000000045</v>
      </c>
      <c r="AH57" s="1">
        <f t="shared" si="22"/>
        <v>627.57000000000005</v>
      </c>
      <c r="AI57" s="1">
        <f t="shared" si="23"/>
        <v>554.24</v>
      </c>
      <c r="AJ57" s="1">
        <f t="shared" si="24"/>
        <v>528.92499999999995</v>
      </c>
      <c r="AK57" s="1">
        <f t="shared" si="25"/>
        <v>504.65</v>
      </c>
      <c r="AL57" s="1">
        <f t="shared" si="26"/>
        <v>73.330000000000041</v>
      </c>
      <c r="AM57" s="1">
        <f t="shared" si="27"/>
        <v>-24.274999999999977</v>
      </c>
      <c r="AN57" s="1">
        <f t="shared" si="28"/>
        <v>566.11</v>
      </c>
      <c r="AO57" s="1">
        <f t="shared" si="29"/>
        <v>541.58249999999998</v>
      </c>
      <c r="AP57" s="1">
        <f t="shared" si="30"/>
        <v>24.527500000000032</v>
      </c>
    </row>
    <row r="58" spans="1:42" x14ac:dyDescent="0.3">
      <c r="A58" s="43">
        <v>88</v>
      </c>
      <c r="B58" s="43">
        <v>769.9</v>
      </c>
      <c r="C58" s="43">
        <v>866</v>
      </c>
      <c r="D58" s="43">
        <v>844.8</v>
      </c>
      <c r="E58" s="43">
        <v>1155.32</v>
      </c>
      <c r="F58" s="43">
        <v>779.1</v>
      </c>
      <c r="G58" s="43">
        <v>879.1</v>
      </c>
      <c r="H58" s="43">
        <v>584.9</v>
      </c>
      <c r="I58" s="43">
        <v>712.8</v>
      </c>
      <c r="J58" s="43">
        <f t="shared" si="0"/>
        <v>823.99</v>
      </c>
      <c r="K58" s="43">
        <v>4</v>
      </c>
      <c r="L58" s="43">
        <v>1</v>
      </c>
      <c r="M58" s="1">
        <f t="shared" si="1"/>
        <v>744.67499999999995</v>
      </c>
      <c r="N58" s="1">
        <f t="shared" si="2"/>
        <v>903.30500000000006</v>
      </c>
      <c r="O58" s="1">
        <f t="shared" si="3"/>
        <v>96.100000000000023</v>
      </c>
      <c r="P58" s="1">
        <f t="shared" si="4"/>
        <v>310.52</v>
      </c>
      <c r="Q58" s="1">
        <f t="shared" si="5"/>
        <v>100</v>
      </c>
      <c r="R58" s="1">
        <f t="shared" si="6"/>
        <v>127.89999999999998</v>
      </c>
      <c r="S58" s="1">
        <f t="shared" si="7"/>
        <v>214.41999999999996</v>
      </c>
      <c r="T58" s="1">
        <f t="shared" si="8"/>
        <v>-27.899999999999977</v>
      </c>
      <c r="U58" s="1">
        <f t="shared" si="9"/>
        <v>158.63000000000011</v>
      </c>
      <c r="V58" s="1">
        <f t="shared" si="10"/>
        <v>714.84999999999991</v>
      </c>
      <c r="W58" s="1">
        <f t="shared" si="11"/>
        <v>934.06</v>
      </c>
      <c r="X58" s="1">
        <f t="shared" si="12"/>
        <v>774.5</v>
      </c>
      <c r="Y58" s="1">
        <f t="shared" si="13"/>
        <v>872.55</v>
      </c>
      <c r="Z58" s="1">
        <f t="shared" si="14"/>
        <v>219.21000000000004</v>
      </c>
      <c r="AA58" s="1">
        <f t="shared" si="15"/>
        <v>98.049999999999955</v>
      </c>
      <c r="AB58" s="1">
        <f t="shared" si="16"/>
        <v>807.34999999999991</v>
      </c>
      <c r="AC58" s="1">
        <f t="shared" si="17"/>
        <v>1010.66</v>
      </c>
      <c r="AD58" s="1">
        <f t="shared" si="18"/>
        <v>682</v>
      </c>
      <c r="AE58" s="1">
        <f t="shared" si="19"/>
        <v>795.95</v>
      </c>
      <c r="AF58" s="1">
        <f t="shared" si="20"/>
        <v>203.31000000000006</v>
      </c>
      <c r="AG58" s="1">
        <f t="shared" si="21"/>
        <v>113.95000000000005</v>
      </c>
      <c r="AH58" s="1">
        <f t="shared" si="22"/>
        <v>1155.32</v>
      </c>
      <c r="AI58" s="1">
        <f t="shared" si="23"/>
        <v>817.95</v>
      </c>
      <c r="AJ58" s="1">
        <f t="shared" si="24"/>
        <v>648.84999999999991</v>
      </c>
      <c r="AK58" s="1">
        <f t="shared" si="25"/>
        <v>829.1</v>
      </c>
      <c r="AL58" s="1">
        <f t="shared" si="26"/>
        <v>337.36999999999989</v>
      </c>
      <c r="AM58" s="1">
        <f t="shared" si="27"/>
        <v>180.25000000000011</v>
      </c>
      <c r="AN58" s="1">
        <f t="shared" si="28"/>
        <v>992.21</v>
      </c>
      <c r="AO58" s="1">
        <f t="shared" si="29"/>
        <v>733.4</v>
      </c>
      <c r="AP58" s="1">
        <f t="shared" si="30"/>
        <v>258.81000000000006</v>
      </c>
    </row>
    <row r="59" spans="1:42" x14ac:dyDescent="0.3">
      <c r="A59" s="43">
        <v>90</v>
      </c>
      <c r="B59" s="43">
        <v>560.29999999999995</v>
      </c>
      <c r="C59" s="43">
        <v>579.4</v>
      </c>
      <c r="D59" s="43">
        <v>542.79999999999995</v>
      </c>
      <c r="E59" s="43">
        <v>693.4</v>
      </c>
      <c r="F59" s="43">
        <v>617.29999999999995</v>
      </c>
      <c r="G59" s="43">
        <v>648.9</v>
      </c>
      <c r="H59" s="43">
        <v>580.9</v>
      </c>
      <c r="I59" s="43">
        <v>628.1</v>
      </c>
      <c r="J59" s="43">
        <f t="shared" si="0"/>
        <v>606.38750000000005</v>
      </c>
      <c r="K59" s="43">
        <v>17</v>
      </c>
      <c r="L59" s="43">
        <v>1</v>
      </c>
      <c r="M59" s="1">
        <f t="shared" si="1"/>
        <v>575.32499999999993</v>
      </c>
      <c r="N59" s="1">
        <f t="shared" si="2"/>
        <v>637.44999999999993</v>
      </c>
      <c r="O59" s="1">
        <f t="shared" si="3"/>
        <v>19.100000000000023</v>
      </c>
      <c r="P59" s="1">
        <f t="shared" si="4"/>
        <v>150.60000000000002</v>
      </c>
      <c r="Q59" s="1">
        <f t="shared" si="5"/>
        <v>31.600000000000023</v>
      </c>
      <c r="R59" s="1">
        <f t="shared" si="6"/>
        <v>47.200000000000045</v>
      </c>
      <c r="S59" s="1">
        <f t="shared" si="7"/>
        <v>131.5</v>
      </c>
      <c r="T59" s="1">
        <f t="shared" si="8"/>
        <v>-15.600000000000023</v>
      </c>
      <c r="U59" s="1">
        <f t="shared" si="9"/>
        <v>62.125</v>
      </c>
      <c r="V59" s="1">
        <f t="shared" si="10"/>
        <v>561.84999999999991</v>
      </c>
      <c r="W59" s="1">
        <f t="shared" si="11"/>
        <v>660.75</v>
      </c>
      <c r="X59" s="1">
        <f t="shared" si="12"/>
        <v>588.79999999999995</v>
      </c>
      <c r="Y59" s="1">
        <f t="shared" si="13"/>
        <v>614.15</v>
      </c>
      <c r="Z59" s="1">
        <f t="shared" si="14"/>
        <v>98.900000000000091</v>
      </c>
      <c r="AA59" s="1">
        <f t="shared" si="15"/>
        <v>25.350000000000023</v>
      </c>
      <c r="AB59" s="1">
        <f t="shared" si="16"/>
        <v>551.54999999999995</v>
      </c>
      <c r="AC59" s="1">
        <f t="shared" si="17"/>
        <v>636.4</v>
      </c>
      <c r="AD59" s="1">
        <f t="shared" si="18"/>
        <v>599.09999999999991</v>
      </c>
      <c r="AE59" s="1">
        <f t="shared" si="19"/>
        <v>638.5</v>
      </c>
      <c r="AF59" s="1">
        <f t="shared" si="20"/>
        <v>84.850000000000023</v>
      </c>
      <c r="AG59" s="1">
        <f t="shared" si="21"/>
        <v>39.400000000000091</v>
      </c>
      <c r="AH59" s="1">
        <f t="shared" si="22"/>
        <v>693.4</v>
      </c>
      <c r="AI59" s="1">
        <f t="shared" si="23"/>
        <v>569.84999999999991</v>
      </c>
      <c r="AJ59" s="1">
        <f t="shared" si="24"/>
        <v>604.5</v>
      </c>
      <c r="AK59" s="1">
        <f t="shared" si="25"/>
        <v>633.09999999999991</v>
      </c>
      <c r="AL59" s="1">
        <f t="shared" si="26"/>
        <v>123.55000000000007</v>
      </c>
      <c r="AM59" s="1">
        <f t="shared" si="27"/>
        <v>28.599999999999909</v>
      </c>
      <c r="AN59" s="1">
        <f t="shared" si="28"/>
        <v>663.25</v>
      </c>
      <c r="AO59" s="1">
        <f t="shared" si="29"/>
        <v>587.17499999999995</v>
      </c>
      <c r="AP59" s="1">
        <f t="shared" si="30"/>
        <v>76.075000000000045</v>
      </c>
    </row>
    <row r="60" spans="1:42" x14ac:dyDescent="0.3">
      <c r="A60" s="43">
        <v>91</v>
      </c>
      <c r="B60" s="43">
        <v>767.4</v>
      </c>
      <c r="C60" s="43">
        <v>841.28</v>
      </c>
      <c r="D60" s="43">
        <v>889.5</v>
      </c>
      <c r="E60" s="43">
        <v>884.57</v>
      </c>
      <c r="F60" s="43">
        <v>624.70000000000005</v>
      </c>
      <c r="G60" s="43">
        <v>798.9</v>
      </c>
      <c r="H60" s="43">
        <v>957.4</v>
      </c>
      <c r="I60" s="43">
        <v>1019.77</v>
      </c>
      <c r="J60" s="43">
        <f t="shared" si="0"/>
        <v>847.93999999999983</v>
      </c>
      <c r="K60" s="43">
        <v>17</v>
      </c>
      <c r="L60" s="43">
        <v>1</v>
      </c>
      <c r="M60" s="1">
        <f t="shared" si="1"/>
        <v>809.75000000000011</v>
      </c>
      <c r="N60" s="1">
        <f t="shared" si="2"/>
        <v>886.13</v>
      </c>
      <c r="O60" s="1">
        <f t="shared" si="3"/>
        <v>73.88</v>
      </c>
      <c r="P60" s="1">
        <f t="shared" si="4"/>
        <v>-4.92999999999995</v>
      </c>
      <c r="Q60" s="1">
        <f t="shared" si="5"/>
        <v>174.19999999999993</v>
      </c>
      <c r="R60" s="1">
        <f t="shared" si="6"/>
        <v>62.370000000000005</v>
      </c>
      <c r="S60" s="1">
        <f t="shared" si="7"/>
        <v>-78.809999999999945</v>
      </c>
      <c r="T60" s="1">
        <f t="shared" si="8"/>
        <v>111.82999999999993</v>
      </c>
      <c r="U60" s="1">
        <f t="shared" si="9"/>
        <v>76.379999999999882</v>
      </c>
      <c r="V60" s="1">
        <f t="shared" si="10"/>
        <v>923.45</v>
      </c>
      <c r="W60" s="1">
        <f t="shared" si="11"/>
        <v>952.17000000000007</v>
      </c>
      <c r="X60" s="1">
        <f t="shared" si="12"/>
        <v>696.05</v>
      </c>
      <c r="Y60" s="1">
        <f t="shared" si="13"/>
        <v>820.08999999999992</v>
      </c>
      <c r="Z60" s="1">
        <f t="shared" si="14"/>
        <v>28.720000000000027</v>
      </c>
      <c r="AA60" s="1">
        <f t="shared" si="15"/>
        <v>124.03999999999996</v>
      </c>
      <c r="AB60" s="1">
        <f t="shared" si="16"/>
        <v>828.45</v>
      </c>
      <c r="AC60" s="1">
        <f t="shared" si="17"/>
        <v>862.92499999999995</v>
      </c>
      <c r="AD60" s="1">
        <f t="shared" si="18"/>
        <v>791.05</v>
      </c>
      <c r="AE60" s="1">
        <f t="shared" si="19"/>
        <v>909.33500000000004</v>
      </c>
      <c r="AF60" s="1">
        <f t="shared" si="20"/>
        <v>34.474999999999909</v>
      </c>
      <c r="AG60" s="1">
        <f t="shared" si="21"/>
        <v>118.28500000000008</v>
      </c>
      <c r="AH60" s="1">
        <f t="shared" si="22"/>
        <v>884.57</v>
      </c>
      <c r="AI60" s="1">
        <f t="shared" si="23"/>
        <v>804.33999999999992</v>
      </c>
      <c r="AJ60" s="1">
        <f t="shared" si="24"/>
        <v>988.58500000000004</v>
      </c>
      <c r="AK60" s="1">
        <f t="shared" si="25"/>
        <v>711.8</v>
      </c>
      <c r="AL60" s="1">
        <f t="shared" si="26"/>
        <v>80.230000000000132</v>
      </c>
      <c r="AM60" s="1">
        <f t="shared" si="27"/>
        <v>-276.78500000000008</v>
      </c>
      <c r="AN60" s="1">
        <f t="shared" si="28"/>
        <v>798.18499999999995</v>
      </c>
      <c r="AO60" s="1">
        <f t="shared" si="29"/>
        <v>896.46249999999998</v>
      </c>
      <c r="AP60" s="1">
        <f t="shared" si="30"/>
        <v>-98.277500000000032</v>
      </c>
    </row>
    <row r="61" spans="1:42" x14ac:dyDescent="0.3">
      <c r="A61" s="43">
        <v>94</v>
      </c>
      <c r="B61" s="43">
        <v>440</v>
      </c>
      <c r="C61" s="43">
        <v>499.04</v>
      </c>
      <c r="D61" s="43">
        <v>437.3</v>
      </c>
      <c r="E61" s="43">
        <v>650.57000000000005</v>
      </c>
      <c r="F61" s="43">
        <v>425.4</v>
      </c>
      <c r="G61" s="43">
        <v>549.15</v>
      </c>
      <c r="H61" s="43">
        <v>409.1</v>
      </c>
      <c r="I61" s="43">
        <v>442.1</v>
      </c>
      <c r="J61" s="43">
        <f t="shared" si="0"/>
        <v>481.58249999999998</v>
      </c>
      <c r="K61" s="43">
        <v>11</v>
      </c>
      <c r="L61" s="43">
        <v>1</v>
      </c>
      <c r="M61" s="1">
        <f t="shared" si="1"/>
        <v>427.94999999999993</v>
      </c>
      <c r="N61" s="1">
        <f t="shared" si="2"/>
        <v>535.21500000000003</v>
      </c>
      <c r="O61" s="1">
        <f t="shared" si="3"/>
        <v>59.04000000000002</v>
      </c>
      <c r="P61" s="1">
        <f t="shared" si="4"/>
        <v>213.27000000000004</v>
      </c>
      <c r="Q61" s="1">
        <f t="shared" si="5"/>
        <v>123.75</v>
      </c>
      <c r="R61" s="1">
        <f t="shared" si="6"/>
        <v>33</v>
      </c>
      <c r="S61" s="1">
        <f t="shared" si="7"/>
        <v>154.23000000000002</v>
      </c>
      <c r="T61" s="1">
        <f t="shared" si="8"/>
        <v>90.75</v>
      </c>
      <c r="U61" s="1">
        <f t="shared" si="9"/>
        <v>107.2650000000001</v>
      </c>
      <c r="V61" s="1">
        <f t="shared" si="10"/>
        <v>423.20000000000005</v>
      </c>
      <c r="W61" s="1">
        <f t="shared" si="11"/>
        <v>546.33500000000004</v>
      </c>
      <c r="X61" s="1">
        <f t="shared" si="12"/>
        <v>432.7</v>
      </c>
      <c r="Y61" s="1">
        <f t="shared" si="13"/>
        <v>524.09500000000003</v>
      </c>
      <c r="Z61" s="1">
        <f t="shared" si="14"/>
        <v>123.13499999999999</v>
      </c>
      <c r="AA61" s="1">
        <f t="shared" si="15"/>
        <v>91.395000000000039</v>
      </c>
      <c r="AB61" s="1">
        <f t="shared" si="16"/>
        <v>438.65</v>
      </c>
      <c r="AC61" s="1">
        <f t="shared" si="17"/>
        <v>574.80500000000006</v>
      </c>
      <c r="AD61" s="1">
        <f t="shared" si="18"/>
        <v>417.25</v>
      </c>
      <c r="AE61" s="1">
        <f t="shared" si="19"/>
        <v>495.625</v>
      </c>
      <c r="AF61" s="1">
        <f t="shared" si="20"/>
        <v>136.15500000000009</v>
      </c>
      <c r="AG61" s="1">
        <f t="shared" si="21"/>
        <v>78.375</v>
      </c>
      <c r="AH61" s="1">
        <f t="shared" si="22"/>
        <v>650.57000000000005</v>
      </c>
      <c r="AI61" s="1">
        <f t="shared" si="23"/>
        <v>469.52</v>
      </c>
      <c r="AJ61" s="1">
        <f t="shared" si="24"/>
        <v>425.6</v>
      </c>
      <c r="AK61" s="1">
        <f t="shared" si="25"/>
        <v>487.27499999999998</v>
      </c>
      <c r="AL61" s="1">
        <f t="shared" si="26"/>
        <v>181.05000000000007</v>
      </c>
      <c r="AM61" s="1">
        <f t="shared" si="27"/>
        <v>61.674999999999955</v>
      </c>
      <c r="AN61" s="1">
        <f t="shared" si="28"/>
        <v>568.92250000000001</v>
      </c>
      <c r="AO61" s="1">
        <f t="shared" si="29"/>
        <v>447.56</v>
      </c>
      <c r="AP61" s="1">
        <f t="shared" si="30"/>
        <v>121.36250000000001</v>
      </c>
    </row>
    <row r="62" spans="1:42" x14ac:dyDescent="0.3">
      <c r="A62" s="43">
        <v>100</v>
      </c>
      <c r="B62" s="43">
        <v>462.3</v>
      </c>
      <c r="C62" s="43">
        <v>555.4</v>
      </c>
      <c r="D62" s="43">
        <v>636.1</v>
      </c>
      <c r="E62" s="43">
        <v>668.3</v>
      </c>
      <c r="F62" s="43">
        <v>1197.71</v>
      </c>
      <c r="G62" s="43">
        <v>1122.22</v>
      </c>
      <c r="H62" s="43">
        <v>545.79999999999995</v>
      </c>
      <c r="I62" s="43">
        <v>554</v>
      </c>
      <c r="J62" s="43">
        <f t="shared" si="0"/>
        <v>717.7287500000001</v>
      </c>
      <c r="K62" s="43">
        <v>16</v>
      </c>
      <c r="L62" s="43">
        <v>1</v>
      </c>
      <c r="M62" s="1">
        <f t="shared" si="1"/>
        <v>710.47749999999996</v>
      </c>
      <c r="N62" s="1">
        <f t="shared" si="2"/>
        <v>724.98</v>
      </c>
      <c r="O62" s="1">
        <f t="shared" si="3"/>
        <v>93.099999999999966</v>
      </c>
      <c r="P62" s="1">
        <f t="shared" si="4"/>
        <v>32.199999999999932</v>
      </c>
      <c r="Q62" s="1">
        <f t="shared" si="5"/>
        <v>-75.490000000000009</v>
      </c>
      <c r="R62" s="1">
        <f t="shared" si="6"/>
        <v>8.2000000000000455</v>
      </c>
      <c r="S62" s="1">
        <f t="shared" si="7"/>
        <v>-60.900000000000034</v>
      </c>
      <c r="T62" s="1">
        <f t="shared" si="8"/>
        <v>-83.690000000000055</v>
      </c>
      <c r="U62" s="1">
        <f t="shared" si="9"/>
        <v>14.502500000000055</v>
      </c>
      <c r="V62" s="1">
        <f t="shared" si="10"/>
        <v>590.95000000000005</v>
      </c>
      <c r="W62" s="1">
        <f t="shared" si="11"/>
        <v>611.15</v>
      </c>
      <c r="X62" s="1">
        <f t="shared" si="12"/>
        <v>830.005</v>
      </c>
      <c r="Y62" s="1">
        <f t="shared" si="13"/>
        <v>838.81</v>
      </c>
      <c r="Z62" s="1">
        <f t="shared" si="14"/>
        <v>20.199999999999932</v>
      </c>
      <c r="AA62" s="1">
        <f t="shared" si="15"/>
        <v>8.80499999999995</v>
      </c>
      <c r="AB62" s="1">
        <f t="shared" si="16"/>
        <v>549.20000000000005</v>
      </c>
      <c r="AC62" s="1">
        <f t="shared" si="17"/>
        <v>611.84999999999991</v>
      </c>
      <c r="AD62" s="1">
        <f t="shared" si="18"/>
        <v>871.755</v>
      </c>
      <c r="AE62" s="1">
        <f t="shared" si="19"/>
        <v>838.11</v>
      </c>
      <c r="AF62" s="1">
        <f t="shared" si="20"/>
        <v>62.649999999999864</v>
      </c>
      <c r="AG62" s="1">
        <f t="shared" si="21"/>
        <v>-33.644999999999982</v>
      </c>
      <c r="AH62" s="1">
        <f t="shared" si="22"/>
        <v>668.3</v>
      </c>
      <c r="AI62" s="1">
        <f t="shared" si="23"/>
        <v>508.85</v>
      </c>
      <c r="AJ62" s="1">
        <f t="shared" si="24"/>
        <v>549.9</v>
      </c>
      <c r="AK62" s="1">
        <f t="shared" si="25"/>
        <v>1159.9650000000001</v>
      </c>
      <c r="AL62" s="1">
        <f t="shared" si="26"/>
        <v>159.44999999999993</v>
      </c>
      <c r="AM62" s="1">
        <f t="shared" si="27"/>
        <v>610.06500000000017</v>
      </c>
      <c r="AN62" s="1">
        <f t="shared" si="28"/>
        <v>914.13250000000005</v>
      </c>
      <c r="AO62" s="1">
        <f t="shared" si="29"/>
        <v>529.375</v>
      </c>
      <c r="AP62" s="1">
        <f t="shared" si="30"/>
        <v>384.75750000000005</v>
      </c>
    </row>
    <row r="63" spans="1:42" x14ac:dyDescent="0.3">
      <c r="A63" s="43">
        <v>101</v>
      </c>
      <c r="B63" s="43">
        <v>817.5</v>
      </c>
      <c r="C63" s="43">
        <v>754.3</v>
      </c>
      <c r="D63" s="43">
        <v>702.4</v>
      </c>
      <c r="E63" s="43">
        <v>1051</v>
      </c>
      <c r="F63" s="43">
        <v>753</v>
      </c>
      <c r="G63" s="43">
        <v>812.5</v>
      </c>
      <c r="H63" s="43">
        <v>1036.82</v>
      </c>
      <c r="I63" s="43">
        <v>709.15</v>
      </c>
      <c r="J63" s="43">
        <f t="shared" si="0"/>
        <v>829.5837499999999</v>
      </c>
      <c r="K63" s="43">
        <v>14</v>
      </c>
      <c r="L63" s="43">
        <v>1</v>
      </c>
      <c r="M63" s="1">
        <f t="shared" si="1"/>
        <v>827.43000000000006</v>
      </c>
      <c r="N63" s="1">
        <f t="shared" si="2"/>
        <v>831.73750000000007</v>
      </c>
      <c r="O63" s="1">
        <f t="shared" si="3"/>
        <v>-63.200000000000045</v>
      </c>
      <c r="P63" s="1">
        <f t="shared" si="4"/>
        <v>348.6</v>
      </c>
      <c r="Q63" s="1">
        <f t="shared" si="5"/>
        <v>59.5</v>
      </c>
      <c r="R63" s="1">
        <f t="shared" si="6"/>
        <v>-327.66999999999996</v>
      </c>
      <c r="S63" s="1">
        <f t="shared" si="7"/>
        <v>411.80000000000007</v>
      </c>
      <c r="T63" s="1">
        <f t="shared" si="8"/>
        <v>387.16999999999996</v>
      </c>
      <c r="U63" s="1">
        <f t="shared" si="9"/>
        <v>4.3075000000000045</v>
      </c>
      <c r="V63" s="1">
        <f t="shared" si="10"/>
        <v>869.6099999999999</v>
      </c>
      <c r="W63" s="1">
        <f t="shared" si="11"/>
        <v>880.07500000000005</v>
      </c>
      <c r="X63" s="1">
        <f t="shared" si="12"/>
        <v>785.25</v>
      </c>
      <c r="Y63" s="1">
        <f t="shared" si="13"/>
        <v>783.4</v>
      </c>
      <c r="Z63" s="1">
        <f t="shared" si="14"/>
        <v>10.465000000000146</v>
      </c>
      <c r="AA63" s="1">
        <f t="shared" si="15"/>
        <v>-1.8500000000000227</v>
      </c>
      <c r="AB63" s="1">
        <f t="shared" si="16"/>
        <v>759.95</v>
      </c>
      <c r="AC63" s="1">
        <f t="shared" si="17"/>
        <v>902.65</v>
      </c>
      <c r="AD63" s="1">
        <f t="shared" si="18"/>
        <v>894.91</v>
      </c>
      <c r="AE63" s="1">
        <f t="shared" si="19"/>
        <v>760.82500000000005</v>
      </c>
      <c r="AF63" s="1">
        <f t="shared" si="20"/>
        <v>142.69999999999993</v>
      </c>
      <c r="AG63" s="1">
        <f t="shared" si="21"/>
        <v>-134.08499999999992</v>
      </c>
      <c r="AH63" s="1">
        <f t="shared" si="22"/>
        <v>1051</v>
      </c>
      <c r="AI63" s="1">
        <f t="shared" si="23"/>
        <v>785.9</v>
      </c>
      <c r="AJ63" s="1">
        <f t="shared" si="24"/>
        <v>872.9849999999999</v>
      </c>
      <c r="AK63" s="1">
        <f t="shared" si="25"/>
        <v>782.75</v>
      </c>
      <c r="AL63" s="1">
        <f t="shared" si="26"/>
        <v>265.10000000000002</v>
      </c>
      <c r="AM63" s="1">
        <f t="shared" si="27"/>
        <v>-90.2349999999999</v>
      </c>
      <c r="AN63" s="1">
        <f t="shared" si="28"/>
        <v>916.875</v>
      </c>
      <c r="AO63" s="1">
        <f t="shared" si="29"/>
        <v>829.44249999999988</v>
      </c>
      <c r="AP63" s="1">
        <f t="shared" si="30"/>
        <v>87.432500000000118</v>
      </c>
    </row>
    <row r="64" spans="1:42" x14ac:dyDescent="0.3">
      <c r="A64" s="43">
        <v>102</v>
      </c>
      <c r="B64" s="43">
        <v>592.29999999999995</v>
      </c>
      <c r="C64" s="43">
        <v>623.9</v>
      </c>
      <c r="D64" s="43">
        <v>891.2</v>
      </c>
      <c r="E64" s="43">
        <v>967.3</v>
      </c>
      <c r="F64" s="43">
        <v>597.5</v>
      </c>
      <c r="G64" s="43">
        <v>649.79999999999995</v>
      </c>
      <c r="H64" s="43">
        <v>609.79999999999995</v>
      </c>
      <c r="I64" s="43">
        <v>713.4</v>
      </c>
      <c r="J64" s="43">
        <f t="shared" si="0"/>
        <v>705.65</v>
      </c>
      <c r="K64" s="43">
        <v>18</v>
      </c>
      <c r="L64" s="43">
        <v>1</v>
      </c>
      <c r="M64" s="1">
        <f t="shared" si="1"/>
        <v>672.7</v>
      </c>
      <c r="N64" s="1">
        <f t="shared" si="2"/>
        <v>738.6</v>
      </c>
      <c r="O64" s="1">
        <f t="shared" si="3"/>
        <v>31.600000000000023</v>
      </c>
      <c r="P64" s="1">
        <f t="shared" si="4"/>
        <v>76.099999999999909</v>
      </c>
      <c r="Q64" s="1">
        <f t="shared" si="5"/>
        <v>52.299999999999955</v>
      </c>
      <c r="R64" s="1">
        <f t="shared" si="6"/>
        <v>103.60000000000002</v>
      </c>
      <c r="S64" s="1">
        <f t="shared" si="7"/>
        <v>44.499999999999886</v>
      </c>
      <c r="T64" s="1">
        <f t="shared" si="8"/>
        <v>-51.300000000000068</v>
      </c>
      <c r="U64" s="1">
        <f t="shared" si="9"/>
        <v>65.899999999999977</v>
      </c>
      <c r="V64" s="1">
        <f t="shared" si="10"/>
        <v>750.5</v>
      </c>
      <c r="W64" s="1">
        <f t="shared" si="11"/>
        <v>840.34999999999991</v>
      </c>
      <c r="X64" s="1">
        <f t="shared" si="12"/>
        <v>594.9</v>
      </c>
      <c r="Y64" s="1">
        <f t="shared" si="13"/>
        <v>636.84999999999991</v>
      </c>
      <c r="Z64" s="1">
        <f t="shared" si="14"/>
        <v>89.849999999999909</v>
      </c>
      <c r="AA64" s="1">
        <f t="shared" si="15"/>
        <v>41.949999999999932</v>
      </c>
      <c r="AB64" s="1">
        <f t="shared" si="16"/>
        <v>741.75</v>
      </c>
      <c r="AC64" s="1">
        <f t="shared" si="17"/>
        <v>795.59999999999991</v>
      </c>
      <c r="AD64" s="1">
        <f t="shared" si="18"/>
        <v>603.65</v>
      </c>
      <c r="AE64" s="1">
        <f t="shared" si="19"/>
        <v>681.59999999999991</v>
      </c>
      <c r="AF64" s="1">
        <f t="shared" si="20"/>
        <v>53.849999999999909</v>
      </c>
      <c r="AG64" s="1">
        <f t="shared" si="21"/>
        <v>77.949999999999932</v>
      </c>
      <c r="AH64" s="1">
        <f t="shared" si="22"/>
        <v>967.3</v>
      </c>
      <c r="AI64" s="1">
        <f t="shared" si="23"/>
        <v>608.09999999999991</v>
      </c>
      <c r="AJ64" s="1">
        <f t="shared" si="24"/>
        <v>661.59999999999991</v>
      </c>
      <c r="AK64" s="1">
        <f t="shared" si="25"/>
        <v>623.65</v>
      </c>
      <c r="AL64" s="1">
        <f t="shared" si="26"/>
        <v>359.20000000000005</v>
      </c>
      <c r="AM64" s="1">
        <f t="shared" si="27"/>
        <v>-37.949999999999932</v>
      </c>
      <c r="AN64" s="1">
        <f t="shared" si="28"/>
        <v>795.47499999999991</v>
      </c>
      <c r="AO64" s="1">
        <f t="shared" si="29"/>
        <v>634.84999999999991</v>
      </c>
      <c r="AP64" s="1">
        <f t="shared" si="30"/>
        <v>160.625</v>
      </c>
    </row>
    <row r="65" spans="1:42" x14ac:dyDescent="0.3">
      <c r="A65" s="43">
        <v>103</v>
      </c>
      <c r="B65" s="43">
        <v>557.6</v>
      </c>
      <c r="C65" s="43">
        <v>633.79999999999995</v>
      </c>
      <c r="D65" s="43">
        <v>740.7</v>
      </c>
      <c r="E65" s="43">
        <v>807.5</v>
      </c>
      <c r="F65" s="43">
        <v>638.4</v>
      </c>
      <c r="G65" s="43">
        <v>648.6</v>
      </c>
      <c r="H65" s="43">
        <v>703.6</v>
      </c>
      <c r="I65" s="43">
        <v>766.3</v>
      </c>
      <c r="J65" s="43">
        <f t="shared" si="0"/>
        <v>687.06250000000011</v>
      </c>
      <c r="K65" s="43">
        <v>16</v>
      </c>
      <c r="L65" s="43">
        <v>1</v>
      </c>
      <c r="M65" s="1">
        <f t="shared" si="1"/>
        <v>660.07500000000005</v>
      </c>
      <c r="N65" s="1">
        <f t="shared" si="2"/>
        <v>714.05</v>
      </c>
      <c r="O65" s="1">
        <f t="shared" si="3"/>
        <v>76.199999999999932</v>
      </c>
      <c r="P65" s="1">
        <f t="shared" si="4"/>
        <v>66.799999999999955</v>
      </c>
      <c r="Q65" s="1">
        <f t="shared" si="5"/>
        <v>10.200000000000045</v>
      </c>
      <c r="R65" s="1">
        <f t="shared" si="6"/>
        <v>62.699999999999932</v>
      </c>
      <c r="S65" s="1">
        <f t="shared" si="7"/>
        <v>-9.3999999999999773</v>
      </c>
      <c r="T65" s="1">
        <f t="shared" si="8"/>
        <v>-52.499999999999886</v>
      </c>
      <c r="U65" s="1">
        <f t="shared" si="9"/>
        <v>53.974999999999909</v>
      </c>
      <c r="V65" s="1">
        <f t="shared" si="10"/>
        <v>722.15000000000009</v>
      </c>
      <c r="W65" s="1">
        <f t="shared" si="11"/>
        <v>786.9</v>
      </c>
      <c r="X65" s="1">
        <f t="shared" si="12"/>
        <v>598</v>
      </c>
      <c r="Y65" s="1">
        <f t="shared" si="13"/>
        <v>641.20000000000005</v>
      </c>
      <c r="Z65" s="1">
        <f t="shared" si="14"/>
        <v>64.749999999999886</v>
      </c>
      <c r="AA65" s="1">
        <f t="shared" si="15"/>
        <v>43.200000000000045</v>
      </c>
      <c r="AB65" s="1">
        <f t="shared" si="16"/>
        <v>649.15000000000009</v>
      </c>
      <c r="AC65" s="1">
        <f t="shared" si="17"/>
        <v>720.65</v>
      </c>
      <c r="AD65" s="1">
        <f t="shared" si="18"/>
        <v>671</v>
      </c>
      <c r="AE65" s="1">
        <f t="shared" si="19"/>
        <v>707.45</v>
      </c>
      <c r="AF65" s="1">
        <f t="shared" si="20"/>
        <v>71.499999999999886</v>
      </c>
      <c r="AG65" s="1">
        <f t="shared" si="21"/>
        <v>36.450000000000045</v>
      </c>
      <c r="AH65" s="1">
        <f t="shared" si="22"/>
        <v>807.5</v>
      </c>
      <c r="AI65" s="1">
        <f t="shared" si="23"/>
        <v>595.70000000000005</v>
      </c>
      <c r="AJ65" s="1">
        <f t="shared" si="24"/>
        <v>734.95</v>
      </c>
      <c r="AK65" s="1">
        <f t="shared" si="25"/>
        <v>643.5</v>
      </c>
      <c r="AL65" s="1">
        <f t="shared" si="26"/>
        <v>211.79999999999995</v>
      </c>
      <c r="AM65" s="1">
        <f t="shared" si="27"/>
        <v>-91.450000000000045</v>
      </c>
      <c r="AN65" s="1">
        <f t="shared" si="28"/>
        <v>725.5</v>
      </c>
      <c r="AO65" s="1">
        <f t="shared" si="29"/>
        <v>665.32500000000005</v>
      </c>
      <c r="AP65" s="1">
        <f t="shared" si="30"/>
        <v>60.174999999999955</v>
      </c>
    </row>
    <row r="66" spans="1:42" x14ac:dyDescent="0.3">
      <c r="A66" s="43">
        <v>104</v>
      </c>
      <c r="B66" s="43">
        <v>569.9</v>
      </c>
      <c r="C66" s="43">
        <v>606.20000000000005</v>
      </c>
      <c r="D66" s="43">
        <v>719.9</v>
      </c>
      <c r="E66" s="43">
        <v>853.7</v>
      </c>
      <c r="F66" s="43">
        <v>1137.71</v>
      </c>
      <c r="G66" s="43">
        <v>867.3</v>
      </c>
      <c r="H66" s="43">
        <v>717.3</v>
      </c>
      <c r="I66" s="43">
        <v>756.6</v>
      </c>
      <c r="J66" s="43">
        <f t="shared" ref="J66:J129" si="31">AVERAGE(B66:I66)</f>
        <v>778.57625000000007</v>
      </c>
      <c r="K66" s="43">
        <v>7</v>
      </c>
      <c r="L66" s="43">
        <v>1</v>
      </c>
      <c r="M66" s="1">
        <f t="shared" ref="M66:M129" si="32">AVERAGE(B66,D66,F66,H66)</f>
        <v>786.2025000000001</v>
      </c>
      <c r="N66" s="1">
        <f t="shared" ref="N66:N129" si="33">AVERAGE(C66,E66,G66,I66)</f>
        <v>770.94999999999993</v>
      </c>
      <c r="O66" s="1">
        <f t="shared" ref="O66:O129" si="34">AVERAGE(C66-B66)</f>
        <v>36.300000000000068</v>
      </c>
      <c r="P66" s="1">
        <f t="shared" ref="P66:P129" si="35">AVERAGE(E66-D66)</f>
        <v>133.80000000000007</v>
      </c>
      <c r="Q66" s="1">
        <f t="shared" ref="Q66:Q129" si="36">AVERAGE(G66-F66)</f>
        <v>-270.41000000000008</v>
      </c>
      <c r="R66" s="1">
        <f t="shared" ref="R66:R129" si="37">AVERAGE(I66-H66)</f>
        <v>39.300000000000068</v>
      </c>
      <c r="S66" s="1">
        <f t="shared" ref="S66:S129" si="38">P66-O66</f>
        <v>97.5</v>
      </c>
      <c r="T66" s="1">
        <f t="shared" ref="T66:T129" si="39">Q66-R66</f>
        <v>-309.71000000000015</v>
      </c>
      <c r="U66" s="1">
        <f t="shared" ref="U66:U129" si="40">N66-M66</f>
        <v>-15.252500000000168</v>
      </c>
      <c r="V66" s="1">
        <f t="shared" ref="V66:V129" si="41">AVERAGE(D66,H66)</f>
        <v>718.59999999999991</v>
      </c>
      <c r="W66" s="1">
        <f t="shared" ref="W66:W129" si="42">AVERAGE(E66,I66)</f>
        <v>805.15000000000009</v>
      </c>
      <c r="X66" s="1">
        <f t="shared" ref="X66:X129" si="43">AVERAGE(B66,F66)</f>
        <v>853.80500000000006</v>
      </c>
      <c r="Y66" s="1">
        <f t="shared" ref="Y66:Y129" si="44">AVERAGE(C66,G66)</f>
        <v>736.75</v>
      </c>
      <c r="Z66" s="1">
        <f t="shared" ref="Z66:Z129" si="45">W66-V66</f>
        <v>86.550000000000182</v>
      </c>
      <c r="AA66" s="1">
        <f t="shared" ref="AA66:AA129" si="46">Y66-X66</f>
        <v>-117.05500000000006</v>
      </c>
      <c r="AB66" s="1">
        <f t="shared" ref="AB66:AB129" si="47">AVERAGE(B66,D66)</f>
        <v>644.9</v>
      </c>
      <c r="AC66" s="1">
        <f t="shared" ref="AC66:AC129" si="48">AVERAGE(C66,E66)</f>
        <v>729.95</v>
      </c>
      <c r="AD66" s="1">
        <f t="shared" ref="AD66:AD129" si="49">AVERAGE(F66,H66)</f>
        <v>927.505</v>
      </c>
      <c r="AE66" s="1">
        <f t="shared" ref="AE66:AE129" si="50">AVERAGE(G66,I66)</f>
        <v>811.95</v>
      </c>
      <c r="AF66" s="1">
        <f t="shared" ref="AF66:AF129" si="51">AC66-AB66</f>
        <v>85.050000000000068</v>
      </c>
      <c r="AG66" s="1">
        <f t="shared" ref="AG66:AG129" si="52">AE66-AD66</f>
        <v>-115.55499999999995</v>
      </c>
      <c r="AH66" s="1">
        <f t="shared" ref="AH66:AH129" si="53">AVERAGE(E66)</f>
        <v>853.7</v>
      </c>
      <c r="AI66" s="1">
        <f t="shared" ref="AI66:AI129" si="54">AVERAGE(B66,C66)</f>
        <v>588.04999999999995</v>
      </c>
      <c r="AJ66" s="1">
        <f t="shared" ref="AJ66:AJ129" si="55">AVERAGE(H66,I66)</f>
        <v>736.95</v>
      </c>
      <c r="AK66" s="1">
        <f t="shared" ref="AK66:AK129" si="56">AVERAGE(F66,G66)</f>
        <v>1002.505</v>
      </c>
      <c r="AL66" s="1">
        <f t="shared" ref="AL66:AL129" si="57">AH66-AI66</f>
        <v>265.65000000000009</v>
      </c>
      <c r="AM66" s="1">
        <f t="shared" ref="AM66:AM129" si="58">AK66-AJ66</f>
        <v>265.55499999999995</v>
      </c>
      <c r="AN66" s="1">
        <f t="shared" ref="AN66:AN129" si="59">AVERAGE(AH66,AK66)</f>
        <v>928.10249999999996</v>
      </c>
      <c r="AO66" s="1">
        <f t="shared" ref="AO66:AO129" si="60">AVERAGE(AI66,AJ66)</f>
        <v>662.5</v>
      </c>
      <c r="AP66" s="1">
        <f t="shared" ref="AP66:AP129" si="61">AN66-AO66</f>
        <v>265.60249999999996</v>
      </c>
    </row>
    <row r="67" spans="1:42" x14ac:dyDescent="0.3">
      <c r="A67" s="43">
        <v>105</v>
      </c>
      <c r="B67" s="43">
        <v>376.2</v>
      </c>
      <c r="C67" s="43">
        <v>463.77</v>
      </c>
      <c r="D67" s="43">
        <v>462.3</v>
      </c>
      <c r="E67" s="43">
        <v>443.8</v>
      </c>
      <c r="F67" s="43">
        <v>469.6</v>
      </c>
      <c r="G67" s="43">
        <v>595.41</v>
      </c>
      <c r="H67" s="43">
        <v>372.27</v>
      </c>
      <c r="I67" s="43">
        <v>359.7</v>
      </c>
      <c r="J67" s="43">
        <f t="shared" si="31"/>
        <v>442.88124999999997</v>
      </c>
      <c r="K67" s="43">
        <v>6</v>
      </c>
      <c r="L67" s="43">
        <v>1</v>
      </c>
      <c r="M67" s="1">
        <f t="shared" si="32"/>
        <v>420.09249999999997</v>
      </c>
      <c r="N67" s="1">
        <f t="shared" si="33"/>
        <v>465.67</v>
      </c>
      <c r="O67" s="1">
        <f t="shared" si="34"/>
        <v>87.57</v>
      </c>
      <c r="P67" s="1">
        <f t="shared" si="35"/>
        <v>-18.5</v>
      </c>
      <c r="Q67" s="1">
        <f t="shared" si="36"/>
        <v>125.80999999999995</v>
      </c>
      <c r="R67" s="1">
        <f t="shared" si="37"/>
        <v>-12.569999999999993</v>
      </c>
      <c r="S67" s="1">
        <f t="shared" si="38"/>
        <v>-106.07</v>
      </c>
      <c r="T67" s="1">
        <f t="shared" si="39"/>
        <v>138.37999999999994</v>
      </c>
      <c r="U67" s="1">
        <f t="shared" si="40"/>
        <v>45.577500000000043</v>
      </c>
      <c r="V67" s="1">
        <f t="shared" si="41"/>
        <v>417.28499999999997</v>
      </c>
      <c r="W67" s="1">
        <f t="shared" si="42"/>
        <v>401.75</v>
      </c>
      <c r="X67" s="1">
        <f t="shared" si="43"/>
        <v>422.9</v>
      </c>
      <c r="Y67" s="1">
        <f t="shared" si="44"/>
        <v>529.58999999999992</v>
      </c>
      <c r="Z67" s="1">
        <f t="shared" si="45"/>
        <v>-15.534999999999968</v>
      </c>
      <c r="AA67" s="1">
        <f t="shared" si="46"/>
        <v>106.68999999999994</v>
      </c>
      <c r="AB67" s="1">
        <f t="shared" si="47"/>
        <v>419.25</v>
      </c>
      <c r="AC67" s="1">
        <f t="shared" si="48"/>
        <v>453.78499999999997</v>
      </c>
      <c r="AD67" s="1">
        <f t="shared" si="49"/>
        <v>420.935</v>
      </c>
      <c r="AE67" s="1">
        <f t="shared" si="50"/>
        <v>477.55499999999995</v>
      </c>
      <c r="AF67" s="1">
        <f t="shared" si="51"/>
        <v>34.534999999999968</v>
      </c>
      <c r="AG67" s="1">
        <f t="shared" si="52"/>
        <v>56.619999999999948</v>
      </c>
      <c r="AH67" s="1">
        <f t="shared" si="53"/>
        <v>443.8</v>
      </c>
      <c r="AI67" s="1">
        <f t="shared" si="54"/>
        <v>419.98500000000001</v>
      </c>
      <c r="AJ67" s="1">
        <f t="shared" si="55"/>
        <v>365.98500000000001</v>
      </c>
      <c r="AK67" s="1">
        <f t="shared" si="56"/>
        <v>532.505</v>
      </c>
      <c r="AL67" s="1">
        <f t="shared" si="57"/>
        <v>23.814999999999998</v>
      </c>
      <c r="AM67" s="1">
        <f t="shared" si="58"/>
        <v>166.51999999999998</v>
      </c>
      <c r="AN67" s="1">
        <f t="shared" si="59"/>
        <v>488.15250000000003</v>
      </c>
      <c r="AO67" s="1">
        <f t="shared" si="60"/>
        <v>392.98500000000001</v>
      </c>
      <c r="AP67" s="1">
        <f t="shared" si="61"/>
        <v>95.167500000000018</v>
      </c>
    </row>
    <row r="68" spans="1:42" x14ac:dyDescent="0.3">
      <c r="A68" s="43">
        <v>106</v>
      </c>
      <c r="B68" s="43">
        <v>552.85</v>
      </c>
      <c r="C68" s="43">
        <v>897.73</v>
      </c>
      <c r="D68" s="43">
        <v>648.70000000000005</v>
      </c>
      <c r="E68" s="43">
        <v>781.01</v>
      </c>
      <c r="F68" s="43">
        <v>704.75</v>
      </c>
      <c r="G68" s="43">
        <v>822.52</v>
      </c>
      <c r="H68" s="43">
        <v>542.1</v>
      </c>
      <c r="I68" s="43">
        <v>565.79999999999995</v>
      </c>
      <c r="J68" s="43">
        <f t="shared" si="31"/>
        <v>689.4325</v>
      </c>
      <c r="K68" s="43">
        <v>18</v>
      </c>
      <c r="L68" s="43">
        <v>1</v>
      </c>
      <c r="M68" s="1">
        <f t="shared" si="32"/>
        <v>612.1</v>
      </c>
      <c r="N68" s="1">
        <f t="shared" si="33"/>
        <v>766.7650000000001</v>
      </c>
      <c r="O68" s="1">
        <f t="shared" si="34"/>
        <v>344.88</v>
      </c>
      <c r="P68" s="1">
        <f t="shared" si="35"/>
        <v>132.30999999999995</v>
      </c>
      <c r="Q68" s="1">
        <f t="shared" si="36"/>
        <v>117.76999999999998</v>
      </c>
      <c r="R68" s="1">
        <f t="shared" si="37"/>
        <v>23.699999999999932</v>
      </c>
      <c r="S68" s="1">
        <f t="shared" si="38"/>
        <v>-212.57000000000005</v>
      </c>
      <c r="T68" s="1">
        <f t="shared" si="39"/>
        <v>94.07000000000005</v>
      </c>
      <c r="U68" s="1">
        <f t="shared" si="40"/>
        <v>154.66500000000008</v>
      </c>
      <c r="V68" s="1">
        <f t="shared" si="41"/>
        <v>595.40000000000009</v>
      </c>
      <c r="W68" s="1">
        <f t="shared" si="42"/>
        <v>673.40499999999997</v>
      </c>
      <c r="X68" s="1">
        <f t="shared" si="43"/>
        <v>628.79999999999995</v>
      </c>
      <c r="Y68" s="1">
        <f t="shared" si="44"/>
        <v>860.125</v>
      </c>
      <c r="Z68" s="1">
        <f t="shared" si="45"/>
        <v>78.004999999999882</v>
      </c>
      <c r="AA68" s="1">
        <f t="shared" si="46"/>
        <v>231.32500000000005</v>
      </c>
      <c r="AB68" s="1">
        <f t="shared" si="47"/>
        <v>600.77500000000009</v>
      </c>
      <c r="AC68" s="1">
        <f t="shared" si="48"/>
        <v>839.37</v>
      </c>
      <c r="AD68" s="1">
        <f t="shared" si="49"/>
        <v>623.42499999999995</v>
      </c>
      <c r="AE68" s="1">
        <f t="shared" si="50"/>
        <v>694.16</v>
      </c>
      <c r="AF68" s="1">
        <f t="shared" si="51"/>
        <v>238.59499999999991</v>
      </c>
      <c r="AG68" s="1">
        <f t="shared" si="52"/>
        <v>70.735000000000014</v>
      </c>
      <c r="AH68" s="1">
        <f t="shared" si="53"/>
        <v>781.01</v>
      </c>
      <c r="AI68" s="1">
        <f t="shared" si="54"/>
        <v>725.29</v>
      </c>
      <c r="AJ68" s="1">
        <f t="shared" si="55"/>
        <v>553.95000000000005</v>
      </c>
      <c r="AK68" s="1">
        <f t="shared" si="56"/>
        <v>763.63499999999999</v>
      </c>
      <c r="AL68" s="1">
        <f t="shared" si="57"/>
        <v>55.720000000000027</v>
      </c>
      <c r="AM68" s="1">
        <f t="shared" si="58"/>
        <v>209.68499999999995</v>
      </c>
      <c r="AN68" s="1">
        <f t="shared" si="59"/>
        <v>772.32249999999999</v>
      </c>
      <c r="AO68" s="1">
        <f t="shared" si="60"/>
        <v>639.62</v>
      </c>
      <c r="AP68" s="1">
        <f t="shared" si="61"/>
        <v>132.70249999999999</v>
      </c>
    </row>
    <row r="69" spans="1:42" x14ac:dyDescent="0.3">
      <c r="A69" s="43">
        <v>108</v>
      </c>
      <c r="B69" s="43">
        <v>530.70000000000005</v>
      </c>
      <c r="C69" s="43">
        <v>496.1</v>
      </c>
      <c r="D69" s="43">
        <v>523.5</v>
      </c>
      <c r="E69" s="43">
        <v>656.32</v>
      </c>
      <c r="F69" s="43">
        <v>502</v>
      </c>
      <c r="G69" s="43">
        <v>579</v>
      </c>
      <c r="H69" s="43">
        <v>503.8</v>
      </c>
      <c r="I69" s="43">
        <v>661.01</v>
      </c>
      <c r="J69" s="43">
        <f t="shared" si="31"/>
        <v>556.55375000000004</v>
      </c>
      <c r="K69" s="43">
        <v>16</v>
      </c>
      <c r="L69" s="43">
        <v>1</v>
      </c>
      <c r="M69" s="1">
        <f t="shared" si="32"/>
        <v>515</v>
      </c>
      <c r="N69" s="1">
        <f t="shared" si="33"/>
        <v>598.10750000000007</v>
      </c>
      <c r="O69" s="1">
        <f t="shared" si="34"/>
        <v>-34.600000000000023</v>
      </c>
      <c r="P69" s="1">
        <f t="shared" si="35"/>
        <v>132.82000000000005</v>
      </c>
      <c r="Q69" s="1">
        <f t="shared" si="36"/>
        <v>77</v>
      </c>
      <c r="R69" s="1">
        <f t="shared" si="37"/>
        <v>157.20999999999998</v>
      </c>
      <c r="S69" s="1">
        <f t="shared" si="38"/>
        <v>167.42000000000007</v>
      </c>
      <c r="T69" s="1">
        <f t="shared" si="39"/>
        <v>-80.20999999999998</v>
      </c>
      <c r="U69" s="1">
        <f t="shared" si="40"/>
        <v>83.107500000000073</v>
      </c>
      <c r="V69" s="1">
        <f t="shared" si="41"/>
        <v>513.65</v>
      </c>
      <c r="W69" s="1">
        <f t="shared" si="42"/>
        <v>658.66499999999996</v>
      </c>
      <c r="X69" s="1">
        <f t="shared" si="43"/>
        <v>516.35</v>
      </c>
      <c r="Y69" s="1">
        <f t="shared" si="44"/>
        <v>537.54999999999995</v>
      </c>
      <c r="Z69" s="1">
        <f t="shared" si="45"/>
        <v>145.01499999999999</v>
      </c>
      <c r="AA69" s="1">
        <f t="shared" si="46"/>
        <v>21.199999999999932</v>
      </c>
      <c r="AB69" s="1">
        <f t="shared" si="47"/>
        <v>527.1</v>
      </c>
      <c r="AC69" s="1">
        <f t="shared" si="48"/>
        <v>576.21</v>
      </c>
      <c r="AD69" s="1">
        <f t="shared" si="49"/>
        <v>502.9</v>
      </c>
      <c r="AE69" s="1">
        <f t="shared" si="50"/>
        <v>620.005</v>
      </c>
      <c r="AF69" s="1">
        <f t="shared" si="51"/>
        <v>49.110000000000014</v>
      </c>
      <c r="AG69" s="1">
        <f t="shared" si="52"/>
        <v>117.10500000000002</v>
      </c>
      <c r="AH69" s="1">
        <f t="shared" si="53"/>
        <v>656.32</v>
      </c>
      <c r="AI69" s="1">
        <f t="shared" si="54"/>
        <v>513.40000000000009</v>
      </c>
      <c r="AJ69" s="1">
        <f t="shared" si="55"/>
        <v>582.40499999999997</v>
      </c>
      <c r="AK69" s="1">
        <f t="shared" si="56"/>
        <v>540.5</v>
      </c>
      <c r="AL69" s="1">
        <f t="shared" si="57"/>
        <v>142.91999999999996</v>
      </c>
      <c r="AM69" s="1">
        <f t="shared" si="58"/>
        <v>-41.904999999999973</v>
      </c>
      <c r="AN69" s="1">
        <f t="shared" si="59"/>
        <v>598.41000000000008</v>
      </c>
      <c r="AO69" s="1">
        <f t="shared" si="60"/>
        <v>547.90250000000003</v>
      </c>
      <c r="AP69" s="1">
        <f t="shared" si="61"/>
        <v>50.50750000000005</v>
      </c>
    </row>
    <row r="70" spans="1:42" x14ac:dyDescent="0.3">
      <c r="A70" s="43">
        <v>111</v>
      </c>
      <c r="B70" s="43">
        <v>633.20000000000005</v>
      </c>
      <c r="C70" s="43">
        <v>638.1</v>
      </c>
      <c r="D70" s="43">
        <v>685.7</v>
      </c>
      <c r="E70" s="43">
        <v>858.9</v>
      </c>
      <c r="F70" s="43">
        <v>687.9</v>
      </c>
      <c r="G70" s="43">
        <v>650.70000000000005</v>
      </c>
      <c r="H70" s="43">
        <v>627.9</v>
      </c>
      <c r="I70" s="43">
        <v>681.2</v>
      </c>
      <c r="J70" s="43">
        <f t="shared" si="31"/>
        <v>682.94999999999993</v>
      </c>
      <c r="K70" s="43">
        <v>10</v>
      </c>
      <c r="L70" s="43">
        <v>1</v>
      </c>
      <c r="M70" s="1">
        <f t="shared" si="32"/>
        <v>658.67500000000007</v>
      </c>
      <c r="N70" s="1">
        <f t="shared" si="33"/>
        <v>707.22499999999991</v>
      </c>
      <c r="O70" s="1">
        <f t="shared" si="34"/>
        <v>4.8999999999999773</v>
      </c>
      <c r="P70" s="1">
        <f t="shared" si="35"/>
        <v>173.19999999999993</v>
      </c>
      <c r="Q70" s="1">
        <f t="shared" si="36"/>
        <v>-37.199999999999932</v>
      </c>
      <c r="R70" s="1">
        <f t="shared" si="37"/>
        <v>53.300000000000068</v>
      </c>
      <c r="S70" s="1">
        <f t="shared" si="38"/>
        <v>168.29999999999995</v>
      </c>
      <c r="T70" s="1">
        <f t="shared" si="39"/>
        <v>-90.5</v>
      </c>
      <c r="U70" s="1">
        <f t="shared" si="40"/>
        <v>48.549999999999841</v>
      </c>
      <c r="V70" s="1">
        <f t="shared" si="41"/>
        <v>656.8</v>
      </c>
      <c r="W70" s="1">
        <f t="shared" si="42"/>
        <v>770.05</v>
      </c>
      <c r="X70" s="1">
        <f t="shared" si="43"/>
        <v>660.55</v>
      </c>
      <c r="Y70" s="1">
        <f t="shared" si="44"/>
        <v>644.40000000000009</v>
      </c>
      <c r="Z70" s="1">
        <f t="shared" si="45"/>
        <v>113.25</v>
      </c>
      <c r="AA70" s="1">
        <f t="shared" si="46"/>
        <v>-16.149999999999864</v>
      </c>
      <c r="AB70" s="1">
        <f t="shared" si="47"/>
        <v>659.45</v>
      </c>
      <c r="AC70" s="1">
        <f t="shared" si="48"/>
        <v>748.5</v>
      </c>
      <c r="AD70" s="1">
        <f t="shared" si="49"/>
        <v>657.9</v>
      </c>
      <c r="AE70" s="1">
        <f t="shared" si="50"/>
        <v>665.95</v>
      </c>
      <c r="AF70" s="1">
        <f t="shared" si="51"/>
        <v>89.049999999999955</v>
      </c>
      <c r="AG70" s="1">
        <f t="shared" si="52"/>
        <v>8.0500000000000682</v>
      </c>
      <c r="AH70" s="1">
        <f t="shared" si="53"/>
        <v>858.9</v>
      </c>
      <c r="AI70" s="1">
        <f t="shared" si="54"/>
        <v>635.65000000000009</v>
      </c>
      <c r="AJ70" s="1">
        <f t="shared" si="55"/>
        <v>654.54999999999995</v>
      </c>
      <c r="AK70" s="1">
        <f t="shared" si="56"/>
        <v>669.3</v>
      </c>
      <c r="AL70" s="1">
        <f t="shared" si="57"/>
        <v>223.24999999999989</v>
      </c>
      <c r="AM70" s="1">
        <f t="shared" si="58"/>
        <v>14.75</v>
      </c>
      <c r="AN70" s="1">
        <f t="shared" si="59"/>
        <v>764.09999999999991</v>
      </c>
      <c r="AO70" s="1">
        <f t="shared" si="60"/>
        <v>645.1</v>
      </c>
      <c r="AP70" s="1">
        <f t="shared" si="61"/>
        <v>118.99999999999989</v>
      </c>
    </row>
    <row r="71" spans="1:42" x14ac:dyDescent="0.3">
      <c r="A71" s="43">
        <v>112</v>
      </c>
      <c r="B71" s="43">
        <v>688.1</v>
      </c>
      <c r="C71" s="43">
        <v>688.3</v>
      </c>
      <c r="D71" s="43">
        <v>691.8</v>
      </c>
      <c r="E71" s="43">
        <v>715.3</v>
      </c>
      <c r="F71" s="43">
        <v>900.69</v>
      </c>
      <c r="G71" s="43">
        <v>1409.33</v>
      </c>
      <c r="H71" s="43">
        <v>666</v>
      </c>
      <c r="I71" s="43">
        <v>776.43</v>
      </c>
      <c r="J71" s="43">
        <f t="shared" si="31"/>
        <v>816.99375000000009</v>
      </c>
      <c r="K71" s="43">
        <v>9</v>
      </c>
      <c r="L71" s="43">
        <v>1</v>
      </c>
      <c r="M71" s="1">
        <f t="shared" si="32"/>
        <v>736.64750000000004</v>
      </c>
      <c r="N71" s="1">
        <f t="shared" si="33"/>
        <v>897.33999999999992</v>
      </c>
      <c r="O71" s="1">
        <f t="shared" si="34"/>
        <v>0.19999999999993179</v>
      </c>
      <c r="P71" s="1">
        <f t="shared" si="35"/>
        <v>23.5</v>
      </c>
      <c r="Q71" s="1">
        <f t="shared" si="36"/>
        <v>508.63999999999987</v>
      </c>
      <c r="R71" s="1">
        <f t="shared" si="37"/>
        <v>110.42999999999995</v>
      </c>
      <c r="S71" s="1">
        <f t="shared" si="38"/>
        <v>23.300000000000068</v>
      </c>
      <c r="T71" s="1">
        <f t="shared" si="39"/>
        <v>398.20999999999992</v>
      </c>
      <c r="U71" s="1">
        <f t="shared" si="40"/>
        <v>160.69249999999988</v>
      </c>
      <c r="V71" s="1">
        <f t="shared" si="41"/>
        <v>678.9</v>
      </c>
      <c r="W71" s="1">
        <f t="shared" si="42"/>
        <v>745.86500000000001</v>
      </c>
      <c r="X71" s="1">
        <f t="shared" si="43"/>
        <v>794.39499999999998</v>
      </c>
      <c r="Y71" s="1">
        <f t="shared" si="44"/>
        <v>1048.8150000000001</v>
      </c>
      <c r="Z71" s="1">
        <f t="shared" si="45"/>
        <v>66.965000000000032</v>
      </c>
      <c r="AA71" s="1">
        <f t="shared" si="46"/>
        <v>254.42000000000007</v>
      </c>
      <c r="AB71" s="1">
        <f t="shared" si="47"/>
        <v>689.95</v>
      </c>
      <c r="AC71" s="1">
        <f t="shared" si="48"/>
        <v>701.8</v>
      </c>
      <c r="AD71" s="1">
        <f t="shared" si="49"/>
        <v>783.34500000000003</v>
      </c>
      <c r="AE71" s="1">
        <f t="shared" si="50"/>
        <v>1092.8799999999999</v>
      </c>
      <c r="AF71" s="1">
        <f t="shared" si="51"/>
        <v>11.849999999999909</v>
      </c>
      <c r="AG71" s="1">
        <f t="shared" si="52"/>
        <v>309.53499999999985</v>
      </c>
      <c r="AH71" s="1">
        <f t="shared" si="53"/>
        <v>715.3</v>
      </c>
      <c r="AI71" s="1">
        <f t="shared" si="54"/>
        <v>688.2</v>
      </c>
      <c r="AJ71" s="1">
        <f t="shared" si="55"/>
        <v>721.21499999999992</v>
      </c>
      <c r="AK71" s="1">
        <f t="shared" si="56"/>
        <v>1155.01</v>
      </c>
      <c r="AL71" s="1">
        <f t="shared" si="57"/>
        <v>27.099999999999909</v>
      </c>
      <c r="AM71" s="1">
        <f t="shared" si="58"/>
        <v>433.79500000000007</v>
      </c>
      <c r="AN71" s="1">
        <f t="shared" si="59"/>
        <v>935.15499999999997</v>
      </c>
      <c r="AO71" s="1">
        <f t="shared" si="60"/>
        <v>704.70749999999998</v>
      </c>
      <c r="AP71" s="1">
        <f t="shared" si="61"/>
        <v>230.44749999999999</v>
      </c>
    </row>
    <row r="72" spans="1:42" x14ac:dyDescent="0.3">
      <c r="A72" s="43">
        <v>113</v>
      </c>
      <c r="B72" s="43">
        <v>494.3</v>
      </c>
      <c r="C72" s="43">
        <v>602.9</v>
      </c>
      <c r="D72" s="43">
        <v>549.4</v>
      </c>
      <c r="E72" s="43">
        <v>663.79</v>
      </c>
      <c r="F72" s="43">
        <v>557.29999999999995</v>
      </c>
      <c r="G72" s="43">
        <v>744.57</v>
      </c>
      <c r="H72" s="43">
        <v>501.6</v>
      </c>
      <c r="I72" s="43">
        <v>564.37</v>
      </c>
      <c r="J72" s="43">
        <f t="shared" si="31"/>
        <v>584.77874999999995</v>
      </c>
      <c r="K72" s="43">
        <v>11</v>
      </c>
      <c r="L72" s="43">
        <v>1</v>
      </c>
      <c r="M72" s="1">
        <f t="shared" si="32"/>
        <v>525.65</v>
      </c>
      <c r="N72" s="1">
        <f t="shared" si="33"/>
        <v>643.90750000000003</v>
      </c>
      <c r="O72" s="1">
        <f t="shared" si="34"/>
        <v>108.59999999999997</v>
      </c>
      <c r="P72" s="1">
        <f t="shared" si="35"/>
        <v>114.38999999999999</v>
      </c>
      <c r="Q72" s="1">
        <f t="shared" si="36"/>
        <v>187.2700000000001</v>
      </c>
      <c r="R72" s="1">
        <f t="shared" si="37"/>
        <v>62.769999999999982</v>
      </c>
      <c r="S72" s="1">
        <f t="shared" si="38"/>
        <v>5.7900000000000205</v>
      </c>
      <c r="T72" s="1">
        <f t="shared" si="39"/>
        <v>124.50000000000011</v>
      </c>
      <c r="U72" s="1">
        <f t="shared" si="40"/>
        <v>118.25750000000005</v>
      </c>
      <c r="V72" s="1">
        <f t="shared" si="41"/>
        <v>525.5</v>
      </c>
      <c r="W72" s="1">
        <f t="shared" si="42"/>
        <v>614.07999999999993</v>
      </c>
      <c r="X72" s="1">
        <f t="shared" si="43"/>
        <v>525.79999999999995</v>
      </c>
      <c r="Y72" s="1">
        <f t="shared" si="44"/>
        <v>673.73500000000001</v>
      </c>
      <c r="Z72" s="1">
        <f t="shared" si="45"/>
        <v>88.579999999999927</v>
      </c>
      <c r="AA72" s="1">
        <f t="shared" si="46"/>
        <v>147.93500000000006</v>
      </c>
      <c r="AB72" s="1">
        <f t="shared" si="47"/>
        <v>521.85</v>
      </c>
      <c r="AC72" s="1">
        <f t="shared" si="48"/>
        <v>633.34500000000003</v>
      </c>
      <c r="AD72" s="1">
        <f t="shared" si="49"/>
        <v>529.45000000000005</v>
      </c>
      <c r="AE72" s="1">
        <f t="shared" si="50"/>
        <v>654.47</v>
      </c>
      <c r="AF72" s="1">
        <f t="shared" si="51"/>
        <v>111.495</v>
      </c>
      <c r="AG72" s="1">
        <f t="shared" si="52"/>
        <v>125.01999999999998</v>
      </c>
      <c r="AH72" s="1">
        <f t="shared" si="53"/>
        <v>663.79</v>
      </c>
      <c r="AI72" s="1">
        <f t="shared" si="54"/>
        <v>548.6</v>
      </c>
      <c r="AJ72" s="1">
        <f t="shared" si="55"/>
        <v>532.98500000000001</v>
      </c>
      <c r="AK72" s="1">
        <f t="shared" si="56"/>
        <v>650.93499999999995</v>
      </c>
      <c r="AL72" s="1">
        <f t="shared" si="57"/>
        <v>115.18999999999994</v>
      </c>
      <c r="AM72" s="1">
        <f t="shared" si="58"/>
        <v>117.94999999999993</v>
      </c>
      <c r="AN72" s="1">
        <f t="shared" si="59"/>
        <v>657.36249999999995</v>
      </c>
      <c r="AO72" s="1">
        <f t="shared" si="60"/>
        <v>540.79250000000002</v>
      </c>
      <c r="AP72" s="1">
        <f t="shared" si="61"/>
        <v>116.56999999999994</v>
      </c>
    </row>
    <row r="73" spans="1:42" x14ac:dyDescent="0.3">
      <c r="A73" s="43">
        <v>114</v>
      </c>
      <c r="B73" s="43">
        <v>501.8</v>
      </c>
      <c r="C73" s="43">
        <v>646.4</v>
      </c>
      <c r="D73" s="43">
        <v>558.1</v>
      </c>
      <c r="E73" s="43">
        <v>742.3</v>
      </c>
      <c r="F73" s="43">
        <v>689.1</v>
      </c>
      <c r="G73" s="43">
        <v>789.1</v>
      </c>
      <c r="H73" s="43">
        <v>528.9</v>
      </c>
      <c r="I73" s="43">
        <v>592.64</v>
      </c>
      <c r="J73" s="43">
        <f t="shared" si="31"/>
        <v>631.04250000000002</v>
      </c>
      <c r="K73" s="43">
        <v>9</v>
      </c>
      <c r="L73" s="43">
        <v>1</v>
      </c>
      <c r="M73" s="1">
        <f t="shared" si="32"/>
        <v>569.47500000000002</v>
      </c>
      <c r="N73" s="1">
        <f t="shared" si="33"/>
        <v>692.6099999999999</v>
      </c>
      <c r="O73" s="1">
        <f t="shared" si="34"/>
        <v>144.59999999999997</v>
      </c>
      <c r="P73" s="1">
        <f t="shared" si="35"/>
        <v>184.19999999999993</v>
      </c>
      <c r="Q73" s="1">
        <f t="shared" si="36"/>
        <v>100</v>
      </c>
      <c r="R73" s="1">
        <f t="shared" si="37"/>
        <v>63.740000000000009</v>
      </c>
      <c r="S73" s="1">
        <f t="shared" si="38"/>
        <v>39.599999999999966</v>
      </c>
      <c r="T73" s="1">
        <f t="shared" si="39"/>
        <v>36.259999999999991</v>
      </c>
      <c r="U73" s="1">
        <f t="shared" si="40"/>
        <v>123.13499999999988</v>
      </c>
      <c r="V73" s="1">
        <f t="shared" si="41"/>
        <v>543.5</v>
      </c>
      <c r="W73" s="1">
        <f t="shared" si="42"/>
        <v>667.47</v>
      </c>
      <c r="X73" s="1">
        <f t="shared" si="43"/>
        <v>595.45000000000005</v>
      </c>
      <c r="Y73" s="1">
        <f t="shared" si="44"/>
        <v>717.75</v>
      </c>
      <c r="Z73" s="1">
        <f t="shared" si="45"/>
        <v>123.97000000000003</v>
      </c>
      <c r="AA73" s="1">
        <f t="shared" si="46"/>
        <v>122.29999999999995</v>
      </c>
      <c r="AB73" s="1">
        <f t="shared" si="47"/>
        <v>529.95000000000005</v>
      </c>
      <c r="AC73" s="1">
        <f t="shared" si="48"/>
        <v>694.34999999999991</v>
      </c>
      <c r="AD73" s="1">
        <f t="shared" si="49"/>
        <v>609</v>
      </c>
      <c r="AE73" s="1">
        <f t="shared" si="50"/>
        <v>690.87</v>
      </c>
      <c r="AF73" s="1">
        <f t="shared" si="51"/>
        <v>164.39999999999986</v>
      </c>
      <c r="AG73" s="1">
        <f t="shared" si="52"/>
        <v>81.87</v>
      </c>
      <c r="AH73" s="1">
        <f t="shared" si="53"/>
        <v>742.3</v>
      </c>
      <c r="AI73" s="1">
        <f t="shared" si="54"/>
        <v>574.1</v>
      </c>
      <c r="AJ73" s="1">
        <f t="shared" si="55"/>
        <v>560.77</v>
      </c>
      <c r="AK73" s="1">
        <f t="shared" si="56"/>
        <v>739.1</v>
      </c>
      <c r="AL73" s="1">
        <f t="shared" si="57"/>
        <v>168.19999999999993</v>
      </c>
      <c r="AM73" s="1">
        <f t="shared" si="58"/>
        <v>178.33000000000004</v>
      </c>
      <c r="AN73" s="1">
        <f t="shared" si="59"/>
        <v>740.7</v>
      </c>
      <c r="AO73" s="1">
        <f t="shared" si="60"/>
        <v>567.43499999999995</v>
      </c>
      <c r="AP73" s="1">
        <f t="shared" si="61"/>
        <v>173.2650000000001</v>
      </c>
    </row>
    <row r="74" spans="1:42" x14ac:dyDescent="0.3">
      <c r="A74" s="43">
        <v>116</v>
      </c>
      <c r="B74" s="43">
        <v>580.4</v>
      </c>
      <c r="C74" s="43">
        <v>585.6</v>
      </c>
      <c r="D74" s="43">
        <v>661.3</v>
      </c>
      <c r="E74" s="43">
        <v>743.7</v>
      </c>
      <c r="F74" s="43">
        <v>640.20000000000005</v>
      </c>
      <c r="G74" s="43">
        <v>751.4</v>
      </c>
      <c r="H74" s="43">
        <v>728.43</v>
      </c>
      <c r="I74" s="43">
        <v>903</v>
      </c>
      <c r="J74" s="43">
        <f t="shared" si="31"/>
        <v>699.25374999999997</v>
      </c>
      <c r="K74" s="43">
        <v>16</v>
      </c>
      <c r="L74" s="43">
        <v>1</v>
      </c>
      <c r="M74" s="1">
        <f t="shared" si="32"/>
        <v>652.58249999999998</v>
      </c>
      <c r="N74" s="1">
        <f t="shared" si="33"/>
        <v>745.92500000000007</v>
      </c>
      <c r="O74" s="1">
        <f t="shared" si="34"/>
        <v>5.2000000000000455</v>
      </c>
      <c r="P74" s="1">
        <f t="shared" si="35"/>
        <v>82.400000000000091</v>
      </c>
      <c r="Q74" s="1">
        <f t="shared" si="36"/>
        <v>111.19999999999993</v>
      </c>
      <c r="R74" s="1">
        <f t="shared" si="37"/>
        <v>174.57000000000005</v>
      </c>
      <c r="S74" s="1">
        <f t="shared" si="38"/>
        <v>77.200000000000045</v>
      </c>
      <c r="T74" s="1">
        <f t="shared" si="39"/>
        <v>-63.370000000000118</v>
      </c>
      <c r="U74" s="1">
        <f t="shared" si="40"/>
        <v>93.342500000000086</v>
      </c>
      <c r="V74" s="1">
        <f t="shared" si="41"/>
        <v>694.86500000000001</v>
      </c>
      <c r="W74" s="1">
        <f t="shared" si="42"/>
        <v>823.35</v>
      </c>
      <c r="X74" s="1">
        <f t="shared" si="43"/>
        <v>610.29999999999995</v>
      </c>
      <c r="Y74" s="1">
        <f t="shared" si="44"/>
        <v>668.5</v>
      </c>
      <c r="Z74" s="1">
        <f t="shared" si="45"/>
        <v>128.48500000000001</v>
      </c>
      <c r="AA74" s="1">
        <f t="shared" si="46"/>
        <v>58.200000000000045</v>
      </c>
      <c r="AB74" s="1">
        <f t="shared" si="47"/>
        <v>620.84999999999991</v>
      </c>
      <c r="AC74" s="1">
        <f t="shared" si="48"/>
        <v>664.65000000000009</v>
      </c>
      <c r="AD74" s="1">
        <f t="shared" si="49"/>
        <v>684.31500000000005</v>
      </c>
      <c r="AE74" s="1">
        <f t="shared" si="50"/>
        <v>827.2</v>
      </c>
      <c r="AF74" s="1">
        <f t="shared" si="51"/>
        <v>43.800000000000182</v>
      </c>
      <c r="AG74" s="1">
        <f t="shared" si="52"/>
        <v>142.88499999999999</v>
      </c>
      <c r="AH74" s="1">
        <f t="shared" si="53"/>
        <v>743.7</v>
      </c>
      <c r="AI74" s="1">
        <f t="shared" si="54"/>
        <v>583</v>
      </c>
      <c r="AJ74" s="1">
        <f t="shared" si="55"/>
        <v>815.71499999999992</v>
      </c>
      <c r="AK74" s="1">
        <f t="shared" si="56"/>
        <v>695.8</v>
      </c>
      <c r="AL74" s="1">
        <f t="shared" si="57"/>
        <v>160.70000000000005</v>
      </c>
      <c r="AM74" s="1">
        <f t="shared" si="58"/>
        <v>-119.91499999999996</v>
      </c>
      <c r="AN74" s="1">
        <f t="shared" si="59"/>
        <v>719.75</v>
      </c>
      <c r="AO74" s="1">
        <f t="shared" si="60"/>
        <v>699.35749999999996</v>
      </c>
      <c r="AP74" s="1">
        <f t="shared" si="61"/>
        <v>20.392500000000041</v>
      </c>
    </row>
    <row r="75" spans="1:42" x14ac:dyDescent="0.3">
      <c r="A75" s="43">
        <v>120</v>
      </c>
      <c r="B75" s="43">
        <v>728.3</v>
      </c>
      <c r="C75" s="43">
        <v>654.9</v>
      </c>
      <c r="D75" s="43">
        <v>693.8</v>
      </c>
      <c r="E75" s="43">
        <v>1024</v>
      </c>
      <c r="F75" s="43">
        <v>922.45</v>
      </c>
      <c r="G75" s="43">
        <v>872.6</v>
      </c>
      <c r="H75" s="43">
        <v>640.6</v>
      </c>
      <c r="I75" s="43">
        <v>672.4</v>
      </c>
      <c r="J75" s="43">
        <f t="shared" si="31"/>
        <v>776.13125000000002</v>
      </c>
      <c r="K75" s="43">
        <v>16</v>
      </c>
      <c r="L75" s="43">
        <v>1</v>
      </c>
      <c r="M75" s="1">
        <f t="shared" si="32"/>
        <v>746.28750000000002</v>
      </c>
      <c r="N75" s="1">
        <f t="shared" si="33"/>
        <v>805.97500000000002</v>
      </c>
      <c r="O75" s="1">
        <f t="shared" si="34"/>
        <v>-73.399999999999977</v>
      </c>
      <c r="P75" s="1">
        <f t="shared" si="35"/>
        <v>330.20000000000005</v>
      </c>
      <c r="Q75" s="1">
        <f t="shared" si="36"/>
        <v>-49.850000000000023</v>
      </c>
      <c r="R75" s="1">
        <f t="shared" si="37"/>
        <v>31.799999999999955</v>
      </c>
      <c r="S75" s="1">
        <f t="shared" si="38"/>
        <v>403.6</v>
      </c>
      <c r="T75" s="1">
        <f t="shared" si="39"/>
        <v>-81.649999999999977</v>
      </c>
      <c r="U75" s="1">
        <f t="shared" si="40"/>
        <v>59.6875</v>
      </c>
      <c r="V75" s="1">
        <f t="shared" si="41"/>
        <v>667.2</v>
      </c>
      <c r="W75" s="1">
        <f t="shared" si="42"/>
        <v>848.2</v>
      </c>
      <c r="X75" s="1">
        <f t="shared" si="43"/>
        <v>825.375</v>
      </c>
      <c r="Y75" s="1">
        <f t="shared" si="44"/>
        <v>763.75</v>
      </c>
      <c r="Z75" s="1">
        <f t="shared" si="45"/>
        <v>181</v>
      </c>
      <c r="AA75" s="1">
        <f t="shared" si="46"/>
        <v>-61.625</v>
      </c>
      <c r="AB75" s="1">
        <f t="shared" si="47"/>
        <v>711.05</v>
      </c>
      <c r="AC75" s="1">
        <f t="shared" si="48"/>
        <v>839.45</v>
      </c>
      <c r="AD75" s="1">
        <f t="shared" si="49"/>
        <v>781.52500000000009</v>
      </c>
      <c r="AE75" s="1">
        <f t="shared" si="50"/>
        <v>772.5</v>
      </c>
      <c r="AF75" s="1">
        <f t="shared" si="51"/>
        <v>128.40000000000009</v>
      </c>
      <c r="AG75" s="1">
        <f t="shared" si="52"/>
        <v>-9.0250000000000909</v>
      </c>
      <c r="AH75" s="1">
        <f t="shared" si="53"/>
        <v>1024</v>
      </c>
      <c r="AI75" s="1">
        <f t="shared" si="54"/>
        <v>691.59999999999991</v>
      </c>
      <c r="AJ75" s="1">
        <f t="shared" si="55"/>
        <v>656.5</v>
      </c>
      <c r="AK75" s="1">
        <f t="shared" si="56"/>
        <v>897.52500000000009</v>
      </c>
      <c r="AL75" s="1">
        <f t="shared" si="57"/>
        <v>332.40000000000009</v>
      </c>
      <c r="AM75" s="1">
        <f t="shared" si="58"/>
        <v>241.02500000000009</v>
      </c>
      <c r="AN75" s="1">
        <f t="shared" si="59"/>
        <v>960.76250000000005</v>
      </c>
      <c r="AO75" s="1">
        <f t="shared" si="60"/>
        <v>674.05</v>
      </c>
      <c r="AP75" s="1">
        <f t="shared" si="61"/>
        <v>286.71250000000009</v>
      </c>
    </row>
    <row r="76" spans="1:42" x14ac:dyDescent="0.3">
      <c r="A76" s="43">
        <v>122</v>
      </c>
      <c r="B76" s="43">
        <v>409.8</v>
      </c>
      <c r="C76" s="43">
        <v>486.6</v>
      </c>
      <c r="D76" s="43">
        <v>472.3</v>
      </c>
      <c r="E76" s="43">
        <v>602.74</v>
      </c>
      <c r="F76" s="43">
        <v>511.8</v>
      </c>
      <c r="G76" s="43">
        <v>560.4</v>
      </c>
      <c r="H76" s="43">
        <v>454.6</v>
      </c>
      <c r="I76" s="43">
        <v>515.9</v>
      </c>
      <c r="J76" s="43">
        <f t="shared" si="31"/>
        <v>501.76750000000004</v>
      </c>
      <c r="K76" s="43">
        <v>10</v>
      </c>
      <c r="L76" s="43">
        <v>1</v>
      </c>
      <c r="M76" s="1">
        <f t="shared" si="32"/>
        <v>462.125</v>
      </c>
      <c r="N76" s="1">
        <f t="shared" si="33"/>
        <v>541.41000000000008</v>
      </c>
      <c r="O76" s="1">
        <f t="shared" si="34"/>
        <v>76.800000000000011</v>
      </c>
      <c r="P76" s="1">
        <f t="shared" si="35"/>
        <v>130.44</v>
      </c>
      <c r="Q76" s="1">
        <f t="shared" si="36"/>
        <v>48.599999999999966</v>
      </c>
      <c r="R76" s="1">
        <f t="shared" si="37"/>
        <v>61.299999999999955</v>
      </c>
      <c r="S76" s="1">
        <f t="shared" si="38"/>
        <v>53.639999999999986</v>
      </c>
      <c r="T76" s="1">
        <f t="shared" si="39"/>
        <v>-12.699999999999989</v>
      </c>
      <c r="U76" s="1">
        <f t="shared" si="40"/>
        <v>79.285000000000082</v>
      </c>
      <c r="V76" s="1">
        <f t="shared" si="41"/>
        <v>463.45000000000005</v>
      </c>
      <c r="W76" s="1">
        <f t="shared" si="42"/>
        <v>559.31999999999994</v>
      </c>
      <c r="X76" s="1">
        <f t="shared" si="43"/>
        <v>460.8</v>
      </c>
      <c r="Y76" s="1">
        <f t="shared" si="44"/>
        <v>523.5</v>
      </c>
      <c r="Z76" s="1">
        <f t="shared" si="45"/>
        <v>95.869999999999891</v>
      </c>
      <c r="AA76" s="1">
        <f t="shared" si="46"/>
        <v>62.699999999999989</v>
      </c>
      <c r="AB76" s="1">
        <f t="shared" si="47"/>
        <v>441.05</v>
      </c>
      <c r="AC76" s="1">
        <f t="shared" si="48"/>
        <v>544.67000000000007</v>
      </c>
      <c r="AD76" s="1">
        <f t="shared" si="49"/>
        <v>483.20000000000005</v>
      </c>
      <c r="AE76" s="1">
        <f t="shared" si="50"/>
        <v>538.15</v>
      </c>
      <c r="AF76" s="1">
        <f t="shared" si="51"/>
        <v>103.62000000000006</v>
      </c>
      <c r="AG76" s="1">
        <f t="shared" si="52"/>
        <v>54.949999999999932</v>
      </c>
      <c r="AH76" s="1">
        <f t="shared" si="53"/>
        <v>602.74</v>
      </c>
      <c r="AI76" s="1">
        <f t="shared" si="54"/>
        <v>448.20000000000005</v>
      </c>
      <c r="AJ76" s="1">
        <f t="shared" si="55"/>
        <v>485.25</v>
      </c>
      <c r="AK76" s="1">
        <f t="shared" si="56"/>
        <v>536.1</v>
      </c>
      <c r="AL76" s="1">
        <f t="shared" si="57"/>
        <v>154.53999999999996</v>
      </c>
      <c r="AM76" s="1">
        <f t="shared" si="58"/>
        <v>50.850000000000023</v>
      </c>
      <c r="AN76" s="1">
        <f t="shared" si="59"/>
        <v>569.42000000000007</v>
      </c>
      <c r="AO76" s="1">
        <f t="shared" si="60"/>
        <v>466.72500000000002</v>
      </c>
      <c r="AP76" s="1">
        <f t="shared" si="61"/>
        <v>102.69500000000005</v>
      </c>
    </row>
    <row r="77" spans="1:42" x14ac:dyDescent="0.3">
      <c r="A77" s="43">
        <v>123</v>
      </c>
      <c r="B77" s="43">
        <v>1026</v>
      </c>
      <c r="C77" s="43">
        <v>1063.68</v>
      </c>
      <c r="D77" s="43">
        <v>989.5</v>
      </c>
      <c r="E77" s="43">
        <v>1136</v>
      </c>
      <c r="F77" s="43">
        <v>1120</v>
      </c>
      <c r="G77" s="43">
        <v>1062</v>
      </c>
      <c r="H77" s="43">
        <v>938.1</v>
      </c>
      <c r="I77" s="43">
        <v>1099.73</v>
      </c>
      <c r="J77" s="43">
        <f t="shared" si="31"/>
        <v>1054.37625</v>
      </c>
      <c r="K77" s="43">
        <v>16</v>
      </c>
      <c r="L77" s="43">
        <v>1</v>
      </c>
      <c r="M77" s="1">
        <f t="shared" si="32"/>
        <v>1018.4</v>
      </c>
      <c r="N77" s="1">
        <f t="shared" si="33"/>
        <v>1090.3525</v>
      </c>
      <c r="O77" s="1">
        <f t="shared" si="34"/>
        <v>37.680000000000064</v>
      </c>
      <c r="P77" s="1">
        <f t="shared" si="35"/>
        <v>146.5</v>
      </c>
      <c r="Q77" s="1">
        <f t="shared" si="36"/>
        <v>-58</v>
      </c>
      <c r="R77" s="1">
        <f t="shared" si="37"/>
        <v>161.63</v>
      </c>
      <c r="S77" s="1">
        <f t="shared" si="38"/>
        <v>108.81999999999994</v>
      </c>
      <c r="T77" s="1">
        <f t="shared" si="39"/>
        <v>-219.63</v>
      </c>
      <c r="U77" s="1">
        <f t="shared" si="40"/>
        <v>71.952499999999986</v>
      </c>
      <c r="V77" s="1">
        <f t="shared" si="41"/>
        <v>963.8</v>
      </c>
      <c r="W77" s="1">
        <f t="shared" si="42"/>
        <v>1117.865</v>
      </c>
      <c r="X77" s="1">
        <f t="shared" si="43"/>
        <v>1073</v>
      </c>
      <c r="Y77" s="1">
        <f t="shared" si="44"/>
        <v>1062.8400000000001</v>
      </c>
      <c r="Z77" s="1">
        <f t="shared" si="45"/>
        <v>154.06500000000005</v>
      </c>
      <c r="AA77" s="1">
        <f t="shared" si="46"/>
        <v>-10.159999999999854</v>
      </c>
      <c r="AB77" s="1">
        <f t="shared" si="47"/>
        <v>1007.75</v>
      </c>
      <c r="AC77" s="1">
        <f t="shared" si="48"/>
        <v>1099.8400000000001</v>
      </c>
      <c r="AD77" s="1">
        <f t="shared" si="49"/>
        <v>1029.05</v>
      </c>
      <c r="AE77" s="1">
        <f t="shared" si="50"/>
        <v>1080.865</v>
      </c>
      <c r="AF77" s="1">
        <f t="shared" si="51"/>
        <v>92.090000000000146</v>
      </c>
      <c r="AG77" s="1">
        <f t="shared" si="52"/>
        <v>51.815000000000055</v>
      </c>
      <c r="AH77" s="1">
        <f t="shared" si="53"/>
        <v>1136</v>
      </c>
      <c r="AI77" s="1">
        <f t="shared" si="54"/>
        <v>1044.8400000000001</v>
      </c>
      <c r="AJ77" s="1">
        <f t="shared" si="55"/>
        <v>1018.915</v>
      </c>
      <c r="AK77" s="1">
        <f t="shared" si="56"/>
        <v>1091</v>
      </c>
      <c r="AL77" s="1">
        <f t="shared" si="57"/>
        <v>91.159999999999854</v>
      </c>
      <c r="AM77" s="1">
        <f t="shared" si="58"/>
        <v>72.085000000000036</v>
      </c>
      <c r="AN77" s="1">
        <f t="shared" si="59"/>
        <v>1113.5</v>
      </c>
      <c r="AO77" s="1">
        <f t="shared" si="60"/>
        <v>1031.8775000000001</v>
      </c>
      <c r="AP77" s="1">
        <f t="shared" si="61"/>
        <v>81.622499999999945</v>
      </c>
    </row>
    <row r="78" spans="1:42" x14ac:dyDescent="0.3">
      <c r="A78" s="43">
        <v>124</v>
      </c>
      <c r="B78" s="43">
        <v>697.2</v>
      </c>
      <c r="C78" s="43">
        <v>763</v>
      </c>
      <c r="D78" s="43">
        <v>657.2</v>
      </c>
      <c r="E78" s="43">
        <v>777.7</v>
      </c>
      <c r="F78" s="43">
        <v>782.1</v>
      </c>
      <c r="G78" s="43">
        <v>813.1</v>
      </c>
      <c r="H78" s="43">
        <v>653.1</v>
      </c>
      <c r="I78" s="43">
        <v>754.4</v>
      </c>
      <c r="J78" s="43">
        <f t="shared" si="31"/>
        <v>737.22500000000002</v>
      </c>
      <c r="K78" s="43">
        <v>9</v>
      </c>
      <c r="L78" s="43">
        <v>1</v>
      </c>
      <c r="M78" s="1">
        <f t="shared" si="32"/>
        <v>697.4</v>
      </c>
      <c r="N78" s="1">
        <f t="shared" si="33"/>
        <v>777.05000000000007</v>
      </c>
      <c r="O78" s="1">
        <f t="shared" si="34"/>
        <v>65.799999999999955</v>
      </c>
      <c r="P78" s="1">
        <f t="shared" si="35"/>
        <v>120.5</v>
      </c>
      <c r="Q78" s="1">
        <f t="shared" si="36"/>
        <v>31</v>
      </c>
      <c r="R78" s="1">
        <f t="shared" si="37"/>
        <v>101.29999999999995</v>
      </c>
      <c r="S78" s="1">
        <f t="shared" si="38"/>
        <v>54.700000000000045</v>
      </c>
      <c r="T78" s="1">
        <f t="shared" si="39"/>
        <v>-70.299999999999955</v>
      </c>
      <c r="U78" s="1">
        <f t="shared" si="40"/>
        <v>79.650000000000091</v>
      </c>
      <c r="V78" s="1">
        <f t="shared" si="41"/>
        <v>655.15000000000009</v>
      </c>
      <c r="W78" s="1">
        <f t="shared" si="42"/>
        <v>766.05</v>
      </c>
      <c r="X78" s="1">
        <f t="shared" si="43"/>
        <v>739.65000000000009</v>
      </c>
      <c r="Y78" s="1">
        <f t="shared" si="44"/>
        <v>788.05</v>
      </c>
      <c r="Z78" s="1">
        <f t="shared" si="45"/>
        <v>110.89999999999986</v>
      </c>
      <c r="AA78" s="1">
        <f t="shared" si="46"/>
        <v>48.399999999999864</v>
      </c>
      <c r="AB78" s="1">
        <f t="shared" si="47"/>
        <v>677.2</v>
      </c>
      <c r="AC78" s="1">
        <f t="shared" si="48"/>
        <v>770.35</v>
      </c>
      <c r="AD78" s="1">
        <f t="shared" si="49"/>
        <v>717.6</v>
      </c>
      <c r="AE78" s="1">
        <f t="shared" si="50"/>
        <v>783.75</v>
      </c>
      <c r="AF78" s="1">
        <f t="shared" si="51"/>
        <v>93.149999999999977</v>
      </c>
      <c r="AG78" s="1">
        <f t="shared" si="52"/>
        <v>66.149999999999977</v>
      </c>
      <c r="AH78" s="1">
        <f t="shared" si="53"/>
        <v>777.7</v>
      </c>
      <c r="AI78" s="1">
        <f t="shared" si="54"/>
        <v>730.1</v>
      </c>
      <c r="AJ78" s="1">
        <f t="shared" si="55"/>
        <v>703.75</v>
      </c>
      <c r="AK78" s="1">
        <f t="shared" si="56"/>
        <v>797.6</v>
      </c>
      <c r="AL78" s="1">
        <f t="shared" si="57"/>
        <v>47.600000000000023</v>
      </c>
      <c r="AM78" s="1">
        <f t="shared" si="58"/>
        <v>93.850000000000023</v>
      </c>
      <c r="AN78" s="1">
        <f t="shared" si="59"/>
        <v>787.65000000000009</v>
      </c>
      <c r="AO78" s="1">
        <f t="shared" si="60"/>
        <v>716.92499999999995</v>
      </c>
      <c r="AP78" s="1">
        <f t="shared" si="61"/>
        <v>70.725000000000136</v>
      </c>
    </row>
    <row r="79" spans="1:42" x14ac:dyDescent="0.3">
      <c r="A79" s="43">
        <v>125</v>
      </c>
      <c r="B79" s="43">
        <v>591.4</v>
      </c>
      <c r="C79" s="43">
        <v>635</v>
      </c>
      <c r="D79" s="43">
        <v>604.79999999999995</v>
      </c>
      <c r="E79" s="43">
        <v>657.9</v>
      </c>
      <c r="F79" s="43">
        <v>548.5</v>
      </c>
      <c r="G79" s="43">
        <v>594.20000000000005</v>
      </c>
      <c r="H79" s="43">
        <v>524.1</v>
      </c>
      <c r="I79" s="43">
        <v>516.9</v>
      </c>
      <c r="J79" s="43">
        <f t="shared" si="31"/>
        <v>584.1</v>
      </c>
      <c r="K79" s="43">
        <v>17</v>
      </c>
      <c r="L79" s="43">
        <v>1</v>
      </c>
      <c r="M79" s="1">
        <f t="shared" si="32"/>
        <v>567.19999999999993</v>
      </c>
      <c r="N79" s="1">
        <f t="shared" si="33"/>
        <v>601</v>
      </c>
      <c r="O79" s="1">
        <f t="shared" si="34"/>
        <v>43.600000000000023</v>
      </c>
      <c r="P79" s="1">
        <f t="shared" si="35"/>
        <v>53.100000000000023</v>
      </c>
      <c r="Q79" s="1">
        <f t="shared" si="36"/>
        <v>45.700000000000045</v>
      </c>
      <c r="R79" s="1">
        <f t="shared" si="37"/>
        <v>-7.2000000000000455</v>
      </c>
      <c r="S79" s="1">
        <f t="shared" si="38"/>
        <v>9.5</v>
      </c>
      <c r="T79" s="1">
        <f t="shared" si="39"/>
        <v>52.900000000000091</v>
      </c>
      <c r="U79" s="1">
        <f t="shared" si="40"/>
        <v>33.800000000000068</v>
      </c>
      <c r="V79" s="1">
        <f t="shared" si="41"/>
        <v>564.45000000000005</v>
      </c>
      <c r="W79" s="1">
        <f t="shared" si="42"/>
        <v>587.4</v>
      </c>
      <c r="X79" s="1">
        <f t="shared" si="43"/>
        <v>569.95000000000005</v>
      </c>
      <c r="Y79" s="1">
        <f t="shared" si="44"/>
        <v>614.6</v>
      </c>
      <c r="Z79" s="1">
        <f t="shared" si="45"/>
        <v>22.949999999999932</v>
      </c>
      <c r="AA79" s="1">
        <f t="shared" si="46"/>
        <v>44.649999999999977</v>
      </c>
      <c r="AB79" s="1">
        <f t="shared" si="47"/>
        <v>598.09999999999991</v>
      </c>
      <c r="AC79" s="1">
        <f t="shared" si="48"/>
        <v>646.45000000000005</v>
      </c>
      <c r="AD79" s="1">
        <f t="shared" si="49"/>
        <v>536.29999999999995</v>
      </c>
      <c r="AE79" s="1">
        <f t="shared" si="50"/>
        <v>555.54999999999995</v>
      </c>
      <c r="AF79" s="1">
        <f t="shared" si="51"/>
        <v>48.350000000000136</v>
      </c>
      <c r="AG79" s="1">
        <f t="shared" si="52"/>
        <v>19.25</v>
      </c>
      <c r="AH79" s="1">
        <f t="shared" si="53"/>
        <v>657.9</v>
      </c>
      <c r="AI79" s="1">
        <f t="shared" si="54"/>
        <v>613.20000000000005</v>
      </c>
      <c r="AJ79" s="1">
        <f t="shared" si="55"/>
        <v>520.5</v>
      </c>
      <c r="AK79" s="1">
        <f t="shared" si="56"/>
        <v>571.35</v>
      </c>
      <c r="AL79" s="1">
        <f t="shared" si="57"/>
        <v>44.699999999999932</v>
      </c>
      <c r="AM79" s="1">
        <f t="shared" si="58"/>
        <v>50.850000000000023</v>
      </c>
      <c r="AN79" s="1">
        <f t="shared" si="59"/>
        <v>614.625</v>
      </c>
      <c r="AO79" s="1">
        <f t="shared" si="60"/>
        <v>566.85</v>
      </c>
      <c r="AP79" s="1">
        <f t="shared" si="61"/>
        <v>47.774999999999977</v>
      </c>
    </row>
    <row r="80" spans="1:42" x14ac:dyDescent="0.3">
      <c r="A80" s="43">
        <v>129</v>
      </c>
      <c r="B80" s="43">
        <v>548.70000000000005</v>
      </c>
      <c r="C80" s="43">
        <v>521.4</v>
      </c>
      <c r="D80" s="43">
        <v>479.3</v>
      </c>
      <c r="E80" s="43">
        <v>620.16</v>
      </c>
      <c r="F80" s="43">
        <v>502.5</v>
      </c>
      <c r="G80" s="43">
        <v>615.4</v>
      </c>
      <c r="H80" s="43">
        <v>485.87</v>
      </c>
      <c r="I80" s="43">
        <v>440.9</v>
      </c>
      <c r="J80" s="43">
        <f t="shared" si="31"/>
        <v>526.77874999999995</v>
      </c>
      <c r="K80" s="43">
        <v>17</v>
      </c>
      <c r="L80" s="43">
        <v>1</v>
      </c>
      <c r="M80" s="1">
        <f t="shared" si="32"/>
        <v>504.09249999999997</v>
      </c>
      <c r="N80" s="1">
        <f t="shared" si="33"/>
        <v>549.46500000000003</v>
      </c>
      <c r="O80" s="1">
        <f t="shared" si="34"/>
        <v>-27.300000000000068</v>
      </c>
      <c r="P80" s="1">
        <f t="shared" si="35"/>
        <v>140.85999999999996</v>
      </c>
      <c r="Q80" s="1">
        <f t="shared" si="36"/>
        <v>112.89999999999998</v>
      </c>
      <c r="R80" s="1">
        <f t="shared" si="37"/>
        <v>-44.970000000000027</v>
      </c>
      <c r="S80" s="1">
        <f t="shared" si="38"/>
        <v>168.16000000000003</v>
      </c>
      <c r="T80" s="1">
        <f t="shared" si="39"/>
        <v>157.87</v>
      </c>
      <c r="U80" s="1">
        <f t="shared" si="40"/>
        <v>45.372500000000059</v>
      </c>
      <c r="V80" s="1">
        <f t="shared" si="41"/>
        <v>482.58500000000004</v>
      </c>
      <c r="W80" s="1">
        <f t="shared" si="42"/>
        <v>530.53</v>
      </c>
      <c r="X80" s="1">
        <f t="shared" si="43"/>
        <v>525.6</v>
      </c>
      <c r="Y80" s="1">
        <f t="shared" si="44"/>
        <v>568.4</v>
      </c>
      <c r="Z80" s="1">
        <f t="shared" si="45"/>
        <v>47.944999999999936</v>
      </c>
      <c r="AA80" s="1">
        <f t="shared" si="46"/>
        <v>42.799999999999955</v>
      </c>
      <c r="AB80" s="1">
        <f t="shared" si="47"/>
        <v>514</v>
      </c>
      <c r="AC80" s="1">
        <f t="shared" si="48"/>
        <v>570.78</v>
      </c>
      <c r="AD80" s="1">
        <f t="shared" si="49"/>
        <v>494.185</v>
      </c>
      <c r="AE80" s="1">
        <f t="shared" si="50"/>
        <v>528.15</v>
      </c>
      <c r="AF80" s="1">
        <f t="shared" si="51"/>
        <v>56.779999999999973</v>
      </c>
      <c r="AG80" s="1">
        <f t="shared" si="52"/>
        <v>33.964999999999975</v>
      </c>
      <c r="AH80" s="1">
        <f t="shared" si="53"/>
        <v>620.16</v>
      </c>
      <c r="AI80" s="1">
        <f t="shared" si="54"/>
        <v>535.04999999999995</v>
      </c>
      <c r="AJ80" s="1">
        <f t="shared" si="55"/>
        <v>463.38499999999999</v>
      </c>
      <c r="AK80" s="1">
        <f t="shared" si="56"/>
        <v>558.95000000000005</v>
      </c>
      <c r="AL80" s="1">
        <f t="shared" si="57"/>
        <v>85.110000000000014</v>
      </c>
      <c r="AM80" s="1">
        <f t="shared" si="58"/>
        <v>95.565000000000055</v>
      </c>
      <c r="AN80" s="1">
        <f t="shared" si="59"/>
        <v>589.55500000000006</v>
      </c>
      <c r="AO80" s="1">
        <f t="shared" si="60"/>
        <v>499.21749999999997</v>
      </c>
      <c r="AP80" s="1">
        <f t="shared" si="61"/>
        <v>90.337500000000091</v>
      </c>
    </row>
    <row r="81" spans="1:42" x14ac:dyDescent="0.3">
      <c r="A81" s="43">
        <v>130</v>
      </c>
      <c r="B81" s="43">
        <v>523.4</v>
      </c>
      <c r="C81" s="43">
        <v>535.70000000000005</v>
      </c>
      <c r="D81" s="43">
        <v>656.9</v>
      </c>
      <c r="E81" s="43">
        <v>757.3</v>
      </c>
      <c r="F81" s="43">
        <v>641.6</v>
      </c>
      <c r="G81" s="43">
        <v>718.3</v>
      </c>
      <c r="H81" s="43">
        <v>579.9</v>
      </c>
      <c r="I81" s="43">
        <v>586.9</v>
      </c>
      <c r="J81" s="43">
        <f t="shared" si="31"/>
        <v>624.99999999999989</v>
      </c>
      <c r="K81" s="43">
        <v>5</v>
      </c>
      <c r="L81" s="43">
        <v>1</v>
      </c>
      <c r="M81" s="1">
        <f t="shared" si="32"/>
        <v>600.45000000000005</v>
      </c>
      <c r="N81" s="1">
        <f t="shared" si="33"/>
        <v>649.54999999999995</v>
      </c>
      <c r="O81" s="1">
        <f t="shared" si="34"/>
        <v>12.300000000000068</v>
      </c>
      <c r="P81" s="1">
        <f t="shared" si="35"/>
        <v>100.39999999999998</v>
      </c>
      <c r="Q81" s="1">
        <f t="shared" si="36"/>
        <v>76.699999999999932</v>
      </c>
      <c r="R81" s="1">
        <f t="shared" si="37"/>
        <v>7</v>
      </c>
      <c r="S81" s="1">
        <f t="shared" si="38"/>
        <v>88.099999999999909</v>
      </c>
      <c r="T81" s="1">
        <f t="shared" si="39"/>
        <v>69.699999999999932</v>
      </c>
      <c r="U81" s="1">
        <f t="shared" si="40"/>
        <v>49.099999999999909</v>
      </c>
      <c r="V81" s="1">
        <f t="shared" si="41"/>
        <v>618.4</v>
      </c>
      <c r="W81" s="1">
        <f t="shared" si="42"/>
        <v>672.09999999999991</v>
      </c>
      <c r="X81" s="1">
        <f t="shared" si="43"/>
        <v>582.5</v>
      </c>
      <c r="Y81" s="1">
        <f t="shared" si="44"/>
        <v>627</v>
      </c>
      <c r="Z81" s="1">
        <f t="shared" si="45"/>
        <v>53.699999999999932</v>
      </c>
      <c r="AA81" s="1">
        <f t="shared" si="46"/>
        <v>44.5</v>
      </c>
      <c r="AB81" s="1">
        <f t="shared" si="47"/>
        <v>590.15</v>
      </c>
      <c r="AC81" s="1">
        <f t="shared" si="48"/>
        <v>646.5</v>
      </c>
      <c r="AD81" s="1">
        <f t="shared" si="49"/>
        <v>610.75</v>
      </c>
      <c r="AE81" s="1">
        <f t="shared" si="50"/>
        <v>652.59999999999991</v>
      </c>
      <c r="AF81" s="1">
        <f t="shared" si="51"/>
        <v>56.350000000000023</v>
      </c>
      <c r="AG81" s="1">
        <f t="shared" si="52"/>
        <v>41.849999999999909</v>
      </c>
      <c r="AH81" s="1">
        <f t="shared" si="53"/>
        <v>757.3</v>
      </c>
      <c r="AI81" s="1">
        <f t="shared" si="54"/>
        <v>529.54999999999995</v>
      </c>
      <c r="AJ81" s="1">
        <f t="shared" si="55"/>
        <v>583.4</v>
      </c>
      <c r="AK81" s="1">
        <f t="shared" si="56"/>
        <v>679.95</v>
      </c>
      <c r="AL81" s="1">
        <f t="shared" si="57"/>
        <v>227.75</v>
      </c>
      <c r="AM81" s="1">
        <f t="shared" si="58"/>
        <v>96.550000000000068</v>
      </c>
      <c r="AN81" s="1">
        <f t="shared" si="59"/>
        <v>718.625</v>
      </c>
      <c r="AO81" s="1">
        <f t="shared" si="60"/>
        <v>556.47499999999991</v>
      </c>
      <c r="AP81" s="1">
        <f t="shared" si="61"/>
        <v>162.15000000000009</v>
      </c>
    </row>
    <row r="82" spans="1:42" x14ac:dyDescent="0.3">
      <c r="A82" s="43">
        <v>133</v>
      </c>
      <c r="B82" s="43">
        <v>380</v>
      </c>
      <c r="C82" s="43">
        <v>525.49</v>
      </c>
      <c r="D82" s="43">
        <v>461.8</v>
      </c>
      <c r="E82" s="43">
        <v>536.57000000000005</v>
      </c>
      <c r="F82" s="43">
        <v>426.8</v>
      </c>
      <c r="G82" s="43">
        <v>513.79999999999995</v>
      </c>
      <c r="H82" s="43">
        <v>454.2</v>
      </c>
      <c r="I82" s="43">
        <v>527.67999999999995</v>
      </c>
      <c r="J82" s="43">
        <f t="shared" si="31"/>
        <v>478.29249999999996</v>
      </c>
      <c r="K82" s="43">
        <v>17</v>
      </c>
      <c r="L82" s="43">
        <v>1</v>
      </c>
      <c r="M82" s="1">
        <f t="shared" si="32"/>
        <v>430.7</v>
      </c>
      <c r="N82" s="1">
        <f t="shared" si="33"/>
        <v>525.88499999999999</v>
      </c>
      <c r="O82" s="1">
        <f t="shared" si="34"/>
        <v>145.49</v>
      </c>
      <c r="P82" s="1">
        <f t="shared" si="35"/>
        <v>74.770000000000039</v>
      </c>
      <c r="Q82" s="1">
        <f t="shared" si="36"/>
        <v>86.999999999999943</v>
      </c>
      <c r="R82" s="1">
        <f t="shared" si="37"/>
        <v>73.479999999999961</v>
      </c>
      <c r="S82" s="1">
        <f t="shared" si="38"/>
        <v>-70.71999999999997</v>
      </c>
      <c r="T82" s="1">
        <f t="shared" si="39"/>
        <v>13.519999999999982</v>
      </c>
      <c r="U82" s="1">
        <f t="shared" si="40"/>
        <v>95.185000000000002</v>
      </c>
      <c r="V82" s="1">
        <f t="shared" si="41"/>
        <v>458</v>
      </c>
      <c r="W82" s="1">
        <f t="shared" si="42"/>
        <v>532.125</v>
      </c>
      <c r="X82" s="1">
        <f t="shared" si="43"/>
        <v>403.4</v>
      </c>
      <c r="Y82" s="1">
        <f t="shared" si="44"/>
        <v>519.64499999999998</v>
      </c>
      <c r="Z82" s="1">
        <f t="shared" si="45"/>
        <v>74.125</v>
      </c>
      <c r="AA82" s="1">
        <f t="shared" si="46"/>
        <v>116.245</v>
      </c>
      <c r="AB82" s="1">
        <f t="shared" si="47"/>
        <v>420.9</v>
      </c>
      <c r="AC82" s="1">
        <f t="shared" si="48"/>
        <v>531.03</v>
      </c>
      <c r="AD82" s="1">
        <f t="shared" si="49"/>
        <v>440.5</v>
      </c>
      <c r="AE82" s="1">
        <f t="shared" si="50"/>
        <v>520.74</v>
      </c>
      <c r="AF82" s="1">
        <f t="shared" si="51"/>
        <v>110.13</v>
      </c>
      <c r="AG82" s="1">
        <f t="shared" si="52"/>
        <v>80.240000000000009</v>
      </c>
      <c r="AH82" s="1">
        <f t="shared" si="53"/>
        <v>536.57000000000005</v>
      </c>
      <c r="AI82" s="1">
        <f t="shared" si="54"/>
        <v>452.745</v>
      </c>
      <c r="AJ82" s="1">
        <f t="shared" si="55"/>
        <v>490.93999999999994</v>
      </c>
      <c r="AK82" s="1">
        <f t="shared" si="56"/>
        <v>470.29999999999995</v>
      </c>
      <c r="AL82" s="1">
        <f t="shared" si="57"/>
        <v>83.825000000000045</v>
      </c>
      <c r="AM82" s="1">
        <f t="shared" si="58"/>
        <v>-20.639999999999986</v>
      </c>
      <c r="AN82" s="1">
        <f t="shared" si="59"/>
        <v>503.435</v>
      </c>
      <c r="AO82" s="1">
        <f t="shared" si="60"/>
        <v>471.84249999999997</v>
      </c>
      <c r="AP82" s="1">
        <f t="shared" si="61"/>
        <v>31.59250000000003</v>
      </c>
    </row>
    <row r="83" spans="1:42" x14ac:dyDescent="0.3">
      <c r="A83" s="43">
        <v>134</v>
      </c>
      <c r="B83" s="43">
        <v>563.52</v>
      </c>
      <c r="C83" s="43">
        <v>621.1</v>
      </c>
      <c r="D83" s="43">
        <v>675.9</v>
      </c>
      <c r="E83" s="43">
        <v>806.3</v>
      </c>
      <c r="F83" s="43">
        <v>781.49</v>
      </c>
      <c r="G83" s="43">
        <v>641.20000000000005</v>
      </c>
      <c r="H83" s="43">
        <v>659</v>
      </c>
      <c r="I83" s="43">
        <v>619.5</v>
      </c>
      <c r="J83" s="43">
        <f t="shared" si="31"/>
        <v>671.00124999999991</v>
      </c>
      <c r="K83" s="43">
        <v>14</v>
      </c>
      <c r="L83" s="43">
        <v>1</v>
      </c>
      <c r="M83" s="1">
        <f t="shared" si="32"/>
        <v>669.97749999999996</v>
      </c>
      <c r="N83" s="1">
        <f t="shared" si="33"/>
        <v>672.02500000000009</v>
      </c>
      <c r="O83" s="1">
        <f t="shared" si="34"/>
        <v>57.580000000000041</v>
      </c>
      <c r="P83" s="1">
        <f t="shared" si="35"/>
        <v>130.39999999999998</v>
      </c>
      <c r="Q83" s="1">
        <f t="shared" si="36"/>
        <v>-140.28999999999996</v>
      </c>
      <c r="R83" s="1">
        <f t="shared" si="37"/>
        <v>-39.5</v>
      </c>
      <c r="S83" s="1">
        <f t="shared" si="38"/>
        <v>72.819999999999936</v>
      </c>
      <c r="T83" s="1">
        <f t="shared" si="39"/>
        <v>-100.78999999999996</v>
      </c>
      <c r="U83" s="1">
        <f t="shared" si="40"/>
        <v>2.0475000000001273</v>
      </c>
      <c r="V83" s="1">
        <f t="shared" si="41"/>
        <v>667.45</v>
      </c>
      <c r="W83" s="1">
        <f t="shared" si="42"/>
        <v>712.9</v>
      </c>
      <c r="X83" s="1">
        <f t="shared" si="43"/>
        <v>672.505</v>
      </c>
      <c r="Y83" s="1">
        <f t="shared" si="44"/>
        <v>631.15000000000009</v>
      </c>
      <c r="Z83" s="1">
        <f t="shared" si="45"/>
        <v>45.449999999999932</v>
      </c>
      <c r="AA83" s="1">
        <f t="shared" si="46"/>
        <v>-41.354999999999905</v>
      </c>
      <c r="AB83" s="1">
        <f t="shared" si="47"/>
        <v>619.71</v>
      </c>
      <c r="AC83" s="1">
        <f t="shared" si="48"/>
        <v>713.7</v>
      </c>
      <c r="AD83" s="1">
        <f t="shared" si="49"/>
        <v>720.245</v>
      </c>
      <c r="AE83" s="1">
        <f t="shared" si="50"/>
        <v>630.35</v>
      </c>
      <c r="AF83" s="1">
        <f t="shared" si="51"/>
        <v>93.990000000000009</v>
      </c>
      <c r="AG83" s="1">
        <f t="shared" si="52"/>
        <v>-89.894999999999982</v>
      </c>
      <c r="AH83" s="1">
        <f t="shared" si="53"/>
        <v>806.3</v>
      </c>
      <c r="AI83" s="1">
        <f t="shared" si="54"/>
        <v>592.30999999999995</v>
      </c>
      <c r="AJ83" s="1">
        <f t="shared" si="55"/>
        <v>639.25</v>
      </c>
      <c r="AK83" s="1">
        <f t="shared" si="56"/>
        <v>711.34500000000003</v>
      </c>
      <c r="AL83" s="1">
        <f t="shared" si="57"/>
        <v>213.99</v>
      </c>
      <c r="AM83" s="1">
        <f t="shared" si="58"/>
        <v>72.095000000000027</v>
      </c>
      <c r="AN83" s="1">
        <f t="shared" si="59"/>
        <v>758.82249999999999</v>
      </c>
      <c r="AO83" s="1">
        <f t="shared" si="60"/>
        <v>615.78</v>
      </c>
      <c r="AP83" s="1">
        <f t="shared" si="61"/>
        <v>143.04250000000002</v>
      </c>
    </row>
    <row r="84" spans="1:42" x14ac:dyDescent="0.3">
      <c r="A84" s="43">
        <v>136</v>
      </c>
      <c r="B84" s="43">
        <v>339.3</v>
      </c>
      <c r="C84" s="43">
        <v>373.6</v>
      </c>
      <c r="D84" s="43">
        <v>460.1</v>
      </c>
      <c r="E84" s="43">
        <v>747.33</v>
      </c>
      <c r="F84" s="43">
        <v>439.8</v>
      </c>
      <c r="G84" s="43">
        <v>544.91</v>
      </c>
      <c r="H84" s="43">
        <v>324.3</v>
      </c>
      <c r="I84" s="43">
        <v>389.23</v>
      </c>
      <c r="J84" s="43">
        <f t="shared" si="31"/>
        <v>452.32125000000002</v>
      </c>
      <c r="K84" s="43">
        <v>10</v>
      </c>
      <c r="L84" s="43">
        <v>1</v>
      </c>
      <c r="M84" s="1">
        <f t="shared" si="32"/>
        <v>390.875</v>
      </c>
      <c r="N84" s="1">
        <f t="shared" si="33"/>
        <v>513.76750000000004</v>
      </c>
      <c r="O84" s="1">
        <f t="shared" si="34"/>
        <v>34.300000000000011</v>
      </c>
      <c r="P84" s="1">
        <f t="shared" si="35"/>
        <v>287.23</v>
      </c>
      <c r="Q84" s="1">
        <f t="shared" si="36"/>
        <v>105.10999999999996</v>
      </c>
      <c r="R84" s="1">
        <f t="shared" si="37"/>
        <v>64.930000000000007</v>
      </c>
      <c r="S84" s="1">
        <f t="shared" si="38"/>
        <v>252.93</v>
      </c>
      <c r="T84" s="1">
        <f t="shared" si="39"/>
        <v>40.17999999999995</v>
      </c>
      <c r="U84" s="1">
        <f t="shared" si="40"/>
        <v>122.89250000000004</v>
      </c>
      <c r="V84" s="1">
        <f t="shared" si="41"/>
        <v>392.20000000000005</v>
      </c>
      <c r="W84" s="1">
        <f t="shared" si="42"/>
        <v>568.28</v>
      </c>
      <c r="X84" s="1">
        <f t="shared" si="43"/>
        <v>389.55</v>
      </c>
      <c r="Y84" s="1">
        <f t="shared" si="44"/>
        <v>459.255</v>
      </c>
      <c r="Z84" s="1">
        <f t="shared" si="45"/>
        <v>176.07999999999993</v>
      </c>
      <c r="AA84" s="1">
        <f t="shared" si="46"/>
        <v>69.704999999999984</v>
      </c>
      <c r="AB84" s="1">
        <f t="shared" si="47"/>
        <v>399.70000000000005</v>
      </c>
      <c r="AC84" s="1">
        <f t="shared" si="48"/>
        <v>560.46500000000003</v>
      </c>
      <c r="AD84" s="1">
        <f t="shared" si="49"/>
        <v>382.05</v>
      </c>
      <c r="AE84" s="1">
        <f t="shared" si="50"/>
        <v>467.07</v>
      </c>
      <c r="AF84" s="1">
        <f t="shared" si="51"/>
        <v>160.76499999999999</v>
      </c>
      <c r="AG84" s="1">
        <f t="shared" si="52"/>
        <v>85.019999999999982</v>
      </c>
      <c r="AH84" s="1">
        <f t="shared" si="53"/>
        <v>747.33</v>
      </c>
      <c r="AI84" s="1">
        <f t="shared" si="54"/>
        <v>356.45000000000005</v>
      </c>
      <c r="AJ84" s="1">
        <f t="shared" si="55"/>
        <v>356.76499999999999</v>
      </c>
      <c r="AK84" s="1">
        <f t="shared" si="56"/>
        <v>492.35500000000002</v>
      </c>
      <c r="AL84" s="1">
        <f t="shared" si="57"/>
        <v>390.88</v>
      </c>
      <c r="AM84" s="1">
        <f t="shared" si="58"/>
        <v>135.59000000000003</v>
      </c>
      <c r="AN84" s="1">
        <f t="shared" si="59"/>
        <v>619.84249999999997</v>
      </c>
      <c r="AO84" s="1">
        <f t="shared" si="60"/>
        <v>356.60750000000002</v>
      </c>
      <c r="AP84" s="1">
        <f t="shared" si="61"/>
        <v>263.23499999999996</v>
      </c>
    </row>
    <row r="85" spans="1:42" x14ac:dyDescent="0.3">
      <c r="A85" s="43">
        <v>137</v>
      </c>
      <c r="B85" s="43">
        <v>541.65</v>
      </c>
      <c r="C85" s="43">
        <v>927.75</v>
      </c>
      <c r="D85" s="43">
        <v>421.6</v>
      </c>
      <c r="E85" s="43">
        <v>692.69</v>
      </c>
      <c r="F85" s="43">
        <v>498.3</v>
      </c>
      <c r="G85" s="43">
        <v>752.23</v>
      </c>
      <c r="H85" s="43">
        <v>413.5</v>
      </c>
      <c r="I85" s="43">
        <v>443.84</v>
      </c>
      <c r="J85" s="43">
        <f t="shared" si="31"/>
        <v>586.44500000000005</v>
      </c>
      <c r="K85" s="43">
        <v>5</v>
      </c>
      <c r="L85" s="43">
        <v>1</v>
      </c>
      <c r="M85" s="1">
        <f t="shared" si="32"/>
        <v>468.76249999999999</v>
      </c>
      <c r="N85" s="1">
        <f t="shared" si="33"/>
        <v>704.12750000000005</v>
      </c>
      <c r="O85" s="1">
        <f t="shared" si="34"/>
        <v>386.1</v>
      </c>
      <c r="P85" s="1">
        <f t="shared" si="35"/>
        <v>271.09000000000003</v>
      </c>
      <c r="Q85" s="1">
        <f t="shared" si="36"/>
        <v>253.93</v>
      </c>
      <c r="R85" s="1">
        <f t="shared" si="37"/>
        <v>30.339999999999975</v>
      </c>
      <c r="S85" s="1">
        <f t="shared" si="38"/>
        <v>-115.00999999999999</v>
      </c>
      <c r="T85" s="1">
        <f t="shared" si="39"/>
        <v>223.59000000000003</v>
      </c>
      <c r="U85" s="1">
        <f t="shared" si="40"/>
        <v>235.36500000000007</v>
      </c>
      <c r="V85" s="1">
        <f t="shared" si="41"/>
        <v>417.55</v>
      </c>
      <c r="W85" s="1">
        <f t="shared" si="42"/>
        <v>568.26499999999999</v>
      </c>
      <c r="X85" s="1">
        <f t="shared" si="43"/>
        <v>519.97500000000002</v>
      </c>
      <c r="Y85" s="1">
        <f t="shared" si="44"/>
        <v>839.99</v>
      </c>
      <c r="Z85" s="1">
        <f t="shared" si="45"/>
        <v>150.71499999999997</v>
      </c>
      <c r="AA85" s="1">
        <f t="shared" si="46"/>
        <v>320.01499999999999</v>
      </c>
      <c r="AB85" s="1">
        <f t="shared" si="47"/>
        <v>481.625</v>
      </c>
      <c r="AC85" s="1">
        <f t="shared" si="48"/>
        <v>810.22</v>
      </c>
      <c r="AD85" s="1">
        <f t="shared" si="49"/>
        <v>455.9</v>
      </c>
      <c r="AE85" s="1">
        <f t="shared" si="50"/>
        <v>598.03499999999997</v>
      </c>
      <c r="AF85" s="1">
        <f t="shared" si="51"/>
        <v>328.59500000000003</v>
      </c>
      <c r="AG85" s="1">
        <f t="shared" si="52"/>
        <v>142.13499999999999</v>
      </c>
      <c r="AH85" s="1">
        <f t="shared" si="53"/>
        <v>692.69</v>
      </c>
      <c r="AI85" s="1">
        <f t="shared" si="54"/>
        <v>734.7</v>
      </c>
      <c r="AJ85" s="1">
        <f t="shared" si="55"/>
        <v>428.66999999999996</v>
      </c>
      <c r="AK85" s="1">
        <f t="shared" si="56"/>
        <v>625.26499999999999</v>
      </c>
      <c r="AL85" s="1">
        <f t="shared" si="57"/>
        <v>-42.009999999999991</v>
      </c>
      <c r="AM85" s="1">
        <f t="shared" si="58"/>
        <v>196.59500000000003</v>
      </c>
      <c r="AN85" s="1">
        <f t="shared" si="59"/>
        <v>658.97749999999996</v>
      </c>
      <c r="AO85" s="1">
        <f t="shared" si="60"/>
        <v>581.68499999999995</v>
      </c>
      <c r="AP85" s="1">
        <f t="shared" si="61"/>
        <v>77.292500000000018</v>
      </c>
    </row>
    <row r="86" spans="1:42" x14ac:dyDescent="0.3">
      <c r="A86" s="43">
        <v>138</v>
      </c>
      <c r="B86" s="43">
        <v>366.6</v>
      </c>
      <c r="C86" s="43">
        <v>415.3</v>
      </c>
      <c r="D86" s="43">
        <v>472.9</v>
      </c>
      <c r="E86" s="43">
        <v>578.1</v>
      </c>
      <c r="F86" s="43">
        <v>484.7</v>
      </c>
      <c r="G86" s="43">
        <v>613.01</v>
      </c>
      <c r="H86" s="43">
        <v>437.9</v>
      </c>
      <c r="I86" s="43">
        <v>412.8</v>
      </c>
      <c r="J86" s="43">
        <f t="shared" si="31"/>
        <v>472.66374999999999</v>
      </c>
      <c r="K86" s="43">
        <v>16</v>
      </c>
      <c r="L86" s="43">
        <v>1</v>
      </c>
      <c r="M86" s="1">
        <f t="shared" si="32"/>
        <v>440.52499999999998</v>
      </c>
      <c r="N86" s="1">
        <f t="shared" si="33"/>
        <v>504.80250000000001</v>
      </c>
      <c r="O86" s="1">
        <f t="shared" si="34"/>
        <v>48.699999999999989</v>
      </c>
      <c r="P86" s="1">
        <f t="shared" si="35"/>
        <v>105.20000000000005</v>
      </c>
      <c r="Q86" s="1">
        <f t="shared" si="36"/>
        <v>128.31</v>
      </c>
      <c r="R86" s="1">
        <f t="shared" si="37"/>
        <v>-25.099999999999966</v>
      </c>
      <c r="S86" s="1">
        <f t="shared" si="38"/>
        <v>56.500000000000057</v>
      </c>
      <c r="T86" s="1">
        <f t="shared" si="39"/>
        <v>153.40999999999997</v>
      </c>
      <c r="U86" s="1">
        <f t="shared" si="40"/>
        <v>64.277500000000032</v>
      </c>
      <c r="V86" s="1">
        <f t="shared" si="41"/>
        <v>455.4</v>
      </c>
      <c r="W86" s="1">
        <f t="shared" si="42"/>
        <v>495.45000000000005</v>
      </c>
      <c r="X86" s="1">
        <f t="shared" si="43"/>
        <v>425.65</v>
      </c>
      <c r="Y86" s="1">
        <f t="shared" si="44"/>
        <v>514.15499999999997</v>
      </c>
      <c r="Z86" s="1">
        <f t="shared" si="45"/>
        <v>40.050000000000068</v>
      </c>
      <c r="AA86" s="1">
        <f t="shared" si="46"/>
        <v>88.504999999999995</v>
      </c>
      <c r="AB86" s="1">
        <f t="shared" si="47"/>
        <v>419.75</v>
      </c>
      <c r="AC86" s="1">
        <f t="shared" si="48"/>
        <v>496.70000000000005</v>
      </c>
      <c r="AD86" s="1">
        <f t="shared" si="49"/>
        <v>461.29999999999995</v>
      </c>
      <c r="AE86" s="1">
        <f t="shared" si="50"/>
        <v>512.90499999999997</v>
      </c>
      <c r="AF86" s="1">
        <f t="shared" si="51"/>
        <v>76.950000000000045</v>
      </c>
      <c r="AG86" s="1">
        <f t="shared" si="52"/>
        <v>51.605000000000018</v>
      </c>
      <c r="AH86" s="1">
        <f t="shared" si="53"/>
        <v>578.1</v>
      </c>
      <c r="AI86" s="1">
        <f t="shared" si="54"/>
        <v>390.95000000000005</v>
      </c>
      <c r="AJ86" s="1">
        <f t="shared" si="55"/>
        <v>425.35</v>
      </c>
      <c r="AK86" s="1">
        <f t="shared" si="56"/>
        <v>548.85500000000002</v>
      </c>
      <c r="AL86" s="1">
        <f t="shared" si="57"/>
        <v>187.14999999999998</v>
      </c>
      <c r="AM86" s="1">
        <f t="shared" si="58"/>
        <v>123.505</v>
      </c>
      <c r="AN86" s="1">
        <f t="shared" si="59"/>
        <v>563.47749999999996</v>
      </c>
      <c r="AO86" s="1">
        <f t="shared" si="60"/>
        <v>408.15000000000003</v>
      </c>
      <c r="AP86" s="1">
        <f t="shared" si="61"/>
        <v>155.32749999999993</v>
      </c>
    </row>
    <row r="87" spans="1:42" x14ac:dyDescent="0.3">
      <c r="A87" s="43">
        <v>139</v>
      </c>
      <c r="B87" s="43">
        <v>573.16999999999996</v>
      </c>
      <c r="C87" s="43">
        <v>538.55999999999995</v>
      </c>
      <c r="D87" s="43">
        <v>423.9</v>
      </c>
      <c r="E87" s="43">
        <v>592.74</v>
      </c>
      <c r="F87" s="43">
        <v>468.8</v>
      </c>
      <c r="G87" s="43">
        <v>548.29999999999995</v>
      </c>
      <c r="H87" s="43">
        <v>356.9</v>
      </c>
      <c r="I87" s="43">
        <v>380.7</v>
      </c>
      <c r="J87" s="43">
        <f t="shared" si="31"/>
        <v>485.38375000000002</v>
      </c>
      <c r="K87" s="43">
        <v>13</v>
      </c>
      <c r="L87" s="43">
        <v>1</v>
      </c>
      <c r="M87" s="1">
        <f t="shared" si="32"/>
        <v>455.6925</v>
      </c>
      <c r="N87" s="1">
        <f t="shared" si="33"/>
        <v>515.07499999999993</v>
      </c>
      <c r="O87" s="1">
        <f t="shared" si="34"/>
        <v>-34.610000000000014</v>
      </c>
      <c r="P87" s="1">
        <f t="shared" si="35"/>
        <v>168.84000000000003</v>
      </c>
      <c r="Q87" s="1">
        <f t="shared" si="36"/>
        <v>79.499999999999943</v>
      </c>
      <c r="R87" s="1">
        <f t="shared" si="37"/>
        <v>23.800000000000011</v>
      </c>
      <c r="S87" s="1">
        <f t="shared" si="38"/>
        <v>203.45000000000005</v>
      </c>
      <c r="T87" s="1">
        <f t="shared" si="39"/>
        <v>55.699999999999932</v>
      </c>
      <c r="U87" s="1">
        <f t="shared" si="40"/>
        <v>59.382499999999936</v>
      </c>
      <c r="V87" s="1">
        <f t="shared" si="41"/>
        <v>390.4</v>
      </c>
      <c r="W87" s="1">
        <f t="shared" si="42"/>
        <v>486.72</v>
      </c>
      <c r="X87" s="1">
        <f t="shared" si="43"/>
        <v>520.98500000000001</v>
      </c>
      <c r="Y87" s="1">
        <f t="shared" si="44"/>
        <v>543.42999999999995</v>
      </c>
      <c r="Z87" s="1">
        <f t="shared" si="45"/>
        <v>96.32000000000005</v>
      </c>
      <c r="AA87" s="1">
        <f t="shared" si="46"/>
        <v>22.444999999999936</v>
      </c>
      <c r="AB87" s="1">
        <f t="shared" si="47"/>
        <v>498.53499999999997</v>
      </c>
      <c r="AC87" s="1">
        <f t="shared" si="48"/>
        <v>565.65</v>
      </c>
      <c r="AD87" s="1">
        <f t="shared" si="49"/>
        <v>412.85</v>
      </c>
      <c r="AE87" s="1">
        <f t="shared" si="50"/>
        <v>464.5</v>
      </c>
      <c r="AF87" s="1">
        <f t="shared" si="51"/>
        <v>67.115000000000009</v>
      </c>
      <c r="AG87" s="1">
        <f t="shared" si="52"/>
        <v>51.649999999999977</v>
      </c>
      <c r="AH87" s="1">
        <f t="shared" si="53"/>
        <v>592.74</v>
      </c>
      <c r="AI87" s="1">
        <f t="shared" si="54"/>
        <v>555.86500000000001</v>
      </c>
      <c r="AJ87" s="1">
        <f t="shared" si="55"/>
        <v>368.79999999999995</v>
      </c>
      <c r="AK87" s="1">
        <f t="shared" si="56"/>
        <v>508.54999999999995</v>
      </c>
      <c r="AL87" s="1">
        <f t="shared" si="57"/>
        <v>36.875</v>
      </c>
      <c r="AM87" s="1">
        <f t="shared" si="58"/>
        <v>139.75</v>
      </c>
      <c r="AN87" s="1">
        <f t="shared" si="59"/>
        <v>550.64499999999998</v>
      </c>
      <c r="AO87" s="1">
        <f t="shared" si="60"/>
        <v>462.33249999999998</v>
      </c>
      <c r="AP87" s="1">
        <f t="shared" si="61"/>
        <v>88.3125</v>
      </c>
    </row>
    <row r="88" spans="1:42" x14ac:dyDescent="0.3">
      <c r="A88" s="43">
        <v>141</v>
      </c>
      <c r="B88" s="43">
        <v>509.12</v>
      </c>
      <c r="C88" s="43">
        <v>542.51</v>
      </c>
      <c r="D88" s="43">
        <v>509.76</v>
      </c>
      <c r="E88" s="43">
        <v>627.89</v>
      </c>
      <c r="F88" s="43">
        <v>615.79</v>
      </c>
      <c r="G88" s="43">
        <v>685.12</v>
      </c>
      <c r="H88" s="43">
        <v>541</v>
      </c>
      <c r="I88" s="43">
        <v>620.57000000000005</v>
      </c>
      <c r="J88" s="43">
        <f t="shared" si="31"/>
        <v>581.47</v>
      </c>
      <c r="K88" s="43">
        <v>12</v>
      </c>
      <c r="L88" s="43">
        <v>1</v>
      </c>
      <c r="M88" s="1">
        <f t="shared" si="32"/>
        <v>543.91750000000002</v>
      </c>
      <c r="N88" s="1">
        <f t="shared" si="33"/>
        <v>619.02250000000004</v>
      </c>
      <c r="O88" s="1">
        <f t="shared" si="34"/>
        <v>33.389999999999986</v>
      </c>
      <c r="P88" s="1">
        <f t="shared" si="35"/>
        <v>118.13</v>
      </c>
      <c r="Q88" s="1">
        <f t="shared" si="36"/>
        <v>69.330000000000041</v>
      </c>
      <c r="R88" s="1">
        <f t="shared" si="37"/>
        <v>79.57000000000005</v>
      </c>
      <c r="S88" s="1">
        <f t="shared" si="38"/>
        <v>84.740000000000009</v>
      </c>
      <c r="T88" s="1">
        <f t="shared" si="39"/>
        <v>-10.240000000000009</v>
      </c>
      <c r="U88" s="1">
        <f t="shared" si="40"/>
        <v>75.105000000000018</v>
      </c>
      <c r="V88" s="1">
        <f t="shared" si="41"/>
        <v>525.38</v>
      </c>
      <c r="W88" s="1">
        <f t="shared" si="42"/>
        <v>624.23</v>
      </c>
      <c r="X88" s="1">
        <f t="shared" si="43"/>
        <v>562.45499999999993</v>
      </c>
      <c r="Y88" s="1">
        <f t="shared" si="44"/>
        <v>613.81500000000005</v>
      </c>
      <c r="Z88" s="1">
        <f t="shared" si="45"/>
        <v>98.850000000000023</v>
      </c>
      <c r="AA88" s="1">
        <f t="shared" si="46"/>
        <v>51.360000000000127</v>
      </c>
      <c r="AB88" s="1">
        <f t="shared" si="47"/>
        <v>509.44</v>
      </c>
      <c r="AC88" s="1">
        <f t="shared" si="48"/>
        <v>585.20000000000005</v>
      </c>
      <c r="AD88" s="1">
        <f t="shared" si="49"/>
        <v>578.39499999999998</v>
      </c>
      <c r="AE88" s="1">
        <f t="shared" si="50"/>
        <v>652.84500000000003</v>
      </c>
      <c r="AF88" s="1">
        <f t="shared" si="51"/>
        <v>75.760000000000048</v>
      </c>
      <c r="AG88" s="1">
        <f t="shared" si="52"/>
        <v>74.450000000000045</v>
      </c>
      <c r="AH88" s="1">
        <f t="shared" si="53"/>
        <v>627.89</v>
      </c>
      <c r="AI88" s="1">
        <f t="shared" si="54"/>
        <v>525.81500000000005</v>
      </c>
      <c r="AJ88" s="1">
        <f t="shared" si="55"/>
        <v>580.78500000000008</v>
      </c>
      <c r="AK88" s="1">
        <f t="shared" si="56"/>
        <v>650.45499999999993</v>
      </c>
      <c r="AL88" s="1">
        <f t="shared" si="57"/>
        <v>102.07499999999993</v>
      </c>
      <c r="AM88" s="1">
        <f t="shared" si="58"/>
        <v>69.669999999999845</v>
      </c>
      <c r="AN88" s="1">
        <f t="shared" si="59"/>
        <v>639.1724999999999</v>
      </c>
      <c r="AO88" s="1">
        <f t="shared" si="60"/>
        <v>553.30000000000007</v>
      </c>
      <c r="AP88" s="1">
        <f t="shared" si="61"/>
        <v>85.872499999999832</v>
      </c>
    </row>
    <row r="89" spans="1:42" x14ac:dyDescent="0.3">
      <c r="A89" s="43">
        <v>142</v>
      </c>
      <c r="B89" s="43">
        <v>463.54</v>
      </c>
      <c r="C89" s="43">
        <v>422.19</v>
      </c>
      <c r="D89" s="43">
        <v>404</v>
      </c>
      <c r="E89" s="43">
        <v>614.86</v>
      </c>
      <c r="F89" s="43">
        <v>402.4</v>
      </c>
      <c r="G89" s="43">
        <v>636.57000000000005</v>
      </c>
      <c r="H89" s="43">
        <v>370.1</v>
      </c>
      <c r="I89" s="43">
        <v>474.35</v>
      </c>
      <c r="J89" s="43">
        <f t="shared" si="31"/>
        <v>473.50125000000003</v>
      </c>
      <c r="K89" s="43">
        <v>14</v>
      </c>
      <c r="L89" s="43">
        <v>1</v>
      </c>
      <c r="M89" s="1">
        <f t="shared" si="32"/>
        <v>410.01</v>
      </c>
      <c r="N89" s="1">
        <f t="shared" si="33"/>
        <v>536.99249999999995</v>
      </c>
      <c r="O89" s="1">
        <f t="shared" si="34"/>
        <v>-41.350000000000023</v>
      </c>
      <c r="P89" s="1">
        <f t="shared" si="35"/>
        <v>210.86</v>
      </c>
      <c r="Q89" s="1">
        <f t="shared" si="36"/>
        <v>234.17000000000007</v>
      </c>
      <c r="R89" s="1">
        <f t="shared" si="37"/>
        <v>104.25</v>
      </c>
      <c r="S89" s="1">
        <f t="shared" si="38"/>
        <v>252.21000000000004</v>
      </c>
      <c r="T89" s="1">
        <f t="shared" si="39"/>
        <v>129.92000000000007</v>
      </c>
      <c r="U89" s="1">
        <f t="shared" si="40"/>
        <v>126.98249999999996</v>
      </c>
      <c r="V89" s="1">
        <f t="shared" si="41"/>
        <v>387.05</v>
      </c>
      <c r="W89" s="1">
        <f t="shared" si="42"/>
        <v>544.60500000000002</v>
      </c>
      <c r="X89" s="1">
        <f t="shared" si="43"/>
        <v>432.97</v>
      </c>
      <c r="Y89" s="1">
        <f t="shared" si="44"/>
        <v>529.38</v>
      </c>
      <c r="Z89" s="1">
        <f t="shared" si="45"/>
        <v>157.55500000000001</v>
      </c>
      <c r="AA89" s="1">
        <f t="shared" si="46"/>
        <v>96.409999999999968</v>
      </c>
      <c r="AB89" s="1">
        <f t="shared" si="47"/>
        <v>433.77</v>
      </c>
      <c r="AC89" s="1">
        <f t="shared" si="48"/>
        <v>518.52499999999998</v>
      </c>
      <c r="AD89" s="1">
        <f t="shared" si="49"/>
        <v>386.25</v>
      </c>
      <c r="AE89" s="1">
        <f t="shared" si="50"/>
        <v>555.46</v>
      </c>
      <c r="AF89" s="1">
        <f t="shared" si="51"/>
        <v>84.754999999999995</v>
      </c>
      <c r="AG89" s="1">
        <f t="shared" si="52"/>
        <v>169.21000000000004</v>
      </c>
      <c r="AH89" s="1">
        <f t="shared" si="53"/>
        <v>614.86</v>
      </c>
      <c r="AI89" s="1">
        <f t="shared" si="54"/>
        <v>442.86500000000001</v>
      </c>
      <c r="AJ89" s="1">
        <f t="shared" si="55"/>
        <v>422.22500000000002</v>
      </c>
      <c r="AK89" s="1">
        <f t="shared" si="56"/>
        <v>519.48500000000001</v>
      </c>
      <c r="AL89" s="1">
        <f t="shared" si="57"/>
        <v>171.995</v>
      </c>
      <c r="AM89" s="1">
        <f t="shared" si="58"/>
        <v>97.259999999999991</v>
      </c>
      <c r="AN89" s="1">
        <f t="shared" si="59"/>
        <v>567.17250000000001</v>
      </c>
      <c r="AO89" s="1">
        <f t="shared" si="60"/>
        <v>432.54500000000002</v>
      </c>
      <c r="AP89" s="1">
        <f t="shared" si="61"/>
        <v>134.6275</v>
      </c>
    </row>
    <row r="90" spans="1:42" x14ac:dyDescent="0.3">
      <c r="A90" s="43">
        <v>143</v>
      </c>
      <c r="B90" s="43">
        <v>385.7</v>
      </c>
      <c r="C90" s="43">
        <v>440.75</v>
      </c>
      <c r="D90" s="43">
        <v>351</v>
      </c>
      <c r="E90" s="43">
        <v>467.31</v>
      </c>
      <c r="F90" s="43">
        <v>459.3</v>
      </c>
      <c r="G90" s="43">
        <v>527.79</v>
      </c>
      <c r="H90" s="43">
        <v>400.5</v>
      </c>
      <c r="I90" s="43">
        <v>456.21</v>
      </c>
      <c r="J90" s="43">
        <f t="shared" si="31"/>
        <v>436.07</v>
      </c>
      <c r="K90" s="43">
        <v>17</v>
      </c>
      <c r="L90" s="43">
        <v>1</v>
      </c>
      <c r="M90" s="1">
        <f t="shared" si="32"/>
        <v>399.125</v>
      </c>
      <c r="N90" s="1">
        <f t="shared" si="33"/>
        <v>473.01499999999999</v>
      </c>
      <c r="O90" s="1">
        <f t="shared" si="34"/>
        <v>55.050000000000011</v>
      </c>
      <c r="P90" s="1">
        <f t="shared" si="35"/>
        <v>116.31</v>
      </c>
      <c r="Q90" s="1">
        <f t="shared" si="36"/>
        <v>68.489999999999952</v>
      </c>
      <c r="R90" s="1">
        <f t="shared" si="37"/>
        <v>55.70999999999998</v>
      </c>
      <c r="S90" s="1">
        <f t="shared" si="38"/>
        <v>61.259999999999991</v>
      </c>
      <c r="T90" s="1">
        <f t="shared" si="39"/>
        <v>12.779999999999973</v>
      </c>
      <c r="U90" s="1">
        <f t="shared" si="40"/>
        <v>73.889999999999986</v>
      </c>
      <c r="V90" s="1">
        <f t="shared" si="41"/>
        <v>375.75</v>
      </c>
      <c r="W90" s="1">
        <f t="shared" si="42"/>
        <v>461.76</v>
      </c>
      <c r="X90" s="1">
        <f t="shared" si="43"/>
        <v>422.5</v>
      </c>
      <c r="Y90" s="1">
        <f t="shared" si="44"/>
        <v>484.27</v>
      </c>
      <c r="Z90" s="1">
        <f t="shared" si="45"/>
        <v>86.009999999999991</v>
      </c>
      <c r="AA90" s="1">
        <f t="shared" si="46"/>
        <v>61.769999999999982</v>
      </c>
      <c r="AB90" s="1">
        <f t="shared" si="47"/>
        <v>368.35</v>
      </c>
      <c r="AC90" s="1">
        <f t="shared" si="48"/>
        <v>454.03</v>
      </c>
      <c r="AD90" s="1">
        <f t="shared" si="49"/>
        <v>429.9</v>
      </c>
      <c r="AE90" s="1">
        <f t="shared" si="50"/>
        <v>492</v>
      </c>
      <c r="AF90" s="1">
        <f t="shared" si="51"/>
        <v>85.67999999999995</v>
      </c>
      <c r="AG90" s="1">
        <f t="shared" si="52"/>
        <v>62.100000000000023</v>
      </c>
      <c r="AH90" s="1">
        <f t="shared" si="53"/>
        <v>467.31</v>
      </c>
      <c r="AI90" s="1">
        <f t="shared" si="54"/>
        <v>413.22500000000002</v>
      </c>
      <c r="AJ90" s="1">
        <f t="shared" si="55"/>
        <v>428.35500000000002</v>
      </c>
      <c r="AK90" s="1">
        <f t="shared" si="56"/>
        <v>493.54499999999996</v>
      </c>
      <c r="AL90" s="1">
        <f t="shared" si="57"/>
        <v>54.08499999999998</v>
      </c>
      <c r="AM90" s="1">
        <f t="shared" si="58"/>
        <v>65.189999999999941</v>
      </c>
      <c r="AN90" s="1">
        <f t="shared" si="59"/>
        <v>480.42750000000001</v>
      </c>
      <c r="AO90" s="1">
        <f t="shared" si="60"/>
        <v>420.79</v>
      </c>
      <c r="AP90" s="1">
        <f t="shared" si="61"/>
        <v>59.637499999999989</v>
      </c>
    </row>
    <row r="91" spans="1:42" x14ac:dyDescent="0.3">
      <c r="A91" s="43">
        <v>146</v>
      </c>
      <c r="B91" s="43">
        <v>642.70000000000005</v>
      </c>
      <c r="C91" s="43">
        <v>607.20000000000005</v>
      </c>
      <c r="D91" s="43">
        <v>572.1</v>
      </c>
      <c r="E91" s="43">
        <v>785.6</v>
      </c>
      <c r="F91" s="43">
        <v>614.72</v>
      </c>
      <c r="G91" s="43">
        <v>744.7</v>
      </c>
      <c r="H91" s="43">
        <v>629.4</v>
      </c>
      <c r="I91" s="43">
        <v>631.1</v>
      </c>
      <c r="J91" s="43">
        <f t="shared" si="31"/>
        <v>653.43999999999994</v>
      </c>
      <c r="K91" s="43">
        <v>13</v>
      </c>
      <c r="L91" s="43">
        <v>1</v>
      </c>
      <c r="M91" s="1">
        <f t="shared" si="32"/>
        <v>614.73</v>
      </c>
      <c r="N91" s="1">
        <f t="shared" si="33"/>
        <v>692.15</v>
      </c>
      <c r="O91" s="1">
        <f t="shared" si="34"/>
        <v>-35.5</v>
      </c>
      <c r="P91" s="1">
        <f t="shared" si="35"/>
        <v>213.5</v>
      </c>
      <c r="Q91" s="1">
        <f t="shared" si="36"/>
        <v>129.98000000000002</v>
      </c>
      <c r="R91" s="1">
        <f t="shared" si="37"/>
        <v>1.7000000000000455</v>
      </c>
      <c r="S91" s="1">
        <f t="shared" si="38"/>
        <v>249</v>
      </c>
      <c r="T91" s="1">
        <f t="shared" si="39"/>
        <v>128.27999999999997</v>
      </c>
      <c r="U91" s="1">
        <f t="shared" si="40"/>
        <v>77.419999999999959</v>
      </c>
      <c r="V91" s="1">
        <f t="shared" si="41"/>
        <v>600.75</v>
      </c>
      <c r="W91" s="1">
        <f t="shared" si="42"/>
        <v>708.35</v>
      </c>
      <c r="X91" s="1">
        <f t="shared" si="43"/>
        <v>628.71</v>
      </c>
      <c r="Y91" s="1">
        <f t="shared" si="44"/>
        <v>675.95</v>
      </c>
      <c r="Z91" s="1">
        <f t="shared" si="45"/>
        <v>107.60000000000002</v>
      </c>
      <c r="AA91" s="1">
        <f t="shared" si="46"/>
        <v>47.240000000000009</v>
      </c>
      <c r="AB91" s="1">
        <f t="shared" si="47"/>
        <v>607.40000000000009</v>
      </c>
      <c r="AC91" s="1">
        <f t="shared" si="48"/>
        <v>696.40000000000009</v>
      </c>
      <c r="AD91" s="1">
        <f t="shared" si="49"/>
        <v>622.05999999999995</v>
      </c>
      <c r="AE91" s="1">
        <f t="shared" si="50"/>
        <v>687.90000000000009</v>
      </c>
      <c r="AF91" s="1">
        <f t="shared" si="51"/>
        <v>89</v>
      </c>
      <c r="AG91" s="1">
        <f t="shared" si="52"/>
        <v>65.840000000000146</v>
      </c>
      <c r="AH91" s="1">
        <f t="shared" si="53"/>
        <v>785.6</v>
      </c>
      <c r="AI91" s="1">
        <f t="shared" si="54"/>
        <v>624.95000000000005</v>
      </c>
      <c r="AJ91" s="1">
        <f t="shared" si="55"/>
        <v>630.25</v>
      </c>
      <c r="AK91" s="1">
        <f t="shared" si="56"/>
        <v>679.71</v>
      </c>
      <c r="AL91" s="1">
        <f t="shared" si="57"/>
        <v>160.64999999999998</v>
      </c>
      <c r="AM91" s="1">
        <f t="shared" si="58"/>
        <v>49.460000000000036</v>
      </c>
      <c r="AN91" s="1">
        <f t="shared" si="59"/>
        <v>732.65499999999997</v>
      </c>
      <c r="AO91" s="1">
        <f t="shared" si="60"/>
        <v>627.6</v>
      </c>
      <c r="AP91" s="1">
        <f t="shared" si="61"/>
        <v>105.05499999999995</v>
      </c>
    </row>
    <row r="92" spans="1:42" x14ac:dyDescent="0.3">
      <c r="A92" s="43">
        <v>150</v>
      </c>
      <c r="B92" s="43">
        <v>751.1</v>
      </c>
      <c r="C92" s="43">
        <v>766.8</v>
      </c>
      <c r="D92" s="43">
        <v>680.1</v>
      </c>
      <c r="E92" s="43">
        <v>901.83</v>
      </c>
      <c r="F92" s="43">
        <v>759.3</v>
      </c>
      <c r="G92" s="43">
        <v>735.6</v>
      </c>
      <c r="H92" s="43">
        <v>592.6</v>
      </c>
      <c r="I92" s="43">
        <v>760.11</v>
      </c>
      <c r="J92" s="43">
        <f t="shared" si="31"/>
        <v>743.43000000000006</v>
      </c>
      <c r="K92" s="43">
        <v>10</v>
      </c>
      <c r="L92" s="43">
        <v>1</v>
      </c>
      <c r="M92" s="1">
        <f t="shared" si="32"/>
        <v>695.77499999999998</v>
      </c>
      <c r="N92" s="1">
        <f t="shared" si="33"/>
        <v>791.08500000000004</v>
      </c>
      <c r="O92" s="1">
        <f t="shared" si="34"/>
        <v>15.699999999999932</v>
      </c>
      <c r="P92" s="1">
        <f t="shared" si="35"/>
        <v>221.73000000000002</v>
      </c>
      <c r="Q92" s="1">
        <f t="shared" si="36"/>
        <v>-23.699999999999932</v>
      </c>
      <c r="R92" s="1">
        <f t="shared" si="37"/>
        <v>167.51</v>
      </c>
      <c r="S92" s="1">
        <f t="shared" si="38"/>
        <v>206.03000000000009</v>
      </c>
      <c r="T92" s="1">
        <f t="shared" si="39"/>
        <v>-191.20999999999992</v>
      </c>
      <c r="U92" s="1">
        <f t="shared" si="40"/>
        <v>95.310000000000059</v>
      </c>
      <c r="V92" s="1">
        <f t="shared" si="41"/>
        <v>636.35</v>
      </c>
      <c r="W92" s="1">
        <f t="shared" si="42"/>
        <v>830.97</v>
      </c>
      <c r="X92" s="1">
        <f t="shared" si="43"/>
        <v>755.2</v>
      </c>
      <c r="Y92" s="1">
        <f t="shared" si="44"/>
        <v>751.2</v>
      </c>
      <c r="Z92" s="1">
        <f t="shared" si="45"/>
        <v>194.62</v>
      </c>
      <c r="AA92" s="1">
        <f t="shared" si="46"/>
        <v>-4</v>
      </c>
      <c r="AB92" s="1">
        <f t="shared" si="47"/>
        <v>715.6</v>
      </c>
      <c r="AC92" s="1">
        <f t="shared" si="48"/>
        <v>834.31500000000005</v>
      </c>
      <c r="AD92" s="1">
        <f t="shared" si="49"/>
        <v>675.95</v>
      </c>
      <c r="AE92" s="1">
        <f t="shared" si="50"/>
        <v>747.85500000000002</v>
      </c>
      <c r="AF92" s="1">
        <f t="shared" si="51"/>
        <v>118.71500000000003</v>
      </c>
      <c r="AG92" s="1">
        <f t="shared" si="52"/>
        <v>71.904999999999973</v>
      </c>
      <c r="AH92" s="1">
        <f t="shared" si="53"/>
        <v>901.83</v>
      </c>
      <c r="AI92" s="1">
        <f t="shared" si="54"/>
        <v>758.95</v>
      </c>
      <c r="AJ92" s="1">
        <f t="shared" si="55"/>
        <v>676.35500000000002</v>
      </c>
      <c r="AK92" s="1">
        <f t="shared" si="56"/>
        <v>747.45</v>
      </c>
      <c r="AL92" s="1">
        <f t="shared" si="57"/>
        <v>142.88</v>
      </c>
      <c r="AM92" s="1">
        <f t="shared" si="58"/>
        <v>71.095000000000027</v>
      </c>
      <c r="AN92" s="1">
        <f t="shared" si="59"/>
        <v>824.6400000000001</v>
      </c>
      <c r="AO92" s="1">
        <f t="shared" si="60"/>
        <v>717.65250000000003</v>
      </c>
      <c r="AP92" s="1">
        <f t="shared" si="61"/>
        <v>106.98750000000007</v>
      </c>
    </row>
    <row r="93" spans="1:42" x14ac:dyDescent="0.3">
      <c r="A93" s="43">
        <v>151</v>
      </c>
      <c r="B93" s="43">
        <v>449</v>
      </c>
      <c r="C93" s="43">
        <v>487.6</v>
      </c>
      <c r="D93" s="43">
        <v>520.9</v>
      </c>
      <c r="E93" s="43">
        <v>826.09</v>
      </c>
      <c r="F93" s="43">
        <v>772.06</v>
      </c>
      <c r="G93" s="43">
        <v>769.6</v>
      </c>
      <c r="H93" s="43">
        <v>501.6</v>
      </c>
      <c r="I93" s="43">
        <v>652.79999999999995</v>
      </c>
      <c r="J93" s="43">
        <f t="shared" si="31"/>
        <v>622.45625000000007</v>
      </c>
      <c r="K93" s="43">
        <v>16</v>
      </c>
      <c r="L93" s="43">
        <v>1</v>
      </c>
      <c r="M93" s="1">
        <f t="shared" si="32"/>
        <v>560.89</v>
      </c>
      <c r="N93" s="1">
        <f t="shared" si="33"/>
        <v>684.02250000000004</v>
      </c>
      <c r="O93" s="1">
        <f t="shared" si="34"/>
        <v>38.600000000000023</v>
      </c>
      <c r="P93" s="1">
        <f t="shared" si="35"/>
        <v>305.19000000000005</v>
      </c>
      <c r="Q93" s="1">
        <f t="shared" si="36"/>
        <v>-2.4599999999999227</v>
      </c>
      <c r="R93" s="1">
        <f t="shared" si="37"/>
        <v>151.19999999999993</v>
      </c>
      <c r="S93" s="1">
        <f t="shared" si="38"/>
        <v>266.59000000000003</v>
      </c>
      <c r="T93" s="1">
        <f t="shared" si="39"/>
        <v>-153.65999999999985</v>
      </c>
      <c r="U93" s="1">
        <f t="shared" si="40"/>
        <v>123.13250000000005</v>
      </c>
      <c r="V93" s="1">
        <f t="shared" si="41"/>
        <v>511.25</v>
      </c>
      <c r="W93" s="1">
        <f t="shared" si="42"/>
        <v>739.44499999999994</v>
      </c>
      <c r="X93" s="1">
        <f t="shared" si="43"/>
        <v>610.53</v>
      </c>
      <c r="Y93" s="1">
        <f t="shared" si="44"/>
        <v>628.6</v>
      </c>
      <c r="Z93" s="1">
        <f t="shared" si="45"/>
        <v>228.19499999999994</v>
      </c>
      <c r="AA93" s="1">
        <f t="shared" si="46"/>
        <v>18.07000000000005</v>
      </c>
      <c r="AB93" s="1">
        <f t="shared" si="47"/>
        <v>484.95</v>
      </c>
      <c r="AC93" s="1">
        <f t="shared" si="48"/>
        <v>656.84500000000003</v>
      </c>
      <c r="AD93" s="1">
        <f t="shared" si="49"/>
        <v>636.82999999999993</v>
      </c>
      <c r="AE93" s="1">
        <f t="shared" si="50"/>
        <v>711.2</v>
      </c>
      <c r="AF93" s="1">
        <f t="shared" si="51"/>
        <v>171.89500000000004</v>
      </c>
      <c r="AG93" s="1">
        <f t="shared" si="52"/>
        <v>74.370000000000118</v>
      </c>
      <c r="AH93" s="1">
        <f t="shared" si="53"/>
        <v>826.09</v>
      </c>
      <c r="AI93" s="1">
        <f t="shared" si="54"/>
        <v>468.3</v>
      </c>
      <c r="AJ93" s="1">
        <f t="shared" si="55"/>
        <v>577.20000000000005</v>
      </c>
      <c r="AK93" s="1">
        <f t="shared" si="56"/>
        <v>770.82999999999993</v>
      </c>
      <c r="AL93" s="1">
        <f t="shared" si="57"/>
        <v>357.79</v>
      </c>
      <c r="AM93" s="1">
        <f t="shared" si="58"/>
        <v>193.62999999999988</v>
      </c>
      <c r="AN93" s="1">
        <f t="shared" si="59"/>
        <v>798.46</v>
      </c>
      <c r="AO93" s="1">
        <f t="shared" si="60"/>
        <v>522.75</v>
      </c>
      <c r="AP93" s="1">
        <f t="shared" si="61"/>
        <v>275.71000000000004</v>
      </c>
    </row>
    <row r="94" spans="1:42" x14ac:dyDescent="0.3">
      <c r="A94" s="43">
        <v>152</v>
      </c>
      <c r="B94" s="43">
        <v>349.7</v>
      </c>
      <c r="C94" s="43">
        <v>378.67</v>
      </c>
      <c r="D94" s="43">
        <v>380.6</v>
      </c>
      <c r="E94" s="43">
        <v>716.27</v>
      </c>
      <c r="F94" s="43">
        <v>396.2</v>
      </c>
      <c r="G94" s="43">
        <v>658.67</v>
      </c>
      <c r="H94" s="43">
        <v>406.9</v>
      </c>
      <c r="I94" s="43">
        <v>468.37</v>
      </c>
      <c r="J94" s="43">
        <f t="shared" si="31"/>
        <v>469.42250000000001</v>
      </c>
      <c r="K94" s="43">
        <v>9</v>
      </c>
      <c r="L94" s="43">
        <v>1</v>
      </c>
      <c r="M94" s="1">
        <f t="shared" si="32"/>
        <v>383.35</v>
      </c>
      <c r="N94" s="1">
        <f t="shared" si="33"/>
        <v>555.495</v>
      </c>
      <c r="O94" s="1">
        <f t="shared" si="34"/>
        <v>28.970000000000027</v>
      </c>
      <c r="P94" s="1">
        <f t="shared" si="35"/>
        <v>335.66999999999996</v>
      </c>
      <c r="Q94" s="1">
        <f t="shared" si="36"/>
        <v>262.46999999999997</v>
      </c>
      <c r="R94" s="1">
        <f t="shared" si="37"/>
        <v>61.470000000000027</v>
      </c>
      <c r="S94" s="1">
        <f t="shared" si="38"/>
        <v>306.69999999999993</v>
      </c>
      <c r="T94" s="1">
        <f t="shared" si="39"/>
        <v>200.99999999999994</v>
      </c>
      <c r="U94" s="1">
        <f t="shared" si="40"/>
        <v>172.14499999999998</v>
      </c>
      <c r="V94" s="1">
        <f t="shared" si="41"/>
        <v>393.75</v>
      </c>
      <c r="W94" s="1">
        <f t="shared" si="42"/>
        <v>592.31999999999994</v>
      </c>
      <c r="X94" s="1">
        <f t="shared" si="43"/>
        <v>372.95</v>
      </c>
      <c r="Y94" s="1">
        <f t="shared" si="44"/>
        <v>518.66999999999996</v>
      </c>
      <c r="Z94" s="1">
        <f t="shared" si="45"/>
        <v>198.56999999999994</v>
      </c>
      <c r="AA94" s="1">
        <f t="shared" si="46"/>
        <v>145.71999999999997</v>
      </c>
      <c r="AB94" s="1">
        <f t="shared" si="47"/>
        <v>365.15</v>
      </c>
      <c r="AC94" s="1">
        <f t="shared" si="48"/>
        <v>547.47</v>
      </c>
      <c r="AD94" s="1">
        <f t="shared" si="49"/>
        <v>401.54999999999995</v>
      </c>
      <c r="AE94" s="1">
        <f t="shared" si="50"/>
        <v>563.52</v>
      </c>
      <c r="AF94" s="1">
        <f t="shared" si="51"/>
        <v>182.32000000000005</v>
      </c>
      <c r="AG94" s="1">
        <f t="shared" si="52"/>
        <v>161.97000000000003</v>
      </c>
      <c r="AH94" s="1">
        <f t="shared" si="53"/>
        <v>716.27</v>
      </c>
      <c r="AI94" s="1">
        <f t="shared" si="54"/>
        <v>364.185</v>
      </c>
      <c r="AJ94" s="1">
        <f t="shared" si="55"/>
        <v>437.63499999999999</v>
      </c>
      <c r="AK94" s="1">
        <f t="shared" si="56"/>
        <v>527.43499999999995</v>
      </c>
      <c r="AL94" s="1">
        <f t="shared" si="57"/>
        <v>352.08499999999998</v>
      </c>
      <c r="AM94" s="1">
        <f t="shared" si="58"/>
        <v>89.799999999999955</v>
      </c>
      <c r="AN94" s="1">
        <f t="shared" si="59"/>
        <v>621.85249999999996</v>
      </c>
      <c r="AO94" s="1">
        <f t="shared" si="60"/>
        <v>400.90999999999997</v>
      </c>
      <c r="AP94" s="1">
        <f t="shared" si="61"/>
        <v>220.9425</v>
      </c>
    </row>
    <row r="95" spans="1:42" x14ac:dyDescent="0.3">
      <c r="A95" s="43">
        <v>153</v>
      </c>
      <c r="B95" s="43">
        <v>461.1</v>
      </c>
      <c r="C95" s="43">
        <v>429.97</v>
      </c>
      <c r="D95" s="43">
        <v>468.6</v>
      </c>
      <c r="E95" s="43">
        <v>729.11</v>
      </c>
      <c r="F95" s="43">
        <v>447.4</v>
      </c>
      <c r="G95" s="43">
        <v>604.59</v>
      </c>
      <c r="H95" s="43">
        <v>414.7</v>
      </c>
      <c r="I95" s="43">
        <v>498.24</v>
      </c>
      <c r="J95" s="43">
        <f t="shared" si="31"/>
        <v>506.71375</v>
      </c>
      <c r="K95" s="43">
        <v>10</v>
      </c>
      <c r="L95" s="43">
        <v>1</v>
      </c>
      <c r="M95" s="1">
        <f t="shared" si="32"/>
        <v>447.95</v>
      </c>
      <c r="N95" s="1">
        <f t="shared" si="33"/>
        <v>565.47749999999996</v>
      </c>
      <c r="O95" s="1">
        <f t="shared" si="34"/>
        <v>-31.129999999999995</v>
      </c>
      <c r="P95" s="1">
        <f t="shared" si="35"/>
        <v>260.51</v>
      </c>
      <c r="Q95" s="1">
        <f t="shared" si="36"/>
        <v>157.19000000000005</v>
      </c>
      <c r="R95" s="1">
        <f t="shared" si="37"/>
        <v>83.54000000000002</v>
      </c>
      <c r="S95" s="1">
        <f t="shared" si="38"/>
        <v>291.64</v>
      </c>
      <c r="T95" s="1">
        <f t="shared" si="39"/>
        <v>73.650000000000034</v>
      </c>
      <c r="U95" s="1">
        <f t="shared" si="40"/>
        <v>117.52749999999997</v>
      </c>
      <c r="V95" s="1">
        <f t="shared" si="41"/>
        <v>441.65</v>
      </c>
      <c r="W95" s="1">
        <f t="shared" si="42"/>
        <v>613.67499999999995</v>
      </c>
      <c r="X95" s="1">
        <f t="shared" si="43"/>
        <v>454.25</v>
      </c>
      <c r="Y95" s="1">
        <f t="shared" si="44"/>
        <v>517.28</v>
      </c>
      <c r="Z95" s="1">
        <f t="shared" si="45"/>
        <v>172.02499999999998</v>
      </c>
      <c r="AA95" s="1">
        <f t="shared" si="46"/>
        <v>63.029999999999973</v>
      </c>
      <c r="AB95" s="1">
        <f t="shared" si="47"/>
        <v>464.85</v>
      </c>
      <c r="AC95" s="1">
        <f t="shared" si="48"/>
        <v>579.54</v>
      </c>
      <c r="AD95" s="1">
        <f t="shared" si="49"/>
        <v>431.04999999999995</v>
      </c>
      <c r="AE95" s="1">
        <f t="shared" si="50"/>
        <v>551.41499999999996</v>
      </c>
      <c r="AF95" s="1">
        <f t="shared" si="51"/>
        <v>114.68999999999994</v>
      </c>
      <c r="AG95" s="1">
        <f t="shared" si="52"/>
        <v>120.36500000000001</v>
      </c>
      <c r="AH95" s="1">
        <f t="shared" si="53"/>
        <v>729.11</v>
      </c>
      <c r="AI95" s="1">
        <f t="shared" si="54"/>
        <v>445.53500000000003</v>
      </c>
      <c r="AJ95" s="1">
        <f t="shared" si="55"/>
        <v>456.47</v>
      </c>
      <c r="AK95" s="1">
        <f t="shared" si="56"/>
        <v>525.995</v>
      </c>
      <c r="AL95" s="1">
        <f t="shared" si="57"/>
        <v>283.57499999999999</v>
      </c>
      <c r="AM95" s="1">
        <f t="shared" si="58"/>
        <v>69.524999999999977</v>
      </c>
      <c r="AN95" s="1">
        <f t="shared" si="59"/>
        <v>627.55250000000001</v>
      </c>
      <c r="AO95" s="1">
        <f t="shared" si="60"/>
        <v>451.00250000000005</v>
      </c>
      <c r="AP95" s="1">
        <f t="shared" si="61"/>
        <v>176.54999999999995</v>
      </c>
    </row>
    <row r="96" spans="1:42" x14ac:dyDescent="0.3">
      <c r="A96" s="43">
        <v>155</v>
      </c>
      <c r="B96" s="43">
        <v>411.9</v>
      </c>
      <c r="C96" s="43">
        <v>460.48</v>
      </c>
      <c r="D96" s="43">
        <v>521.39</v>
      </c>
      <c r="E96" s="43">
        <v>671.89</v>
      </c>
      <c r="F96" s="43">
        <v>589.87</v>
      </c>
      <c r="G96" s="43">
        <v>610.20000000000005</v>
      </c>
      <c r="H96" s="43">
        <v>446.8</v>
      </c>
      <c r="I96" s="43">
        <v>512.75</v>
      </c>
      <c r="J96" s="43">
        <f t="shared" si="31"/>
        <v>528.16</v>
      </c>
      <c r="K96" s="43">
        <v>12</v>
      </c>
      <c r="L96" s="43">
        <v>1</v>
      </c>
      <c r="M96" s="1">
        <f t="shared" si="32"/>
        <v>492.48999999999995</v>
      </c>
      <c r="N96" s="1">
        <f t="shared" si="33"/>
        <v>563.82999999999993</v>
      </c>
      <c r="O96" s="1">
        <f t="shared" si="34"/>
        <v>48.580000000000041</v>
      </c>
      <c r="P96" s="1">
        <f t="shared" si="35"/>
        <v>150.5</v>
      </c>
      <c r="Q96" s="1">
        <f t="shared" si="36"/>
        <v>20.330000000000041</v>
      </c>
      <c r="R96" s="1">
        <f t="shared" si="37"/>
        <v>65.949999999999989</v>
      </c>
      <c r="S96" s="1">
        <f t="shared" si="38"/>
        <v>101.91999999999996</v>
      </c>
      <c r="T96" s="1">
        <f t="shared" si="39"/>
        <v>-45.619999999999948</v>
      </c>
      <c r="U96" s="1">
        <f t="shared" si="40"/>
        <v>71.339999999999975</v>
      </c>
      <c r="V96" s="1">
        <f t="shared" si="41"/>
        <v>484.09500000000003</v>
      </c>
      <c r="W96" s="1">
        <f t="shared" si="42"/>
        <v>592.31999999999994</v>
      </c>
      <c r="X96" s="1">
        <f t="shared" si="43"/>
        <v>500.88499999999999</v>
      </c>
      <c r="Y96" s="1">
        <f t="shared" si="44"/>
        <v>535.34</v>
      </c>
      <c r="Z96" s="1">
        <f t="shared" si="45"/>
        <v>108.22499999999991</v>
      </c>
      <c r="AA96" s="1">
        <f t="shared" si="46"/>
        <v>34.455000000000041</v>
      </c>
      <c r="AB96" s="1">
        <f t="shared" si="47"/>
        <v>466.64499999999998</v>
      </c>
      <c r="AC96" s="1">
        <f t="shared" si="48"/>
        <v>566.18499999999995</v>
      </c>
      <c r="AD96" s="1">
        <f t="shared" si="49"/>
        <v>518.33500000000004</v>
      </c>
      <c r="AE96" s="1">
        <f t="shared" si="50"/>
        <v>561.47500000000002</v>
      </c>
      <c r="AF96" s="1">
        <f t="shared" si="51"/>
        <v>99.539999999999964</v>
      </c>
      <c r="AG96" s="1">
        <f t="shared" si="52"/>
        <v>43.139999999999986</v>
      </c>
      <c r="AH96" s="1">
        <f t="shared" si="53"/>
        <v>671.89</v>
      </c>
      <c r="AI96" s="1">
        <f t="shared" si="54"/>
        <v>436.19</v>
      </c>
      <c r="AJ96" s="1">
        <f t="shared" si="55"/>
        <v>479.77499999999998</v>
      </c>
      <c r="AK96" s="1">
        <f t="shared" si="56"/>
        <v>600.03500000000008</v>
      </c>
      <c r="AL96" s="1">
        <f t="shared" si="57"/>
        <v>235.7</v>
      </c>
      <c r="AM96" s="1">
        <f t="shared" si="58"/>
        <v>120.2600000000001</v>
      </c>
      <c r="AN96" s="1">
        <f t="shared" si="59"/>
        <v>635.96250000000009</v>
      </c>
      <c r="AO96" s="1">
        <f t="shared" si="60"/>
        <v>457.98249999999996</v>
      </c>
      <c r="AP96" s="1">
        <f t="shared" si="61"/>
        <v>177.98000000000013</v>
      </c>
    </row>
    <row r="97" spans="1:42" x14ac:dyDescent="0.3">
      <c r="A97" s="43">
        <v>156</v>
      </c>
      <c r="B97" s="43">
        <v>456.53</v>
      </c>
      <c r="C97" s="43">
        <v>568.85</v>
      </c>
      <c r="D97" s="43">
        <v>442.1</v>
      </c>
      <c r="E97" s="43">
        <v>560.1</v>
      </c>
      <c r="F97" s="43">
        <v>530.29999999999995</v>
      </c>
      <c r="G97" s="43">
        <v>721.17</v>
      </c>
      <c r="H97" s="43">
        <v>519</v>
      </c>
      <c r="I97" s="43">
        <v>629.91</v>
      </c>
      <c r="J97" s="43">
        <f t="shared" si="31"/>
        <v>553.495</v>
      </c>
      <c r="K97" s="43">
        <v>8</v>
      </c>
      <c r="L97" s="43">
        <v>1</v>
      </c>
      <c r="M97" s="1">
        <f t="shared" si="32"/>
        <v>486.98249999999996</v>
      </c>
      <c r="N97" s="1">
        <f t="shared" si="33"/>
        <v>620.00749999999994</v>
      </c>
      <c r="O97" s="1">
        <f t="shared" si="34"/>
        <v>112.32000000000005</v>
      </c>
      <c r="P97" s="1">
        <f t="shared" si="35"/>
        <v>118</v>
      </c>
      <c r="Q97" s="1">
        <f t="shared" si="36"/>
        <v>190.87</v>
      </c>
      <c r="R97" s="1">
        <f t="shared" si="37"/>
        <v>110.90999999999997</v>
      </c>
      <c r="S97" s="1">
        <f t="shared" si="38"/>
        <v>5.67999999999995</v>
      </c>
      <c r="T97" s="1">
        <f t="shared" si="39"/>
        <v>79.960000000000036</v>
      </c>
      <c r="U97" s="1">
        <f t="shared" si="40"/>
        <v>133.02499999999998</v>
      </c>
      <c r="V97" s="1">
        <f t="shared" si="41"/>
        <v>480.55</v>
      </c>
      <c r="W97" s="1">
        <f t="shared" si="42"/>
        <v>595.005</v>
      </c>
      <c r="X97" s="1">
        <f t="shared" si="43"/>
        <v>493.41499999999996</v>
      </c>
      <c r="Y97" s="1">
        <f t="shared" si="44"/>
        <v>645.01</v>
      </c>
      <c r="Z97" s="1">
        <f t="shared" si="45"/>
        <v>114.45499999999998</v>
      </c>
      <c r="AA97" s="1">
        <f t="shared" si="46"/>
        <v>151.59500000000003</v>
      </c>
      <c r="AB97" s="1">
        <f t="shared" si="47"/>
        <v>449.315</v>
      </c>
      <c r="AC97" s="1">
        <f t="shared" si="48"/>
        <v>564.47500000000002</v>
      </c>
      <c r="AD97" s="1">
        <f t="shared" si="49"/>
        <v>524.65</v>
      </c>
      <c r="AE97" s="1">
        <f t="shared" si="50"/>
        <v>675.54</v>
      </c>
      <c r="AF97" s="1">
        <f t="shared" si="51"/>
        <v>115.16000000000003</v>
      </c>
      <c r="AG97" s="1">
        <f t="shared" si="52"/>
        <v>150.88999999999999</v>
      </c>
      <c r="AH97" s="1">
        <f t="shared" si="53"/>
        <v>560.1</v>
      </c>
      <c r="AI97" s="1">
        <f t="shared" si="54"/>
        <v>512.69000000000005</v>
      </c>
      <c r="AJ97" s="1">
        <f t="shared" si="55"/>
        <v>574.45499999999993</v>
      </c>
      <c r="AK97" s="1">
        <f t="shared" si="56"/>
        <v>625.7349999999999</v>
      </c>
      <c r="AL97" s="1">
        <f t="shared" si="57"/>
        <v>47.409999999999968</v>
      </c>
      <c r="AM97" s="1">
        <f t="shared" si="58"/>
        <v>51.279999999999973</v>
      </c>
      <c r="AN97" s="1">
        <f t="shared" si="59"/>
        <v>592.91750000000002</v>
      </c>
      <c r="AO97" s="1">
        <f t="shared" si="60"/>
        <v>543.57249999999999</v>
      </c>
      <c r="AP97" s="1">
        <f t="shared" si="61"/>
        <v>49.345000000000027</v>
      </c>
    </row>
    <row r="98" spans="1:42" x14ac:dyDescent="0.3">
      <c r="A98" s="43">
        <v>157</v>
      </c>
      <c r="B98" s="43">
        <v>588.29999999999995</v>
      </c>
      <c r="C98" s="43">
        <v>617.49</v>
      </c>
      <c r="D98" s="43">
        <v>557.29999999999995</v>
      </c>
      <c r="E98" s="43">
        <v>722.88</v>
      </c>
      <c r="F98" s="43">
        <v>570.79999999999995</v>
      </c>
      <c r="G98" s="43">
        <v>608.53</v>
      </c>
      <c r="H98" s="43">
        <v>536.1</v>
      </c>
      <c r="I98" s="43">
        <v>542.9</v>
      </c>
      <c r="J98" s="43">
        <f t="shared" si="31"/>
        <v>593.03749999999991</v>
      </c>
      <c r="K98" s="43">
        <v>17</v>
      </c>
      <c r="L98" s="43">
        <v>1</v>
      </c>
      <c r="M98" s="1">
        <f t="shared" si="32"/>
        <v>563.125</v>
      </c>
      <c r="N98" s="1">
        <f t="shared" si="33"/>
        <v>622.94999999999993</v>
      </c>
      <c r="O98" s="1">
        <f t="shared" si="34"/>
        <v>29.190000000000055</v>
      </c>
      <c r="P98" s="1">
        <f t="shared" si="35"/>
        <v>165.58000000000004</v>
      </c>
      <c r="Q98" s="1">
        <f t="shared" si="36"/>
        <v>37.730000000000018</v>
      </c>
      <c r="R98" s="1">
        <f t="shared" si="37"/>
        <v>6.7999999999999545</v>
      </c>
      <c r="S98" s="1">
        <f t="shared" si="38"/>
        <v>136.38999999999999</v>
      </c>
      <c r="T98" s="1">
        <f t="shared" si="39"/>
        <v>30.930000000000064</v>
      </c>
      <c r="U98" s="1">
        <f t="shared" si="40"/>
        <v>59.824999999999932</v>
      </c>
      <c r="V98" s="1">
        <f t="shared" si="41"/>
        <v>546.70000000000005</v>
      </c>
      <c r="W98" s="1">
        <f t="shared" si="42"/>
        <v>632.89</v>
      </c>
      <c r="X98" s="1">
        <f t="shared" si="43"/>
        <v>579.54999999999995</v>
      </c>
      <c r="Y98" s="1">
        <f t="shared" si="44"/>
        <v>613.01</v>
      </c>
      <c r="Z98" s="1">
        <f t="shared" si="45"/>
        <v>86.189999999999941</v>
      </c>
      <c r="AA98" s="1">
        <f t="shared" si="46"/>
        <v>33.460000000000036</v>
      </c>
      <c r="AB98" s="1">
        <f t="shared" si="47"/>
        <v>572.79999999999995</v>
      </c>
      <c r="AC98" s="1">
        <f t="shared" si="48"/>
        <v>670.18499999999995</v>
      </c>
      <c r="AD98" s="1">
        <f t="shared" si="49"/>
        <v>553.45000000000005</v>
      </c>
      <c r="AE98" s="1">
        <f t="shared" si="50"/>
        <v>575.71499999999992</v>
      </c>
      <c r="AF98" s="1">
        <f t="shared" si="51"/>
        <v>97.384999999999991</v>
      </c>
      <c r="AG98" s="1">
        <f t="shared" si="52"/>
        <v>22.264999999999873</v>
      </c>
      <c r="AH98" s="1">
        <f t="shared" si="53"/>
        <v>722.88</v>
      </c>
      <c r="AI98" s="1">
        <f t="shared" si="54"/>
        <v>602.89499999999998</v>
      </c>
      <c r="AJ98" s="1">
        <f t="shared" si="55"/>
        <v>539.5</v>
      </c>
      <c r="AK98" s="1">
        <f t="shared" si="56"/>
        <v>589.66499999999996</v>
      </c>
      <c r="AL98" s="1">
        <f t="shared" si="57"/>
        <v>119.98500000000001</v>
      </c>
      <c r="AM98" s="1">
        <f t="shared" si="58"/>
        <v>50.164999999999964</v>
      </c>
      <c r="AN98" s="1">
        <f t="shared" si="59"/>
        <v>656.27250000000004</v>
      </c>
      <c r="AO98" s="1">
        <f t="shared" si="60"/>
        <v>571.19749999999999</v>
      </c>
      <c r="AP98" s="1">
        <f t="shared" si="61"/>
        <v>85.075000000000045</v>
      </c>
    </row>
    <row r="99" spans="1:42" x14ac:dyDescent="0.3">
      <c r="A99" s="43">
        <v>158</v>
      </c>
      <c r="B99" s="43">
        <v>381.94</v>
      </c>
      <c r="C99" s="43">
        <v>405.87</v>
      </c>
      <c r="D99" s="43">
        <v>358.93</v>
      </c>
      <c r="E99" s="43">
        <v>809.24</v>
      </c>
      <c r="F99" s="43">
        <v>376.3</v>
      </c>
      <c r="G99" s="43">
        <v>449.1</v>
      </c>
      <c r="H99" s="43">
        <v>342.29</v>
      </c>
      <c r="I99" s="43">
        <v>352.64</v>
      </c>
      <c r="J99" s="43">
        <f t="shared" si="31"/>
        <v>434.53874999999999</v>
      </c>
      <c r="K99" s="43">
        <v>10</v>
      </c>
      <c r="L99" s="43">
        <v>1</v>
      </c>
      <c r="M99" s="1">
        <f t="shared" si="32"/>
        <v>364.86500000000001</v>
      </c>
      <c r="N99" s="1">
        <f t="shared" si="33"/>
        <v>504.21249999999998</v>
      </c>
      <c r="O99" s="1">
        <f t="shared" si="34"/>
        <v>23.930000000000007</v>
      </c>
      <c r="P99" s="1">
        <f t="shared" si="35"/>
        <v>450.31</v>
      </c>
      <c r="Q99" s="1">
        <f t="shared" si="36"/>
        <v>72.800000000000011</v>
      </c>
      <c r="R99" s="1">
        <f t="shared" si="37"/>
        <v>10.349999999999966</v>
      </c>
      <c r="S99" s="1">
        <f t="shared" si="38"/>
        <v>426.38</v>
      </c>
      <c r="T99" s="1">
        <f t="shared" si="39"/>
        <v>62.450000000000045</v>
      </c>
      <c r="U99" s="1">
        <f t="shared" si="40"/>
        <v>139.34749999999997</v>
      </c>
      <c r="V99" s="1">
        <f t="shared" si="41"/>
        <v>350.61</v>
      </c>
      <c r="W99" s="1">
        <f t="shared" si="42"/>
        <v>580.94000000000005</v>
      </c>
      <c r="X99" s="1">
        <f t="shared" si="43"/>
        <v>379.12</v>
      </c>
      <c r="Y99" s="1">
        <f t="shared" si="44"/>
        <v>427.48500000000001</v>
      </c>
      <c r="Z99" s="1">
        <f t="shared" si="45"/>
        <v>230.33000000000004</v>
      </c>
      <c r="AA99" s="1">
        <f t="shared" si="46"/>
        <v>48.365000000000009</v>
      </c>
      <c r="AB99" s="1">
        <f t="shared" si="47"/>
        <v>370.435</v>
      </c>
      <c r="AC99" s="1">
        <f t="shared" si="48"/>
        <v>607.55500000000006</v>
      </c>
      <c r="AD99" s="1">
        <f t="shared" si="49"/>
        <v>359.29500000000002</v>
      </c>
      <c r="AE99" s="1">
        <f t="shared" si="50"/>
        <v>400.87</v>
      </c>
      <c r="AF99" s="1">
        <f t="shared" si="51"/>
        <v>237.12000000000006</v>
      </c>
      <c r="AG99" s="1">
        <f t="shared" si="52"/>
        <v>41.574999999999989</v>
      </c>
      <c r="AH99" s="1">
        <f t="shared" si="53"/>
        <v>809.24</v>
      </c>
      <c r="AI99" s="1">
        <f t="shared" si="54"/>
        <v>393.90499999999997</v>
      </c>
      <c r="AJ99" s="1">
        <f t="shared" si="55"/>
        <v>347.46500000000003</v>
      </c>
      <c r="AK99" s="1">
        <f t="shared" si="56"/>
        <v>412.70000000000005</v>
      </c>
      <c r="AL99" s="1">
        <f t="shared" si="57"/>
        <v>415.33500000000004</v>
      </c>
      <c r="AM99" s="1">
        <f t="shared" si="58"/>
        <v>65.235000000000014</v>
      </c>
      <c r="AN99" s="1">
        <f t="shared" si="59"/>
        <v>610.97</v>
      </c>
      <c r="AO99" s="1">
        <f t="shared" si="60"/>
        <v>370.685</v>
      </c>
      <c r="AP99" s="1">
        <f t="shared" si="61"/>
        <v>240.28500000000003</v>
      </c>
    </row>
    <row r="100" spans="1:42" x14ac:dyDescent="0.3">
      <c r="A100" s="43">
        <v>160</v>
      </c>
      <c r="B100" s="43">
        <v>484.23</v>
      </c>
      <c r="C100" s="43">
        <v>525.33000000000004</v>
      </c>
      <c r="D100" s="43">
        <v>462.19</v>
      </c>
      <c r="E100" s="43">
        <v>662.51</v>
      </c>
      <c r="F100" s="43">
        <v>502.29</v>
      </c>
      <c r="G100" s="43">
        <v>644.69000000000005</v>
      </c>
      <c r="H100" s="43">
        <v>456.43</v>
      </c>
      <c r="I100" s="43">
        <v>440</v>
      </c>
      <c r="J100" s="43">
        <f t="shared" si="31"/>
        <v>522.20875000000001</v>
      </c>
      <c r="K100" s="43">
        <v>13</v>
      </c>
      <c r="L100" s="43">
        <v>1</v>
      </c>
      <c r="M100" s="1">
        <f t="shared" si="32"/>
        <v>476.28500000000003</v>
      </c>
      <c r="N100" s="1">
        <f t="shared" si="33"/>
        <v>568.13250000000005</v>
      </c>
      <c r="O100" s="1">
        <f t="shared" si="34"/>
        <v>41.100000000000023</v>
      </c>
      <c r="P100" s="1">
        <f t="shared" si="35"/>
        <v>200.32</v>
      </c>
      <c r="Q100" s="1">
        <f t="shared" si="36"/>
        <v>142.40000000000003</v>
      </c>
      <c r="R100" s="1">
        <f t="shared" si="37"/>
        <v>-16.430000000000007</v>
      </c>
      <c r="S100" s="1">
        <f t="shared" si="38"/>
        <v>159.21999999999997</v>
      </c>
      <c r="T100" s="1">
        <f t="shared" si="39"/>
        <v>158.83000000000004</v>
      </c>
      <c r="U100" s="1">
        <f t="shared" si="40"/>
        <v>91.847500000000025</v>
      </c>
      <c r="V100" s="1">
        <f t="shared" si="41"/>
        <v>459.31</v>
      </c>
      <c r="W100" s="1">
        <f t="shared" si="42"/>
        <v>551.255</v>
      </c>
      <c r="X100" s="1">
        <f t="shared" si="43"/>
        <v>493.26</v>
      </c>
      <c r="Y100" s="1">
        <f t="shared" si="44"/>
        <v>585.01</v>
      </c>
      <c r="Z100" s="1">
        <f t="shared" si="45"/>
        <v>91.944999999999993</v>
      </c>
      <c r="AA100" s="1">
        <f t="shared" si="46"/>
        <v>91.75</v>
      </c>
      <c r="AB100" s="1">
        <f t="shared" si="47"/>
        <v>473.21000000000004</v>
      </c>
      <c r="AC100" s="1">
        <f t="shared" si="48"/>
        <v>593.92000000000007</v>
      </c>
      <c r="AD100" s="1">
        <f t="shared" si="49"/>
        <v>479.36</v>
      </c>
      <c r="AE100" s="1">
        <f t="shared" si="50"/>
        <v>542.34500000000003</v>
      </c>
      <c r="AF100" s="1">
        <f t="shared" si="51"/>
        <v>120.71000000000004</v>
      </c>
      <c r="AG100" s="1">
        <f t="shared" si="52"/>
        <v>62.985000000000014</v>
      </c>
      <c r="AH100" s="1">
        <f t="shared" si="53"/>
        <v>662.51</v>
      </c>
      <c r="AI100" s="1">
        <f t="shared" si="54"/>
        <v>504.78000000000003</v>
      </c>
      <c r="AJ100" s="1">
        <f t="shared" si="55"/>
        <v>448.21500000000003</v>
      </c>
      <c r="AK100" s="1">
        <f t="shared" si="56"/>
        <v>573.49</v>
      </c>
      <c r="AL100" s="1">
        <f t="shared" si="57"/>
        <v>157.72999999999996</v>
      </c>
      <c r="AM100" s="1">
        <f t="shared" si="58"/>
        <v>125.27499999999998</v>
      </c>
      <c r="AN100" s="1">
        <f t="shared" si="59"/>
        <v>618</v>
      </c>
      <c r="AO100" s="1">
        <f t="shared" si="60"/>
        <v>476.49750000000006</v>
      </c>
      <c r="AP100" s="1">
        <f t="shared" si="61"/>
        <v>141.50249999999994</v>
      </c>
    </row>
    <row r="101" spans="1:42" x14ac:dyDescent="0.3">
      <c r="A101" s="43">
        <v>162</v>
      </c>
      <c r="B101" s="43">
        <v>574.70000000000005</v>
      </c>
      <c r="C101" s="43">
        <v>806.74</v>
      </c>
      <c r="D101" s="43">
        <v>588</v>
      </c>
      <c r="E101" s="43">
        <v>744</v>
      </c>
      <c r="F101" s="43">
        <v>609.28</v>
      </c>
      <c r="G101" s="43">
        <v>602.9</v>
      </c>
      <c r="H101" s="43">
        <v>581.1</v>
      </c>
      <c r="I101" s="43">
        <v>696.85</v>
      </c>
      <c r="J101" s="43">
        <f t="shared" si="31"/>
        <v>650.44625000000008</v>
      </c>
      <c r="K101" s="43">
        <v>17</v>
      </c>
      <c r="L101" s="43">
        <v>1</v>
      </c>
      <c r="M101" s="1">
        <f t="shared" si="32"/>
        <v>588.27</v>
      </c>
      <c r="N101" s="1">
        <f t="shared" si="33"/>
        <v>712.62249999999995</v>
      </c>
      <c r="O101" s="1">
        <f t="shared" si="34"/>
        <v>232.03999999999996</v>
      </c>
      <c r="P101" s="1">
        <f t="shared" si="35"/>
        <v>156</v>
      </c>
      <c r="Q101" s="1">
        <f t="shared" si="36"/>
        <v>-6.3799999999999955</v>
      </c>
      <c r="R101" s="1">
        <f t="shared" si="37"/>
        <v>115.75</v>
      </c>
      <c r="S101" s="1">
        <f t="shared" si="38"/>
        <v>-76.039999999999964</v>
      </c>
      <c r="T101" s="1">
        <f t="shared" si="39"/>
        <v>-122.13</v>
      </c>
      <c r="U101" s="1">
        <f t="shared" si="40"/>
        <v>124.35249999999996</v>
      </c>
      <c r="V101" s="1">
        <f t="shared" si="41"/>
        <v>584.54999999999995</v>
      </c>
      <c r="W101" s="1">
        <f t="shared" si="42"/>
        <v>720.42499999999995</v>
      </c>
      <c r="X101" s="1">
        <f t="shared" si="43"/>
        <v>591.99</v>
      </c>
      <c r="Y101" s="1">
        <f t="shared" si="44"/>
        <v>704.81999999999994</v>
      </c>
      <c r="Z101" s="1">
        <f t="shared" si="45"/>
        <v>135.875</v>
      </c>
      <c r="AA101" s="1">
        <f t="shared" si="46"/>
        <v>112.82999999999993</v>
      </c>
      <c r="AB101" s="1">
        <f t="shared" si="47"/>
        <v>581.35</v>
      </c>
      <c r="AC101" s="1">
        <f t="shared" si="48"/>
        <v>775.37</v>
      </c>
      <c r="AD101" s="1">
        <f t="shared" si="49"/>
        <v>595.19000000000005</v>
      </c>
      <c r="AE101" s="1">
        <f t="shared" si="50"/>
        <v>649.875</v>
      </c>
      <c r="AF101" s="1">
        <f t="shared" si="51"/>
        <v>194.01999999999998</v>
      </c>
      <c r="AG101" s="1">
        <f t="shared" si="52"/>
        <v>54.684999999999945</v>
      </c>
      <c r="AH101" s="1">
        <f t="shared" si="53"/>
        <v>744</v>
      </c>
      <c r="AI101" s="1">
        <f t="shared" si="54"/>
        <v>690.72</v>
      </c>
      <c r="AJ101" s="1">
        <f t="shared" si="55"/>
        <v>638.97500000000002</v>
      </c>
      <c r="AK101" s="1">
        <f t="shared" si="56"/>
        <v>606.08999999999992</v>
      </c>
      <c r="AL101" s="1">
        <f t="shared" si="57"/>
        <v>53.279999999999973</v>
      </c>
      <c r="AM101" s="1">
        <f t="shared" si="58"/>
        <v>-32.885000000000105</v>
      </c>
      <c r="AN101" s="1">
        <f t="shared" si="59"/>
        <v>675.04499999999996</v>
      </c>
      <c r="AO101" s="1">
        <f t="shared" si="60"/>
        <v>664.84750000000008</v>
      </c>
      <c r="AP101" s="1">
        <f t="shared" si="61"/>
        <v>10.197499999999877</v>
      </c>
    </row>
    <row r="102" spans="1:42" x14ac:dyDescent="0.3">
      <c r="A102" s="43">
        <v>163</v>
      </c>
      <c r="B102" s="43">
        <v>490.4</v>
      </c>
      <c r="C102" s="43">
        <v>506.1</v>
      </c>
      <c r="D102" s="43">
        <v>505.4</v>
      </c>
      <c r="E102" s="43">
        <v>622.6</v>
      </c>
      <c r="F102" s="43">
        <v>503.6</v>
      </c>
      <c r="G102" s="43">
        <v>581.44000000000005</v>
      </c>
      <c r="H102" s="43">
        <v>463.1</v>
      </c>
      <c r="I102" s="43">
        <v>492.8</v>
      </c>
      <c r="J102" s="43">
        <f t="shared" si="31"/>
        <v>520.67999999999995</v>
      </c>
      <c r="K102" s="43">
        <v>17</v>
      </c>
      <c r="L102" s="43">
        <v>1</v>
      </c>
      <c r="M102" s="1">
        <f t="shared" si="32"/>
        <v>490.625</v>
      </c>
      <c r="N102" s="1">
        <f t="shared" si="33"/>
        <v>550.73500000000001</v>
      </c>
      <c r="O102" s="1">
        <f t="shared" si="34"/>
        <v>15.700000000000045</v>
      </c>
      <c r="P102" s="1">
        <f t="shared" si="35"/>
        <v>117.20000000000005</v>
      </c>
      <c r="Q102" s="1">
        <f t="shared" si="36"/>
        <v>77.840000000000032</v>
      </c>
      <c r="R102" s="1">
        <f t="shared" si="37"/>
        <v>29.699999999999989</v>
      </c>
      <c r="S102" s="1">
        <f t="shared" si="38"/>
        <v>101.5</v>
      </c>
      <c r="T102" s="1">
        <f t="shared" si="39"/>
        <v>48.140000000000043</v>
      </c>
      <c r="U102" s="1">
        <f t="shared" si="40"/>
        <v>60.110000000000014</v>
      </c>
      <c r="V102" s="1">
        <f t="shared" si="41"/>
        <v>484.25</v>
      </c>
      <c r="W102" s="1">
        <f t="shared" si="42"/>
        <v>557.70000000000005</v>
      </c>
      <c r="X102" s="1">
        <f t="shared" si="43"/>
        <v>497</v>
      </c>
      <c r="Y102" s="1">
        <f t="shared" si="44"/>
        <v>543.77</v>
      </c>
      <c r="Z102" s="1">
        <f t="shared" si="45"/>
        <v>73.450000000000045</v>
      </c>
      <c r="AA102" s="1">
        <f t="shared" si="46"/>
        <v>46.769999999999982</v>
      </c>
      <c r="AB102" s="1">
        <f t="shared" si="47"/>
        <v>497.9</v>
      </c>
      <c r="AC102" s="1">
        <f t="shared" si="48"/>
        <v>564.35</v>
      </c>
      <c r="AD102" s="1">
        <f t="shared" si="49"/>
        <v>483.35</v>
      </c>
      <c r="AE102" s="1">
        <f t="shared" si="50"/>
        <v>537.12</v>
      </c>
      <c r="AF102" s="1">
        <f t="shared" si="51"/>
        <v>66.450000000000045</v>
      </c>
      <c r="AG102" s="1">
        <f t="shared" si="52"/>
        <v>53.769999999999982</v>
      </c>
      <c r="AH102" s="1">
        <f t="shared" si="53"/>
        <v>622.6</v>
      </c>
      <c r="AI102" s="1">
        <f t="shared" si="54"/>
        <v>498.25</v>
      </c>
      <c r="AJ102" s="1">
        <f t="shared" si="55"/>
        <v>477.95000000000005</v>
      </c>
      <c r="AK102" s="1">
        <f t="shared" si="56"/>
        <v>542.52</v>
      </c>
      <c r="AL102" s="1">
        <f t="shared" si="57"/>
        <v>124.35000000000002</v>
      </c>
      <c r="AM102" s="1">
        <f t="shared" si="58"/>
        <v>64.569999999999936</v>
      </c>
      <c r="AN102" s="1">
        <f t="shared" si="59"/>
        <v>582.55999999999995</v>
      </c>
      <c r="AO102" s="1">
        <f t="shared" si="60"/>
        <v>488.1</v>
      </c>
      <c r="AP102" s="1">
        <f t="shared" si="61"/>
        <v>94.459999999999923</v>
      </c>
    </row>
    <row r="103" spans="1:42" x14ac:dyDescent="0.3">
      <c r="A103" s="43">
        <v>164</v>
      </c>
      <c r="B103" s="43">
        <v>585.16999999999996</v>
      </c>
      <c r="C103" s="43">
        <v>625</v>
      </c>
      <c r="D103" s="43">
        <v>633</v>
      </c>
      <c r="E103" s="43">
        <v>839.8</v>
      </c>
      <c r="F103" s="43">
        <v>706.6</v>
      </c>
      <c r="G103" s="43">
        <v>875.41</v>
      </c>
      <c r="H103" s="43">
        <v>611.70000000000005</v>
      </c>
      <c r="I103" s="43">
        <v>708.1</v>
      </c>
      <c r="J103" s="43">
        <f t="shared" si="31"/>
        <v>698.09750000000008</v>
      </c>
      <c r="K103" s="43">
        <v>10</v>
      </c>
      <c r="L103" s="43">
        <v>1</v>
      </c>
      <c r="M103" s="1">
        <f t="shared" si="32"/>
        <v>634.11750000000006</v>
      </c>
      <c r="N103" s="1">
        <f t="shared" si="33"/>
        <v>762.07749999999999</v>
      </c>
      <c r="O103" s="1">
        <f t="shared" si="34"/>
        <v>39.830000000000041</v>
      </c>
      <c r="P103" s="1">
        <f t="shared" si="35"/>
        <v>206.79999999999995</v>
      </c>
      <c r="Q103" s="1">
        <f t="shared" si="36"/>
        <v>168.80999999999995</v>
      </c>
      <c r="R103" s="1">
        <f t="shared" si="37"/>
        <v>96.399999999999977</v>
      </c>
      <c r="S103" s="1">
        <f t="shared" si="38"/>
        <v>166.96999999999991</v>
      </c>
      <c r="T103" s="1">
        <f t="shared" si="39"/>
        <v>72.409999999999968</v>
      </c>
      <c r="U103" s="1">
        <f t="shared" si="40"/>
        <v>127.95999999999992</v>
      </c>
      <c r="V103" s="1">
        <f t="shared" si="41"/>
        <v>622.35</v>
      </c>
      <c r="W103" s="1">
        <f t="shared" si="42"/>
        <v>773.95</v>
      </c>
      <c r="X103" s="1">
        <f t="shared" si="43"/>
        <v>645.88499999999999</v>
      </c>
      <c r="Y103" s="1">
        <f t="shared" si="44"/>
        <v>750.20499999999993</v>
      </c>
      <c r="Z103" s="1">
        <f t="shared" si="45"/>
        <v>151.60000000000002</v>
      </c>
      <c r="AA103" s="1">
        <f t="shared" si="46"/>
        <v>104.31999999999994</v>
      </c>
      <c r="AB103" s="1">
        <f t="shared" si="47"/>
        <v>609.08500000000004</v>
      </c>
      <c r="AC103" s="1">
        <f t="shared" si="48"/>
        <v>732.4</v>
      </c>
      <c r="AD103" s="1">
        <f t="shared" si="49"/>
        <v>659.15000000000009</v>
      </c>
      <c r="AE103" s="1">
        <f t="shared" si="50"/>
        <v>791.755</v>
      </c>
      <c r="AF103" s="1">
        <f t="shared" si="51"/>
        <v>123.31499999999994</v>
      </c>
      <c r="AG103" s="1">
        <f t="shared" si="52"/>
        <v>132.6049999999999</v>
      </c>
      <c r="AH103" s="1">
        <f t="shared" si="53"/>
        <v>839.8</v>
      </c>
      <c r="AI103" s="1">
        <f t="shared" si="54"/>
        <v>605.08500000000004</v>
      </c>
      <c r="AJ103" s="1">
        <f t="shared" si="55"/>
        <v>659.90000000000009</v>
      </c>
      <c r="AK103" s="1">
        <f t="shared" si="56"/>
        <v>791.005</v>
      </c>
      <c r="AL103" s="1">
        <f t="shared" si="57"/>
        <v>234.71499999999992</v>
      </c>
      <c r="AM103" s="1">
        <f t="shared" si="58"/>
        <v>131.1049999999999</v>
      </c>
      <c r="AN103" s="1">
        <f t="shared" si="59"/>
        <v>815.40249999999992</v>
      </c>
      <c r="AO103" s="1">
        <f t="shared" si="60"/>
        <v>632.49250000000006</v>
      </c>
      <c r="AP103" s="1">
        <f t="shared" si="61"/>
        <v>182.90999999999985</v>
      </c>
    </row>
    <row r="104" spans="1:42" x14ac:dyDescent="0.3">
      <c r="A104" s="43">
        <v>165</v>
      </c>
      <c r="B104" s="43">
        <v>419.6</v>
      </c>
      <c r="C104" s="43">
        <v>504.34</v>
      </c>
      <c r="D104" s="43">
        <v>458.77</v>
      </c>
      <c r="E104" s="43">
        <v>515.20000000000005</v>
      </c>
      <c r="F104" s="43">
        <v>501.8</v>
      </c>
      <c r="G104" s="43">
        <v>597.44000000000005</v>
      </c>
      <c r="H104" s="43">
        <v>462.5</v>
      </c>
      <c r="I104" s="43">
        <v>504.9</v>
      </c>
      <c r="J104" s="43">
        <f t="shared" si="31"/>
        <v>495.56875000000002</v>
      </c>
      <c r="K104" s="43">
        <v>11</v>
      </c>
      <c r="L104" s="43">
        <v>1</v>
      </c>
      <c r="M104" s="1">
        <f t="shared" si="32"/>
        <v>460.66750000000002</v>
      </c>
      <c r="N104" s="1">
        <f t="shared" si="33"/>
        <v>530.47</v>
      </c>
      <c r="O104" s="1">
        <f t="shared" si="34"/>
        <v>84.739999999999952</v>
      </c>
      <c r="P104" s="1">
        <f t="shared" si="35"/>
        <v>56.430000000000064</v>
      </c>
      <c r="Q104" s="1">
        <f t="shared" si="36"/>
        <v>95.640000000000043</v>
      </c>
      <c r="R104" s="1">
        <f t="shared" si="37"/>
        <v>42.399999999999977</v>
      </c>
      <c r="S104" s="1">
        <f t="shared" si="38"/>
        <v>-28.309999999999889</v>
      </c>
      <c r="T104" s="1">
        <f t="shared" si="39"/>
        <v>53.240000000000066</v>
      </c>
      <c r="U104" s="1">
        <f t="shared" si="40"/>
        <v>69.802500000000009</v>
      </c>
      <c r="V104" s="1">
        <f t="shared" si="41"/>
        <v>460.63499999999999</v>
      </c>
      <c r="W104" s="1">
        <f t="shared" si="42"/>
        <v>510.05</v>
      </c>
      <c r="X104" s="1">
        <f t="shared" si="43"/>
        <v>460.70000000000005</v>
      </c>
      <c r="Y104" s="1">
        <f t="shared" si="44"/>
        <v>550.89</v>
      </c>
      <c r="Z104" s="1">
        <f t="shared" si="45"/>
        <v>49.41500000000002</v>
      </c>
      <c r="AA104" s="1">
        <f t="shared" si="46"/>
        <v>90.189999999999941</v>
      </c>
      <c r="AB104" s="1">
        <f t="shared" si="47"/>
        <v>439.185</v>
      </c>
      <c r="AC104" s="1">
        <f t="shared" si="48"/>
        <v>509.77</v>
      </c>
      <c r="AD104" s="1">
        <f t="shared" si="49"/>
        <v>482.15</v>
      </c>
      <c r="AE104" s="1">
        <f t="shared" si="50"/>
        <v>551.17000000000007</v>
      </c>
      <c r="AF104" s="1">
        <f t="shared" si="51"/>
        <v>70.58499999999998</v>
      </c>
      <c r="AG104" s="1">
        <f t="shared" si="52"/>
        <v>69.020000000000095</v>
      </c>
      <c r="AH104" s="1">
        <f t="shared" si="53"/>
        <v>515.20000000000005</v>
      </c>
      <c r="AI104" s="1">
        <f t="shared" si="54"/>
        <v>461.97</v>
      </c>
      <c r="AJ104" s="1">
        <f t="shared" si="55"/>
        <v>483.7</v>
      </c>
      <c r="AK104" s="1">
        <f t="shared" si="56"/>
        <v>549.62</v>
      </c>
      <c r="AL104" s="1">
        <f t="shared" si="57"/>
        <v>53.230000000000018</v>
      </c>
      <c r="AM104" s="1">
        <f t="shared" si="58"/>
        <v>65.920000000000016</v>
      </c>
      <c r="AN104" s="1">
        <f t="shared" si="59"/>
        <v>532.41000000000008</v>
      </c>
      <c r="AO104" s="1">
        <f t="shared" si="60"/>
        <v>472.83500000000004</v>
      </c>
      <c r="AP104" s="1">
        <f t="shared" si="61"/>
        <v>59.575000000000045</v>
      </c>
    </row>
    <row r="105" spans="1:42" x14ac:dyDescent="0.3">
      <c r="A105" s="43">
        <v>168</v>
      </c>
      <c r="B105" s="43">
        <v>365.9</v>
      </c>
      <c r="C105" s="43">
        <v>493.44</v>
      </c>
      <c r="D105" s="43">
        <v>476.27</v>
      </c>
      <c r="E105" s="43">
        <v>583.36</v>
      </c>
      <c r="F105" s="43">
        <v>532.1</v>
      </c>
      <c r="G105" s="43">
        <v>686.83</v>
      </c>
      <c r="H105" s="43">
        <v>491.8</v>
      </c>
      <c r="I105" s="43">
        <v>551.20000000000005</v>
      </c>
      <c r="J105" s="43">
        <f t="shared" si="31"/>
        <v>522.61249999999995</v>
      </c>
      <c r="K105" s="43">
        <v>10</v>
      </c>
      <c r="L105" s="43">
        <v>1</v>
      </c>
      <c r="M105" s="1">
        <f t="shared" si="32"/>
        <v>466.51749999999998</v>
      </c>
      <c r="N105" s="1">
        <f t="shared" si="33"/>
        <v>578.70749999999998</v>
      </c>
      <c r="O105" s="1">
        <f t="shared" si="34"/>
        <v>127.54000000000002</v>
      </c>
      <c r="P105" s="1">
        <f t="shared" si="35"/>
        <v>107.09000000000003</v>
      </c>
      <c r="Q105" s="1">
        <f t="shared" si="36"/>
        <v>154.73000000000002</v>
      </c>
      <c r="R105" s="1">
        <f t="shared" si="37"/>
        <v>59.400000000000034</v>
      </c>
      <c r="S105" s="1">
        <f t="shared" si="38"/>
        <v>-20.449999999999989</v>
      </c>
      <c r="T105" s="1">
        <f t="shared" si="39"/>
        <v>95.329999999999984</v>
      </c>
      <c r="U105" s="1">
        <f t="shared" si="40"/>
        <v>112.19</v>
      </c>
      <c r="V105" s="1">
        <f t="shared" si="41"/>
        <v>484.03499999999997</v>
      </c>
      <c r="W105" s="1">
        <f t="shared" si="42"/>
        <v>567.28</v>
      </c>
      <c r="X105" s="1">
        <f t="shared" si="43"/>
        <v>449</v>
      </c>
      <c r="Y105" s="1">
        <f t="shared" si="44"/>
        <v>590.13499999999999</v>
      </c>
      <c r="Z105" s="1">
        <f t="shared" si="45"/>
        <v>83.245000000000005</v>
      </c>
      <c r="AA105" s="1">
        <f t="shared" si="46"/>
        <v>141.13499999999999</v>
      </c>
      <c r="AB105" s="1">
        <f t="shared" si="47"/>
        <v>421.08499999999998</v>
      </c>
      <c r="AC105" s="1">
        <f t="shared" si="48"/>
        <v>538.4</v>
      </c>
      <c r="AD105" s="1">
        <f t="shared" si="49"/>
        <v>511.95000000000005</v>
      </c>
      <c r="AE105" s="1">
        <f t="shared" si="50"/>
        <v>619.0150000000001</v>
      </c>
      <c r="AF105" s="1">
        <f t="shared" si="51"/>
        <v>117.315</v>
      </c>
      <c r="AG105" s="1">
        <f t="shared" si="52"/>
        <v>107.06500000000005</v>
      </c>
      <c r="AH105" s="1">
        <f t="shared" si="53"/>
        <v>583.36</v>
      </c>
      <c r="AI105" s="1">
        <f t="shared" si="54"/>
        <v>429.66999999999996</v>
      </c>
      <c r="AJ105" s="1">
        <f t="shared" si="55"/>
        <v>521.5</v>
      </c>
      <c r="AK105" s="1">
        <f t="shared" si="56"/>
        <v>609.46500000000003</v>
      </c>
      <c r="AL105" s="1">
        <f t="shared" si="57"/>
        <v>153.69000000000005</v>
      </c>
      <c r="AM105" s="1">
        <f t="shared" si="58"/>
        <v>87.965000000000032</v>
      </c>
      <c r="AN105" s="1">
        <f t="shared" si="59"/>
        <v>596.41250000000002</v>
      </c>
      <c r="AO105" s="1">
        <f t="shared" si="60"/>
        <v>475.58499999999998</v>
      </c>
      <c r="AP105" s="1">
        <f t="shared" si="61"/>
        <v>120.82750000000004</v>
      </c>
    </row>
    <row r="106" spans="1:42" x14ac:dyDescent="0.3">
      <c r="A106" s="43">
        <v>169</v>
      </c>
      <c r="B106" s="43">
        <v>340.6</v>
      </c>
      <c r="C106" s="43">
        <v>388.2</v>
      </c>
      <c r="D106" s="43">
        <v>358.4</v>
      </c>
      <c r="E106" s="43">
        <v>597.47</v>
      </c>
      <c r="F106" s="43">
        <v>380.7</v>
      </c>
      <c r="G106" s="43">
        <v>612.42999999999995</v>
      </c>
      <c r="H106" s="43">
        <v>366.3</v>
      </c>
      <c r="I106" s="43">
        <v>506.74</v>
      </c>
      <c r="J106" s="43">
        <f t="shared" si="31"/>
        <v>443.85500000000002</v>
      </c>
      <c r="K106" s="43">
        <v>14</v>
      </c>
      <c r="L106" s="43">
        <v>1</v>
      </c>
      <c r="M106" s="1">
        <f t="shared" si="32"/>
        <v>361.5</v>
      </c>
      <c r="N106" s="1">
        <f t="shared" si="33"/>
        <v>526.21</v>
      </c>
      <c r="O106" s="1">
        <f t="shared" si="34"/>
        <v>47.599999999999966</v>
      </c>
      <c r="P106" s="1">
        <f t="shared" si="35"/>
        <v>239.07000000000005</v>
      </c>
      <c r="Q106" s="1">
        <f t="shared" si="36"/>
        <v>231.72999999999996</v>
      </c>
      <c r="R106" s="1">
        <f t="shared" si="37"/>
        <v>140.44</v>
      </c>
      <c r="S106" s="1">
        <f t="shared" si="38"/>
        <v>191.47000000000008</v>
      </c>
      <c r="T106" s="1">
        <f t="shared" si="39"/>
        <v>91.289999999999964</v>
      </c>
      <c r="U106" s="1">
        <f t="shared" si="40"/>
        <v>164.71000000000004</v>
      </c>
      <c r="V106" s="1">
        <f t="shared" si="41"/>
        <v>362.35</v>
      </c>
      <c r="W106" s="1">
        <f t="shared" si="42"/>
        <v>552.10500000000002</v>
      </c>
      <c r="X106" s="1">
        <f t="shared" si="43"/>
        <v>360.65</v>
      </c>
      <c r="Y106" s="1">
        <f t="shared" si="44"/>
        <v>500.31499999999994</v>
      </c>
      <c r="Z106" s="1">
        <f t="shared" si="45"/>
        <v>189.755</v>
      </c>
      <c r="AA106" s="1">
        <f t="shared" si="46"/>
        <v>139.66499999999996</v>
      </c>
      <c r="AB106" s="1">
        <f t="shared" si="47"/>
        <v>349.5</v>
      </c>
      <c r="AC106" s="1">
        <f t="shared" si="48"/>
        <v>492.83500000000004</v>
      </c>
      <c r="AD106" s="1">
        <f t="shared" si="49"/>
        <v>373.5</v>
      </c>
      <c r="AE106" s="1">
        <f t="shared" si="50"/>
        <v>559.58500000000004</v>
      </c>
      <c r="AF106" s="1">
        <f t="shared" si="51"/>
        <v>143.33500000000004</v>
      </c>
      <c r="AG106" s="1">
        <f t="shared" si="52"/>
        <v>186.08500000000004</v>
      </c>
      <c r="AH106" s="1">
        <f t="shared" si="53"/>
        <v>597.47</v>
      </c>
      <c r="AI106" s="1">
        <f t="shared" si="54"/>
        <v>364.4</v>
      </c>
      <c r="AJ106" s="1">
        <f t="shared" si="55"/>
        <v>436.52</v>
      </c>
      <c r="AK106" s="1">
        <f t="shared" si="56"/>
        <v>496.56499999999994</v>
      </c>
      <c r="AL106" s="1">
        <f t="shared" si="57"/>
        <v>233.07000000000005</v>
      </c>
      <c r="AM106" s="1">
        <f t="shared" si="58"/>
        <v>60.044999999999959</v>
      </c>
      <c r="AN106" s="1">
        <f t="shared" si="59"/>
        <v>547.01749999999993</v>
      </c>
      <c r="AO106" s="1">
        <f t="shared" si="60"/>
        <v>400.46</v>
      </c>
      <c r="AP106" s="1">
        <f t="shared" si="61"/>
        <v>146.55749999999995</v>
      </c>
    </row>
    <row r="107" spans="1:42" x14ac:dyDescent="0.3">
      <c r="A107" s="43">
        <v>171</v>
      </c>
      <c r="B107" s="43">
        <v>385.1</v>
      </c>
      <c r="C107" s="43">
        <v>414.8</v>
      </c>
      <c r="D107" s="43">
        <v>434.56</v>
      </c>
      <c r="E107" s="43">
        <v>607.38</v>
      </c>
      <c r="F107" s="43">
        <v>497.4</v>
      </c>
      <c r="G107" s="43">
        <v>612.4</v>
      </c>
      <c r="H107" s="43">
        <v>392.8</v>
      </c>
      <c r="I107" s="43">
        <v>413.7</v>
      </c>
      <c r="J107" s="43">
        <f t="shared" si="31"/>
        <v>469.76750000000004</v>
      </c>
      <c r="K107" s="43">
        <v>17</v>
      </c>
      <c r="L107" s="43">
        <v>1</v>
      </c>
      <c r="M107" s="1">
        <f t="shared" si="32"/>
        <v>427.46499999999997</v>
      </c>
      <c r="N107" s="1">
        <f t="shared" si="33"/>
        <v>512.06999999999994</v>
      </c>
      <c r="O107" s="1">
        <f t="shared" si="34"/>
        <v>29.699999999999989</v>
      </c>
      <c r="P107" s="1">
        <f t="shared" si="35"/>
        <v>172.82</v>
      </c>
      <c r="Q107" s="1">
        <f t="shared" si="36"/>
        <v>115</v>
      </c>
      <c r="R107" s="1">
        <f t="shared" si="37"/>
        <v>20.899999999999977</v>
      </c>
      <c r="S107" s="1">
        <f t="shared" si="38"/>
        <v>143.12</v>
      </c>
      <c r="T107" s="1">
        <f t="shared" si="39"/>
        <v>94.100000000000023</v>
      </c>
      <c r="U107" s="1">
        <f t="shared" si="40"/>
        <v>84.604999999999961</v>
      </c>
      <c r="V107" s="1">
        <f t="shared" si="41"/>
        <v>413.68</v>
      </c>
      <c r="W107" s="1">
        <f t="shared" si="42"/>
        <v>510.53999999999996</v>
      </c>
      <c r="X107" s="1">
        <f t="shared" si="43"/>
        <v>441.25</v>
      </c>
      <c r="Y107" s="1">
        <f t="shared" si="44"/>
        <v>513.6</v>
      </c>
      <c r="Z107" s="1">
        <f t="shared" si="45"/>
        <v>96.859999999999957</v>
      </c>
      <c r="AA107" s="1">
        <f t="shared" si="46"/>
        <v>72.350000000000023</v>
      </c>
      <c r="AB107" s="1">
        <f t="shared" si="47"/>
        <v>409.83000000000004</v>
      </c>
      <c r="AC107" s="1">
        <f t="shared" si="48"/>
        <v>511.09000000000003</v>
      </c>
      <c r="AD107" s="1">
        <f t="shared" si="49"/>
        <v>445.1</v>
      </c>
      <c r="AE107" s="1">
        <f t="shared" si="50"/>
        <v>513.04999999999995</v>
      </c>
      <c r="AF107" s="1">
        <f t="shared" si="51"/>
        <v>101.25999999999999</v>
      </c>
      <c r="AG107" s="1">
        <f t="shared" si="52"/>
        <v>67.949999999999932</v>
      </c>
      <c r="AH107" s="1">
        <f t="shared" si="53"/>
        <v>607.38</v>
      </c>
      <c r="AI107" s="1">
        <f t="shared" si="54"/>
        <v>399.95000000000005</v>
      </c>
      <c r="AJ107" s="1">
        <f t="shared" si="55"/>
        <v>403.25</v>
      </c>
      <c r="AK107" s="1">
        <f t="shared" si="56"/>
        <v>554.9</v>
      </c>
      <c r="AL107" s="1">
        <f t="shared" si="57"/>
        <v>207.42999999999995</v>
      </c>
      <c r="AM107" s="1">
        <f t="shared" si="58"/>
        <v>151.64999999999998</v>
      </c>
      <c r="AN107" s="1">
        <f t="shared" si="59"/>
        <v>581.14</v>
      </c>
      <c r="AO107" s="1">
        <f t="shared" si="60"/>
        <v>401.6</v>
      </c>
      <c r="AP107" s="1">
        <f t="shared" si="61"/>
        <v>179.53999999999996</v>
      </c>
    </row>
    <row r="108" spans="1:42" x14ac:dyDescent="0.3">
      <c r="A108" s="43">
        <v>172</v>
      </c>
      <c r="B108" s="43">
        <v>477.4</v>
      </c>
      <c r="C108" s="43">
        <v>522.45000000000005</v>
      </c>
      <c r="D108" s="43">
        <v>564.37</v>
      </c>
      <c r="E108" s="43">
        <v>776.43</v>
      </c>
      <c r="F108" s="43">
        <v>573.1</v>
      </c>
      <c r="G108" s="43">
        <v>641.70000000000005</v>
      </c>
      <c r="H108" s="43">
        <v>505.5</v>
      </c>
      <c r="I108" s="43">
        <v>575.1</v>
      </c>
      <c r="J108" s="43">
        <f t="shared" si="31"/>
        <v>579.50625000000002</v>
      </c>
      <c r="K108" s="43">
        <v>16</v>
      </c>
      <c r="L108" s="43">
        <v>1</v>
      </c>
      <c r="M108" s="1">
        <f t="shared" si="32"/>
        <v>530.09249999999997</v>
      </c>
      <c r="N108" s="1">
        <f t="shared" si="33"/>
        <v>628.92000000000007</v>
      </c>
      <c r="O108" s="1">
        <f t="shared" si="34"/>
        <v>45.050000000000068</v>
      </c>
      <c r="P108" s="1">
        <f t="shared" si="35"/>
        <v>212.05999999999995</v>
      </c>
      <c r="Q108" s="1">
        <f t="shared" si="36"/>
        <v>68.600000000000023</v>
      </c>
      <c r="R108" s="1">
        <f t="shared" si="37"/>
        <v>69.600000000000023</v>
      </c>
      <c r="S108" s="1">
        <f t="shared" si="38"/>
        <v>167.00999999999988</v>
      </c>
      <c r="T108" s="1">
        <f t="shared" si="39"/>
        <v>-1</v>
      </c>
      <c r="U108" s="1">
        <f t="shared" si="40"/>
        <v>98.8275000000001</v>
      </c>
      <c r="V108" s="1">
        <f t="shared" si="41"/>
        <v>534.93499999999995</v>
      </c>
      <c r="W108" s="1">
        <f t="shared" si="42"/>
        <v>675.76499999999999</v>
      </c>
      <c r="X108" s="1">
        <f t="shared" si="43"/>
        <v>525.25</v>
      </c>
      <c r="Y108" s="1">
        <f t="shared" si="44"/>
        <v>582.07500000000005</v>
      </c>
      <c r="Z108" s="1">
        <f t="shared" si="45"/>
        <v>140.83000000000004</v>
      </c>
      <c r="AA108" s="1">
        <f t="shared" si="46"/>
        <v>56.825000000000045</v>
      </c>
      <c r="AB108" s="1">
        <f t="shared" si="47"/>
        <v>520.88499999999999</v>
      </c>
      <c r="AC108" s="1">
        <f t="shared" si="48"/>
        <v>649.44000000000005</v>
      </c>
      <c r="AD108" s="1">
        <f t="shared" si="49"/>
        <v>539.29999999999995</v>
      </c>
      <c r="AE108" s="1">
        <f t="shared" si="50"/>
        <v>608.40000000000009</v>
      </c>
      <c r="AF108" s="1">
        <f t="shared" si="51"/>
        <v>128.55500000000006</v>
      </c>
      <c r="AG108" s="1">
        <f t="shared" si="52"/>
        <v>69.100000000000136</v>
      </c>
      <c r="AH108" s="1">
        <f t="shared" si="53"/>
        <v>776.43</v>
      </c>
      <c r="AI108" s="1">
        <f t="shared" si="54"/>
        <v>499.92500000000001</v>
      </c>
      <c r="AJ108" s="1">
        <f t="shared" si="55"/>
        <v>540.29999999999995</v>
      </c>
      <c r="AK108" s="1">
        <f t="shared" si="56"/>
        <v>607.40000000000009</v>
      </c>
      <c r="AL108" s="1">
        <f t="shared" si="57"/>
        <v>276.50499999999994</v>
      </c>
      <c r="AM108" s="1">
        <f t="shared" si="58"/>
        <v>67.100000000000136</v>
      </c>
      <c r="AN108" s="1">
        <f t="shared" si="59"/>
        <v>691.91499999999996</v>
      </c>
      <c r="AO108" s="1">
        <f t="shared" si="60"/>
        <v>520.11249999999995</v>
      </c>
      <c r="AP108" s="1">
        <f t="shared" si="61"/>
        <v>171.80250000000001</v>
      </c>
    </row>
    <row r="109" spans="1:42" x14ac:dyDescent="0.3">
      <c r="A109" s="43">
        <v>173</v>
      </c>
      <c r="B109" s="43">
        <v>457.07</v>
      </c>
      <c r="C109" s="43">
        <v>465.9</v>
      </c>
      <c r="D109" s="43">
        <v>586.24</v>
      </c>
      <c r="E109" s="43">
        <v>592.9</v>
      </c>
      <c r="F109" s="43">
        <v>519.79999999999995</v>
      </c>
      <c r="G109" s="43">
        <v>656.32</v>
      </c>
      <c r="H109" s="43">
        <v>513.39</v>
      </c>
      <c r="I109" s="43">
        <v>470.8</v>
      </c>
      <c r="J109" s="43">
        <f t="shared" si="31"/>
        <v>532.80250000000001</v>
      </c>
      <c r="K109" s="43">
        <v>13</v>
      </c>
      <c r="L109" s="43">
        <v>1</v>
      </c>
      <c r="M109" s="1">
        <f t="shared" si="32"/>
        <v>519.125</v>
      </c>
      <c r="N109" s="1">
        <f t="shared" si="33"/>
        <v>546.48</v>
      </c>
      <c r="O109" s="1">
        <f t="shared" si="34"/>
        <v>8.8299999999999841</v>
      </c>
      <c r="P109" s="1">
        <f t="shared" si="35"/>
        <v>6.6599999999999682</v>
      </c>
      <c r="Q109" s="1">
        <f t="shared" si="36"/>
        <v>136.5200000000001</v>
      </c>
      <c r="R109" s="1">
        <f t="shared" si="37"/>
        <v>-42.589999999999975</v>
      </c>
      <c r="S109" s="1">
        <f t="shared" si="38"/>
        <v>-2.1700000000000159</v>
      </c>
      <c r="T109" s="1">
        <f t="shared" si="39"/>
        <v>179.11000000000007</v>
      </c>
      <c r="U109" s="1">
        <f t="shared" si="40"/>
        <v>27.355000000000018</v>
      </c>
      <c r="V109" s="1">
        <f t="shared" si="41"/>
        <v>549.81500000000005</v>
      </c>
      <c r="W109" s="1">
        <f t="shared" si="42"/>
        <v>531.85</v>
      </c>
      <c r="X109" s="1">
        <f t="shared" si="43"/>
        <v>488.43499999999995</v>
      </c>
      <c r="Y109" s="1">
        <f t="shared" si="44"/>
        <v>561.11</v>
      </c>
      <c r="Z109" s="1">
        <f t="shared" si="45"/>
        <v>-17.965000000000032</v>
      </c>
      <c r="AA109" s="1">
        <f t="shared" si="46"/>
        <v>72.675000000000068</v>
      </c>
      <c r="AB109" s="1">
        <f t="shared" si="47"/>
        <v>521.65499999999997</v>
      </c>
      <c r="AC109" s="1">
        <f t="shared" si="48"/>
        <v>529.4</v>
      </c>
      <c r="AD109" s="1">
        <f t="shared" si="49"/>
        <v>516.59500000000003</v>
      </c>
      <c r="AE109" s="1">
        <f t="shared" si="50"/>
        <v>563.56000000000006</v>
      </c>
      <c r="AF109" s="1">
        <f t="shared" si="51"/>
        <v>7.7450000000000045</v>
      </c>
      <c r="AG109" s="1">
        <f t="shared" si="52"/>
        <v>46.965000000000032</v>
      </c>
      <c r="AH109" s="1">
        <f t="shared" si="53"/>
        <v>592.9</v>
      </c>
      <c r="AI109" s="1">
        <f t="shared" si="54"/>
        <v>461.48500000000001</v>
      </c>
      <c r="AJ109" s="1">
        <f t="shared" si="55"/>
        <v>492.09500000000003</v>
      </c>
      <c r="AK109" s="1">
        <f t="shared" si="56"/>
        <v>588.05999999999995</v>
      </c>
      <c r="AL109" s="1">
        <f t="shared" si="57"/>
        <v>131.41499999999996</v>
      </c>
      <c r="AM109" s="1">
        <f t="shared" si="58"/>
        <v>95.964999999999918</v>
      </c>
      <c r="AN109" s="1">
        <f t="shared" si="59"/>
        <v>590.48</v>
      </c>
      <c r="AO109" s="1">
        <f t="shared" si="60"/>
        <v>476.79</v>
      </c>
      <c r="AP109" s="1">
        <f t="shared" si="61"/>
        <v>113.69</v>
      </c>
    </row>
    <row r="110" spans="1:42" x14ac:dyDescent="0.3">
      <c r="A110" s="43">
        <v>174</v>
      </c>
      <c r="B110" s="43">
        <v>529</v>
      </c>
      <c r="C110" s="43">
        <v>725.54</v>
      </c>
      <c r="D110" s="43">
        <v>585.1</v>
      </c>
      <c r="E110" s="43">
        <v>760.64</v>
      </c>
      <c r="F110" s="43">
        <v>495.9</v>
      </c>
      <c r="G110" s="43">
        <v>553.29999999999995</v>
      </c>
      <c r="H110" s="43">
        <v>501.9</v>
      </c>
      <c r="I110" s="43">
        <v>572.9</v>
      </c>
      <c r="J110" s="43">
        <f t="shared" si="31"/>
        <v>590.53499999999985</v>
      </c>
      <c r="K110" s="43">
        <v>18</v>
      </c>
      <c r="L110" s="43">
        <v>1</v>
      </c>
      <c r="M110" s="1">
        <f t="shared" si="32"/>
        <v>527.97500000000002</v>
      </c>
      <c r="N110" s="1">
        <f t="shared" si="33"/>
        <v>653.09499999999991</v>
      </c>
      <c r="O110" s="1">
        <f t="shared" si="34"/>
        <v>196.53999999999996</v>
      </c>
      <c r="P110" s="1">
        <f t="shared" si="35"/>
        <v>175.53999999999996</v>
      </c>
      <c r="Q110" s="1">
        <f t="shared" si="36"/>
        <v>57.399999999999977</v>
      </c>
      <c r="R110" s="1">
        <f t="shared" si="37"/>
        <v>71</v>
      </c>
      <c r="S110" s="1">
        <f t="shared" si="38"/>
        <v>-21</v>
      </c>
      <c r="T110" s="1">
        <f t="shared" si="39"/>
        <v>-13.600000000000023</v>
      </c>
      <c r="U110" s="1">
        <f t="shared" si="40"/>
        <v>125.11999999999989</v>
      </c>
      <c r="V110" s="1">
        <f t="shared" si="41"/>
        <v>543.5</v>
      </c>
      <c r="W110" s="1">
        <f t="shared" si="42"/>
        <v>666.77</v>
      </c>
      <c r="X110" s="1">
        <f t="shared" si="43"/>
        <v>512.45000000000005</v>
      </c>
      <c r="Y110" s="1">
        <f t="shared" si="44"/>
        <v>639.41999999999996</v>
      </c>
      <c r="Z110" s="1">
        <f t="shared" si="45"/>
        <v>123.26999999999998</v>
      </c>
      <c r="AA110" s="1">
        <f t="shared" si="46"/>
        <v>126.96999999999991</v>
      </c>
      <c r="AB110" s="1">
        <f t="shared" si="47"/>
        <v>557.04999999999995</v>
      </c>
      <c r="AC110" s="1">
        <f t="shared" si="48"/>
        <v>743.08999999999992</v>
      </c>
      <c r="AD110" s="1">
        <f t="shared" si="49"/>
        <v>498.9</v>
      </c>
      <c r="AE110" s="1">
        <f t="shared" si="50"/>
        <v>563.09999999999991</v>
      </c>
      <c r="AF110" s="1">
        <f t="shared" si="51"/>
        <v>186.03999999999996</v>
      </c>
      <c r="AG110" s="1">
        <f t="shared" si="52"/>
        <v>64.199999999999932</v>
      </c>
      <c r="AH110" s="1">
        <f t="shared" si="53"/>
        <v>760.64</v>
      </c>
      <c r="AI110" s="1">
        <f t="shared" si="54"/>
        <v>627.27</v>
      </c>
      <c r="AJ110" s="1">
        <f t="shared" si="55"/>
        <v>537.4</v>
      </c>
      <c r="AK110" s="1">
        <f t="shared" si="56"/>
        <v>524.59999999999991</v>
      </c>
      <c r="AL110" s="1">
        <f t="shared" si="57"/>
        <v>133.37</v>
      </c>
      <c r="AM110" s="1">
        <f t="shared" si="58"/>
        <v>-12.800000000000068</v>
      </c>
      <c r="AN110" s="1">
        <f t="shared" si="59"/>
        <v>642.61999999999989</v>
      </c>
      <c r="AO110" s="1">
        <f t="shared" si="60"/>
        <v>582.33500000000004</v>
      </c>
      <c r="AP110" s="1">
        <f t="shared" si="61"/>
        <v>60.284999999999854</v>
      </c>
    </row>
    <row r="111" spans="1:42" x14ac:dyDescent="0.3">
      <c r="A111" s="43">
        <v>175</v>
      </c>
      <c r="B111" s="43">
        <v>523.73</v>
      </c>
      <c r="C111" s="43">
        <v>526.1</v>
      </c>
      <c r="D111" s="43">
        <v>486.08</v>
      </c>
      <c r="E111" s="43">
        <v>691.45</v>
      </c>
      <c r="F111" s="43">
        <v>573.1</v>
      </c>
      <c r="G111" s="43">
        <v>630.29999999999995</v>
      </c>
      <c r="H111" s="43">
        <v>401.8</v>
      </c>
      <c r="I111" s="43">
        <v>469</v>
      </c>
      <c r="J111" s="43">
        <f t="shared" si="31"/>
        <v>537.69499999999994</v>
      </c>
      <c r="K111" s="43">
        <v>15</v>
      </c>
      <c r="L111" s="43">
        <v>1</v>
      </c>
      <c r="M111" s="1">
        <f t="shared" si="32"/>
        <v>496.17749999999995</v>
      </c>
      <c r="N111" s="1">
        <f t="shared" si="33"/>
        <v>579.21250000000009</v>
      </c>
      <c r="O111" s="1">
        <f t="shared" si="34"/>
        <v>2.3700000000000045</v>
      </c>
      <c r="P111" s="1">
        <f t="shared" si="35"/>
        <v>205.37000000000006</v>
      </c>
      <c r="Q111" s="1">
        <f t="shared" si="36"/>
        <v>57.199999999999932</v>
      </c>
      <c r="R111" s="1">
        <f t="shared" si="37"/>
        <v>67.199999999999989</v>
      </c>
      <c r="S111" s="1">
        <f t="shared" si="38"/>
        <v>203.00000000000006</v>
      </c>
      <c r="T111" s="1">
        <f t="shared" si="39"/>
        <v>-10.000000000000057</v>
      </c>
      <c r="U111" s="1">
        <f t="shared" si="40"/>
        <v>83.035000000000139</v>
      </c>
      <c r="V111" s="1">
        <f t="shared" si="41"/>
        <v>443.94</v>
      </c>
      <c r="W111" s="1">
        <f t="shared" si="42"/>
        <v>580.22500000000002</v>
      </c>
      <c r="X111" s="1">
        <f t="shared" si="43"/>
        <v>548.41499999999996</v>
      </c>
      <c r="Y111" s="1">
        <f t="shared" si="44"/>
        <v>578.20000000000005</v>
      </c>
      <c r="Z111" s="1">
        <f t="shared" si="45"/>
        <v>136.28500000000003</v>
      </c>
      <c r="AA111" s="1">
        <f t="shared" si="46"/>
        <v>29.785000000000082</v>
      </c>
      <c r="AB111" s="1">
        <f t="shared" si="47"/>
        <v>504.90499999999997</v>
      </c>
      <c r="AC111" s="1">
        <f t="shared" si="48"/>
        <v>608.77500000000009</v>
      </c>
      <c r="AD111" s="1">
        <f t="shared" si="49"/>
        <v>487.45000000000005</v>
      </c>
      <c r="AE111" s="1">
        <f t="shared" si="50"/>
        <v>549.65</v>
      </c>
      <c r="AF111" s="1">
        <f t="shared" si="51"/>
        <v>103.87000000000012</v>
      </c>
      <c r="AG111" s="1">
        <f t="shared" si="52"/>
        <v>62.199999999999932</v>
      </c>
      <c r="AH111" s="1">
        <f t="shared" si="53"/>
        <v>691.45</v>
      </c>
      <c r="AI111" s="1">
        <f t="shared" si="54"/>
        <v>524.91499999999996</v>
      </c>
      <c r="AJ111" s="1">
        <f t="shared" si="55"/>
        <v>435.4</v>
      </c>
      <c r="AK111" s="1">
        <f t="shared" si="56"/>
        <v>601.70000000000005</v>
      </c>
      <c r="AL111" s="1">
        <f t="shared" si="57"/>
        <v>166.53500000000008</v>
      </c>
      <c r="AM111" s="1">
        <f t="shared" si="58"/>
        <v>166.30000000000007</v>
      </c>
      <c r="AN111" s="1">
        <f t="shared" si="59"/>
        <v>646.57500000000005</v>
      </c>
      <c r="AO111" s="1">
        <f t="shared" si="60"/>
        <v>480.15749999999997</v>
      </c>
      <c r="AP111" s="1">
        <f t="shared" si="61"/>
        <v>166.41750000000008</v>
      </c>
    </row>
    <row r="112" spans="1:42" x14ac:dyDescent="0.3">
      <c r="A112" s="43">
        <v>177</v>
      </c>
      <c r="B112" s="43">
        <v>428.8</v>
      </c>
      <c r="C112" s="43">
        <v>469.7</v>
      </c>
      <c r="D112" s="43">
        <v>456.9</v>
      </c>
      <c r="E112" s="43">
        <v>696.37</v>
      </c>
      <c r="F112" s="43">
        <v>445.8</v>
      </c>
      <c r="G112" s="43">
        <v>636.69000000000005</v>
      </c>
      <c r="H112" s="43">
        <v>445.8</v>
      </c>
      <c r="I112" s="43">
        <v>498.9</v>
      </c>
      <c r="J112" s="43">
        <f t="shared" si="31"/>
        <v>509.87000000000006</v>
      </c>
      <c r="K112" s="43">
        <v>12</v>
      </c>
      <c r="L112" s="43">
        <v>1</v>
      </c>
      <c r="M112" s="1">
        <f t="shared" si="32"/>
        <v>444.32499999999999</v>
      </c>
      <c r="N112" s="1">
        <f t="shared" si="33"/>
        <v>575.41499999999996</v>
      </c>
      <c r="O112" s="1">
        <f t="shared" si="34"/>
        <v>40.899999999999977</v>
      </c>
      <c r="P112" s="1">
        <f t="shared" si="35"/>
        <v>239.47000000000003</v>
      </c>
      <c r="Q112" s="1">
        <f t="shared" si="36"/>
        <v>190.89000000000004</v>
      </c>
      <c r="R112" s="1">
        <f t="shared" si="37"/>
        <v>53.099999999999966</v>
      </c>
      <c r="S112" s="1">
        <f t="shared" si="38"/>
        <v>198.57000000000005</v>
      </c>
      <c r="T112" s="1">
        <f t="shared" si="39"/>
        <v>137.79000000000008</v>
      </c>
      <c r="U112" s="1">
        <f t="shared" si="40"/>
        <v>131.08999999999997</v>
      </c>
      <c r="V112" s="1">
        <f t="shared" si="41"/>
        <v>451.35</v>
      </c>
      <c r="W112" s="1">
        <f t="shared" si="42"/>
        <v>597.63499999999999</v>
      </c>
      <c r="X112" s="1">
        <f t="shared" si="43"/>
        <v>437.3</v>
      </c>
      <c r="Y112" s="1">
        <f t="shared" si="44"/>
        <v>553.19500000000005</v>
      </c>
      <c r="Z112" s="1">
        <f t="shared" si="45"/>
        <v>146.28499999999997</v>
      </c>
      <c r="AA112" s="1">
        <f t="shared" si="46"/>
        <v>115.89500000000004</v>
      </c>
      <c r="AB112" s="1">
        <f t="shared" si="47"/>
        <v>442.85</v>
      </c>
      <c r="AC112" s="1">
        <f t="shared" si="48"/>
        <v>583.03499999999997</v>
      </c>
      <c r="AD112" s="1">
        <f t="shared" si="49"/>
        <v>445.8</v>
      </c>
      <c r="AE112" s="1">
        <f t="shared" si="50"/>
        <v>567.79500000000007</v>
      </c>
      <c r="AF112" s="1">
        <f t="shared" si="51"/>
        <v>140.18499999999995</v>
      </c>
      <c r="AG112" s="1">
        <f t="shared" si="52"/>
        <v>121.99500000000006</v>
      </c>
      <c r="AH112" s="1">
        <f t="shared" si="53"/>
        <v>696.37</v>
      </c>
      <c r="AI112" s="1">
        <f t="shared" si="54"/>
        <v>449.25</v>
      </c>
      <c r="AJ112" s="1">
        <f t="shared" si="55"/>
        <v>472.35</v>
      </c>
      <c r="AK112" s="1">
        <f t="shared" si="56"/>
        <v>541.245</v>
      </c>
      <c r="AL112" s="1">
        <f t="shared" si="57"/>
        <v>247.12</v>
      </c>
      <c r="AM112" s="1">
        <f t="shared" si="58"/>
        <v>68.894999999999982</v>
      </c>
      <c r="AN112" s="1">
        <f t="shared" si="59"/>
        <v>618.8075</v>
      </c>
      <c r="AO112" s="1">
        <f t="shared" si="60"/>
        <v>460.8</v>
      </c>
      <c r="AP112" s="1">
        <f t="shared" si="61"/>
        <v>158.00749999999999</v>
      </c>
    </row>
    <row r="113" spans="1:42" x14ac:dyDescent="0.3">
      <c r="A113" s="43">
        <v>178</v>
      </c>
      <c r="B113" s="43">
        <v>646.29</v>
      </c>
      <c r="C113" s="43">
        <v>651.30999999999995</v>
      </c>
      <c r="D113" s="43">
        <v>858.86</v>
      </c>
      <c r="E113" s="43">
        <v>855.87</v>
      </c>
      <c r="F113" s="43">
        <v>610.77</v>
      </c>
      <c r="G113" s="43">
        <v>707.31</v>
      </c>
      <c r="H113" s="43">
        <v>573.03</v>
      </c>
      <c r="I113" s="43">
        <v>680.64</v>
      </c>
      <c r="J113" s="43">
        <f t="shared" si="31"/>
        <v>698.01</v>
      </c>
      <c r="K113" s="43">
        <v>10</v>
      </c>
      <c r="L113" s="43">
        <v>1</v>
      </c>
      <c r="M113" s="1">
        <f t="shared" si="32"/>
        <v>672.23749999999995</v>
      </c>
      <c r="N113" s="1">
        <f t="shared" si="33"/>
        <v>723.78249999999991</v>
      </c>
      <c r="O113" s="1">
        <f t="shared" si="34"/>
        <v>5.0199999999999818</v>
      </c>
      <c r="P113" s="1">
        <f t="shared" si="35"/>
        <v>-2.9900000000000091</v>
      </c>
      <c r="Q113" s="1">
        <f t="shared" si="36"/>
        <v>96.539999999999964</v>
      </c>
      <c r="R113" s="1">
        <f t="shared" si="37"/>
        <v>107.61000000000001</v>
      </c>
      <c r="S113" s="1">
        <f t="shared" si="38"/>
        <v>-8.0099999999999909</v>
      </c>
      <c r="T113" s="1">
        <f t="shared" si="39"/>
        <v>-11.07000000000005</v>
      </c>
      <c r="U113" s="1">
        <f t="shared" si="40"/>
        <v>51.544999999999959</v>
      </c>
      <c r="V113" s="1">
        <f t="shared" si="41"/>
        <v>715.94499999999994</v>
      </c>
      <c r="W113" s="1">
        <f t="shared" si="42"/>
        <v>768.255</v>
      </c>
      <c r="X113" s="1">
        <f t="shared" si="43"/>
        <v>628.53</v>
      </c>
      <c r="Y113" s="1">
        <f t="shared" si="44"/>
        <v>679.31</v>
      </c>
      <c r="Z113" s="1">
        <f t="shared" si="45"/>
        <v>52.310000000000059</v>
      </c>
      <c r="AA113" s="1">
        <f t="shared" si="46"/>
        <v>50.779999999999973</v>
      </c>
      <c r="AB113" s="1">
        <f t="shared" si="47"/>
        <v>752.57500000000005</v>
      </c>
      <c r="AC113" s="1">
        <f t="shared" si="48"/>
        <v>753.58999999999992</v>
      </c>
      <c r="AD113" s="1">
        <f t="shared" si="49"/>
        <v>591.9</v>
      </c>
      <c r="AE113" s="1">
        <f t="shared" si="50"/>
        <v>693.97499999999991</v>
      </c>
      <c r="AF113" s="1">
        <f t="shared" si="51"/>
        <v>1.0149999999998727</v>
      </c>
      <c r="AG113" s="1">
        <f t="shared" si="52"/>
        <v>102.07499999999993</v>
      </c>
      <c r="AH113" s="1">
        <f t="shared" si="53"/>
        <v>855.87</v>
      </c>
      <c r="AI113" s="1">
        <f t="shared" si="54"/>
        <v>648.79999999999995</v>
      </c>
      <c r="AJ113" s="1">
        <f t="shared" si="55"/>
        <v>626.83500000000004</v>
      </c>
      <c r="AK113" s="1">
        <f t="shared" si="56"/>
        <v>659.04</v>
      </c>
      <c r="AL113" s="1">
        <f t="shared" si="57"/>
        <v>207.07000000000005</v>
      </c>
      <c r="AM113" s="1">
        <f t="shared" si="58"/>
        <v>32.204999999999927</v>
      </c>
      <c r="AN113" s="1">
        <f t="shared" si="59"/>
        <v>757.45499999999993</v>
      </c>
      <c r="AO113" s="1">
        <f t="shared" si="60"/>
        <v>637.8175</v>
      </c>
      <c r="AP113" s="1">
        <f t="shared" si="61"/>
        <v>119.63749999999993</v>
      </c>
    </row>
    <row r="114" spans="1:42" x14ac:dyDescent="0.3">
      <c r="A114" s="43">
        <v>179</v>
      </c>
      <c r="B114" s="43">
        <v>424.9</v>
      </c>
      <c r="C114" s="43">
        <v>491.1</v>
      </c>
      <c r="D114" s="43">
        <v>512.4</v>
      </c>
      <c r="E114" s="43">
        <v>604.1</v>
      </c>
      <c r="F114" s="43">
        <v>432.9</v>
      </c>
      <c r="G114" s="43">
        <v>479.4</v>
      </c>
      <c r="H114" s="43">
        <v>439.2</v>
      </c>
      <c r="I114" s="43">
        <v>455.1</v>
      </c>
      <c r="J114" s="43">
        <f t="shared" si="31"/>
        <v>479.88749999999999</v>
      </c>
      <c r="K114" s="43">
        <v>18</v>
      </c>
      <c r="L114" s="43">
        <v>1</v>
      </c>
      <c r="M114" s="1">
        <f t="shared" si="32"/>
        <v>452.34999999999997</v>
      </c>
      <c r="N114" s="1">
        <f t="shared" si="33"/>
        <v>507.42499999999995</v>
      </c>
      <c r="O114" s="1">
        <f t="shared" si="34"/>
        <v>66.200000000000045</v>
      </c>
      <c r="P114" s="1">
        <f t="shared" si="35"/>
        <v>91.700000000000045</v>
      </c>
      <c r="Q114" s="1">
        <f t="shared" si="36"/>
        <v>46.5</v>
      </c>
      <c r="R114" s="1">
        <f t="shared" si="37"/>
        <v>15.900000000000034</v>
      </c>
      <c r="S114" s="1">
        <f t="shared" si="38"/>
        <v>25.5</v>
      </c>
      <c r="T114" s="1">
        <f t="shared" si="39"/>
        <v>30.599999999999966</v>
      </c>
      <c r="U114" s="1">
        <f t="shared" si="40"/>
        <v>55.074999999999989</v>
      </c>
      <c r="V114" s="1">
        <f t="shared" si="41"/>
        <v>475.79999999999995</v>
      </c>
      <c r="W114" s="1">
        <f t="shared" si="42"/>
        <v>529.6</v>
      </c>
      <c r="X114" s="1">
        <f t="shared" si="43"/>
        <v>428.9</v>
      </c>
      <c r="Y114" s="1">
        <f t="shared" si="44"/>
        <v>485.25</v>
      </c>
      <c r="Z114" s="1">
        <f t="shared" si="45"/>
        <v>53.800000000000068</v>
      </c>
      <c r="AA114" s="1">
        <f t="shared" si="46"/>
        <v>56.350000000000023</v>
      </c>
      <c r="AB114" s="1">
        <f t="shared" si="47"/>
        <v>468.65</v>
      </c>
      <c r="AC114" s="1">
        <f t="shared" si="48"/>
        <v>547.6</v>
      </c>
      <c r="AD114" s="1">
        <f t="shared" si="49"/>
        <v>436.04999999999995</v>
      </c>
      <c r="AE114" s="1">
        <f t="shared" si="50"/>
        <v>467.25</v>
      </c>
      <c r="AF114" s="1">
        <f t="shared" si="51"/>
        <v>78.950000000000045</v>
      </c>
      <c r="AG114" s="1">
        <f t="shared" si="52"/>
        <v>31.200000000000045</v>
      </c>
      <c r="AH114" s="1">
        <f t="shared" si="53"/>
        <v>604.1</v>
      </c>
      <c r="AI114" s="1">
        <f t="shared" si="54"/>
        <v>458</v>
      </c>
      <c r="AJ114" s="1">
        <f t="shared" si="55"/>
        <v>447.15</v>
      </c>
      <c r="AK114" s="1">
        <f t="shared" si="56"/>
        <v>456.15</v>
      </c>
      <c r="AL114" s="1">
        <f t="shared" si="57"/>
        <v>146.10000000000002</v>
      </c>
      <c r="AM114" s="1">
        <f t="shared" si="58"/>
        <v>9</v>
      </c>
      <c r="AN114" s="1">
        <f t="shared" si="59"/>
        <v>530.125</v>
      </c>
      <c r="AO114" s="1">
        <f t="shared" si="60"/>
        <v>452.57499999999999</v>
      </c>
      <c r="AP114" s="1">
        <f t="shared" si="61"/>
        <v>77.550000000000011</v>
      </c>
    </row>
    <row r="115" spans="1:42" x14ac:dyDescent="0.3">
      <c r="A115" s="43">
        <v>180</v>
      </c>
      <c r="B115" s="43">
        <v>589.29999999999995</v>
      </c>
      <c r="C115" s="43">
        <v>591.4</v>
      </c>
      <c r="D115" s="43">
        <v>751.8</v>
      </c>
      <c r="E115" s="43">
        <v>719.9</v>
      </c>
      <c r="F115" s="43">
        <v>652.9</v>
      </c>
      <c r="G115" s="43">
        <v>704.3</v>
      </c>
      <c r="H115" s="43">
        <v>670.8</v>
      </c>
      <c r="I115" s="43">
        <v>688.9</v>
      </c>
      <c r="J115" s="43">
        <f t="shared" si="31"/>
        <v>671.16249999999991</v>
      </c>
      <c r="K115" s="43">
        <v>16</v>
      </c>
      <c r="L115" s="43">
        <v>1</v>
      </c>
      <c r="M115" s="1">
        <f t="shared" si="32"/>
        <v>666.2</v>
      </c>
      <c r="N115" s="1">
        <f t="shared" si="33"/>
        <v>676.125</v>
      </c>
      <c r="O115" s="1">
        <f t="shared" si="34"/>
        <v>2.1000000000000227</v>
      </c>
      <c r="P115" s="1">
        <f t="shared" si="35"/>
        <v>-31.899999999999977</v>
      </c>
      <c r="Q115" s="1">
        <f t="shared" si="36"/>
        <v>51.399999999999977</v>
      </c>
      <c r="R115" s="1">
        <f t="shared" si="37"/>
        <v>18.100000000000023</v>
      </c>
      <c r="S115" s="1">
        <f t="shared" si="38"/>
        <v>-34</v>
      </c>
      <c r="T115" s="1">
        <f t="shared" si="39"/>
        <v>33.299999999999955</v>
      </c>
      <c r="U115" s="1">
        <f t="shared" si="40"/>
        <v>9.9249999999999545</v>
      </c>
      <c r="V115" s="1">
        <f t="shared" si="41"/>
        <v>711.3</v>
      </c>
      <c r="W115" s="1">
        <f t="shared" si="42"/>
        <v>704.4</v>
      </c>
      <c r="X115" s="1">
        <f t="shared" si="43"/>
        <v>621.09999999999991</v>
      </c>
      <c r="Y115" s="1">
        <f t="shared" si="44"/>
        <v>647.84999999999991</v>
      </c>
      <c r="Z115" s="1">
        <f t="shared" si="45"/>
        <v>-6.8999999999999773</v>
      </c>
      <c r="AA115" s="1">
        <f t="shared" si="46"/>
        <v>26.75</v>
      </c>
      <c r="AB115" s="1">
        <f t="shared" si="47"/>
        <v>670.55</v>
      </c>
      <c r="AC115" s="1">
        <f t="shared" si="48"/>
        <v>655.65</v>
      </c>
      <c r="AD115" s="1">
        <f t="shared" si="49"/>
        <v>661.84999999999991</v>
      </c>
      <c r="AE115" s="1">
        <f t="shared" si="50"/>
        <v>696.59999999999991</v>
      </c>
      <c r="AF115" s="1">
        <f t="shared" si="51"/>
        <v>-14.899999999999977</v>
      </c>
      <c r="AG115" s="1">
        <f t="shared" si="52"/>
        <v>34.75</v>
      </c>
      <c r="AH115" s="1">
        <f t="shared" si="53"/>
        <v>719.9</v>
      </c>
      <c r="AI115" s="1">
        <f t="shared" si="54"/>
        <v>590.34999999999991</v>
      </c>
      <c r="AJ115" s="1">
        <f t="shared" si="55"/>
        <v>679.84999999999991</v>
      </c>
      <c r="AK115" s="1">
        <f t="shared" si="56"/>
        <v>678.59999999999991</v>
      </c>
      <c r="AL115" s="1">
        <f t="shared" si="57"/>
        <v>129.55000000000007</v>
      </c>
      <c r="AM115" s="1">
        <f t="shared" si="58"/>
        <v>-1.25</v>
      </c>
      <c r="AN115" s="1">
        <f t="shared" si="59"/>
        <v>699.25</v>
      </c>
      <c r="AO115" s="1">
        <f t="shared" si="60"/>
        <v>635.09999999999991</v>
      </c>
      <c r="AP115" s="1">
        <f t="shared" si="61"/>
        <v>64.150000000000091</v>
      </c>
    </row>
    <row r="116" spans="1:42" x14ac:dyDescent="0.3">
      <c r="A116" s="43">
        <v>181</v>
      </c>
      <c r="B116" s="43">
        <v>526.83000000000004</v>
      </c>
      <c r="C116" s="43">
        <v>471.1</v>
      </c>
      <c r="D116" s="43">
        <v>451.9</v>
      </c>
      <c r="E116" s="43">
        <v>601.49</v>
      </c>
      <c r="F116" s="43">
        <v>486.1</v>
      </c>
      <c r="G116" s="43">
        <v>534.79999999999995</v>
      </c>
      <c r="H116" s="43">
        <v>432.2</v>
      </c>
      <c r="I116" s="43">
        <v>484.5</v>
      </c>
      <c r="J116" s="43">
        <f t="shared" si="31"/>
        <v>498.6149999999999</v>
      </c>
      <c r="K116" s="43">
        <v>12</v>
      </c>
      <c r="L116" s="43">
        <v>1</v>
      </c>
      <c r="M116" s="1">
        <f t="shared" si="32"/>
        <v>474.25749999999999</v>
      </c>
      <c r="N116" s="1">
        <f t="shared" si="33"/>
        <v>522.97250000000008</v>
      </c>
      <c r="O116" s="1">
        <f t="shared" si="34"/>
        <v>-55.730000000000018</v>
      </c>
      <c r="P116" s="1">
        <f t="shared" si="35"/>
        <v>149.59000000000003</v>
      </c>
      <c r="Q116" s="1">
        <f t="shared" si="36"/>
        <v>48.699999999999932</v>
      </c>
      <c r="R116" s="1">
        <f t="shared" si="37"/>
        <v>52.300000000000011</v>
      </c>
      <c r="S116" s="1">
        <f t="shared" si="38"/>
        <v>205.32000000000005</v>
      </c>
      <c r="T116" s="1">
        <f t="shared" si="39"/>
        <v>-3.6000000000000796</v>
      </c>
      <c r="U116" s="1">
        <f t="shared" si="40"/>
        <v>48.715000000000089</v>
      </c>
      <c r="V116" s="1">
        <f t="shared" si="41"/>
        <v>442.04999999999995</v>
      </c>
      <c r="W116" s="1">
        <f t="shared" si="42"/>
        <v>542.995</v>
      </c>
      <c r="X116" s="1">
        <f t="shared" si="43"/>
        <v>506.46500000000003</v>
      </c>
      <c r="Y116" s="1">
        <f t="shared" si="44"/>
        <v>502.95</v>
      </c>
      <c r="Z116" s="1">
        <f t="shared" si="45"/>
        <v>100.94500000000005</v>
      </c>
      <c r="AA116" s="1">
        <f t="shared" si="46"/>
        <v>-3.5150000000000432</v>
      </c>
      <c r="AB116" s="1">
        <f t="shared" si="47"/>
        <v>489.36500000000001</v>
      </c>
      <c r="AC116" s="1">
        <f t="shared" si="48"/>
        <v>536.29500000000007</v>
      </c>
      <c r="AD116" s="1">
        <f t="shared" si="49"/>
        <v>459.15</v>
      </c>
      <c r="AE116" s="1">
        <f t="shared" si="50"/>
        <v>509.65</v>
      </c>
      <c r="AF116" s="1">
        <f t="shared" si="51"/>
        <v>46.930000000000064</v>
      </c>
      <c r="AG116" s="1">
        <f t="shared" si="52"/>
        <v>50.5</v>
      </c>
      <c r="AH116" s="1">
        <f t="shared" si="53"/>
        <v>601.49</v>
      </c>
      <c r="AI116" s="1">
        <f t="shared" si="54"/>
        <v>498.96500000000003</v>
      </c>
      <c r="AJ116" s="1">
        <f t="shared" si="55"/>
        <v>458.35</v>
      </c>
      <c r="AK116" s="1">
        <f t="shared" si="56"/>
        <v>510.45</v>
      </c>
      <c r="AL116" s="1">
        <f t="shared" si="57"/>
        <v>102.52499999999998</v>
      </c>
      <c r="AM116" s="1">
        <f t="shared" si="58"/>
        <v>52.099999999999966</v>
      </c>
      <c r="AN116" s="1">
        <f t="shared" si="59"/>
        <v>555.97</v>
      </c>
      <c r="AO116" s="1">
        <f t="shared" si="60"/>
        <v>478.65750000000003</v>
      </c>
      <c r="AP116" s="1">
        <f t="shared" si="61"/>
        <v>77.3125</v>
      </c>
    </row>
    <row r="117" spans="1:42" x14ac:dyDescent="0.3">
      <c r="A117" s="43">
        <v>182</v>
      </c>
      <c r="B117" s="43">
        <v>592.1</v>
      </c>
      <c r="C117" s="43">
        <v>890.46</v>
      </c>
      <c r="D117" s="43">
        <v>615.15</v>
      </c>
      <c r="E117" s="43">
        <v>1095.73</v>
      </c>
      <c r="F117" s="43">
        <v>750.4</v>
      </c>
      <c r="G117" s="43">
        <v>897.07</v>
      </c>
      <c r="H117" s="43">
        <v>540.70000000000005</v>
      </c>
      <c r="I117" s="43">
        <v>626.55999999999995</v>
      </c>
      <c r="J117" s="43">
        <f t="shared" si="31"/>
        <v>751.02125000000001</v>
      </c>
      <c r="K117" s="43">
        <v>15</v>
      </c>
      <c r="L117" s="43">
        <v>1</v>
      </c>
      <c r="M117" s="1">
        <f t="shared" si="32"/>
        <v>624.58750000000009</v>
      </c>
      <c r="N117" s="1">
        <f t="shared" si="33"/>
        <v>877.45500000000004</v>
      </c>
      <c r="O117" s="1">
        <f t="shared" si="34"/>
        <v>298.36</v>
      </c>
      <c r="P117" s="1">
        <f t="shared" si="35"/>
        <v>480.58000000000004</v>
      </c>
      <c r="Q117" s="1">
        <f t="shared" si="36"/>
        <v>146.67000000000007</v>
      </c>
      <c r="R117" s="1">
        <f t="shared" si="37"/>
        <v>85.8599999999999</v>
      </c>
      <c r="S117" s="1">
        <f t="shared" si="38"/>
        <v>182.22000000000003</v>
      </c>
      <c r="T117" s="1">
        <f t="shared" si="39"/>
        <v>60.810000000000173</v>
      </c>
      <c r="U117" s="1">
        <f t="shared" si="40"/>
        <v>252.86749999999995</v>
      </c>
      <c r="V117" s="1">
        <f t="shared" si="41"/>
        <v>577.92499999999995</v>
      </c>
      <c r="W117" s="1">
        <f t="shared" si="42"/>
        <v>861.14499999999998</v>
      </c>
      <c r="X117" s="1">
        <f t="shared" si="43"/>
        <v>671.25</v>
      </c>
      <c r="Y117" s="1">
        <f t="shared" si="44"/>
        <v>893.7650000000001</v>
      </c>
      <c r="Z117" s="1">
        <f t="shared" si="45"/>
        <v>283.22000000000003</v>
      </c>
      <c r="AA117" s="1">
        <f t="shared" si="46"/>
        <v>222.5150000000001</v>
      </c>
      <c r="AB117" s="1">
        <f t="shared" si="47"/>
        <v>603.625</v>
      </c>
      <c r="AC117" s="1">
        <f t="shared" si="48"/>
        <v>993.09500000000003</v>
      </c>
      <c r="AD117" s="1">
        <f t="shared" si="49"/>
        <v>645.54999999999995</v>
      </c>
      <c r="AE117" s="1">
        <f t="shared" si="50"/>
        <v>761.81500000000005</v>
      </c>
      <c r="AF117" s="1">
        <f t="shared" si="51"/>
        <v>389.47</v>
      </c>
      <c r="AG117" s="1">
        <f t="shared" si="52"/>
        <v>116.2650000000001</v>
      </c>
      <c r="AH117" s="1">
        <f t="shared" si="53"/>
        <v>1095.73</v>
      </c>
      <c r="AI117" s="1">
        <f t="shared" si="54"/>
        <v>741.28</v>
      </c>
      <c r="AJ117" s="1">
        <f t="shared" si="55"/>
        <v>583.63</v>
      </c>
      <c r="AK117" s="1">
        <f t="shared" si="56"/>
        <v>823.73500000000001</v>
      </c>
      <c r="AL117" s="1">
        <f t="shared" si="57"/>
        <v>354.45000000000005</v>
      </c>
      <c r="AM117" s="1">
        <f t="shared" si="58"/>
        <v>240.10500000000002</v>
      </c>
      <c r="AN117" s="1">
        <f t="shared" si="59"/>
        <v>959.73250000000007</v>
      </c>
      <c r="AO117" s="1">
        <f t="shared" si="60"/>
        <v>662.45499999999993</v>
      </c>
      <c r="AP117" s="1">
        <f t="shared" si="61"/>
        <v>297.27750000000015</v>
      </c>
    </row>
    <row r="118" spans="1:42" x14ac:dyDescent="0.3">
      <c r="A118" s="43">
        <v>183</v>
      </c>
      <c r="B118" s="43">
        <v>420.16</v>
      </c>
      <c r="C118" s="43">
        <v>503.43</v>
      </c>
      <c r="D118" s="43">
        <v>445.8</v>
      </c>
      <c r="E118" s="43">
        <v>603.69000000000005</v>
      </c>
      <c r="F118" s="43">
        <v>446.3</v>
      </c>
      <c r="G118" s="43">
        <v>614.63</v>
      </c>
      <c r="H118" s="43">
        <v>366.6</v>
      </c>
      <c r="I118" s="43">
        <v>411.31</v>
      </c>
      <c r="J118" s="43">
        <f t="shared" si="31"/>
        <v>476.49</v>
      </c>
      <c r="K118" s="43">
        <v>18</v>
      </c>
      <c r="L118" s="43">
        <v>1</v>
      </c>
      <c r="M118" s="1">
        <f t="shared" si="32"/>
        <v>419.71500000000003</v>
      </c>
      <c r="N118" s="1">
        <f t="shared" si="33"/>
        <v>533.26499999999999</v>
      </c>
      <c r="O118" s="1">
        <f t="shared" si="34"/>
        <v>83.269999999999982</v>
      </c>
      <c r="P118" s="1">
        <f t="shared" si="35"/>
        <v>157.89000000000004</v>
      </c>
      <c r="Q118" s="1">
        <f t="shared" si="36"/>
        <v>168.32999999999998</v>
      </c>
      <c r="R118" s="1">
        <f t="shared" si="37"/>
        <v>44.70999999999998</v>
      </c>
      <c r="S118" s="1">
        <f t="shared" si="38"/>
        <v>74.620000000000061</v>
      </c>
      <c r="T118" s="1">
        <f t="shared" si="39"/>
        <v>123.62</v>
      </c>
      <c r="U118" s="1">
        <f t="shared" si="40"/>
        <v>113.54999999999995</v>
      </c>
      <c r="V118" s="1">
        <f t="shared" si="41"/>
        <v>406.20000000000005</v>
      </c>
      <c r="W118" s="1">
        <f t="shared" si="42"/>
        <v>507.5</v>
      </c>
      <c r="X118" s="1">
        <f t="shared" si="43"/>
        <v>433.23</v>
      </c>
      <c r="Y118" s="1">
        <f t="shared" si="44"/>
        <v>559.03</v>
      </c>
      <c r="Z118" s="1">
        <f t="shared" si="45"/>
        <v>101.29999999999995</v>
      </c>
      <c r="AA118" s="1">
        <f t="shared" si="46"/>
        <v>125.79999999999995</v>
      </c>
      <c r="AB118" s="1">
        <f t="shared" si="47"/>
        <v>432.98</v>
      </c>
      <c r="AC118" s="1">
        <f t="shared" si="48"/>
        <v>553.56000000000006</v>
      </c>
      <c r="AD118" s="1">
        <f t="shared" si="49"/>
        <v>406.45000000000005</v>
      </c>
      <c r="AE118" s="1">
        <f t="shared" si="50"/>
        <v>512.97</v>
      </c>
      <c r="AF118" s="1">
        <f t="shared" si="51"/>
        <v>120.58000000000004</v>
      </c>
      <c r="AG118" s="1">
        <f t="shared" si="52"/>
        <v>106.51999999999998</v>
      </c>
      <c r="AH118" s="1">
        <f t="shared" si="53"/>
        <v>603.69000000000005</v>
      </c>
      <c r="AI118" s="1">
        <f t="shared" si="54"/>
        <v>461.79500000000002</v>
      </c>
      <c r="AJ118" s="1">
        <f t="shared" si="55"/>
        <v>388.95500000000004</v>
      </c>
      <c r="AK118" s="1">
        <f t="shared" si="56"/>
        <v>530.46500000000003</v>
      </c>
      <c r="AL118" s="1">
        <f t="shared" si="57"/>
        <v>141.89500000000004</v>
      </c>
      <c r="AM118" s="1">
        <f t="shared" si="58"/>
        <v>141.51</v>
      </c>
      <c r="AN118" s="1">
        <f t="shared" si="59"/>
        <v>567.0775000000001</v>
      </c>
      <c r="AO118" s="1">
        <f t="shared" si="60"/>
        <v>425.375</v>
      </c>
      <c r="AP118" s="1">
        <f t="shared" si="61"/>
        <v>141.7025000000001</v>
      </c>
    </row>
    <row r="119" spans="1:42" x14ac:dyDescent="0.3">
      <c r="A119" s="43">
        <v>185</v>
      </c>
      <c r="B119" s="43">
        <v>439.9</v>
      </c>
      <c r="C119" s="43">
        <v>601.80999999999995</v>
      </c>
      <c r="D119" s="43">
        <v>477.7</v>
      </c>
      <c r="E119" s="43">
        <v>713.17</v>
      </c>
      <c r="F119" s="43">
        <v>513.20000000000005</v>
      </c>
      <c r="G119" s="43">
        <v>645.87</v>
      </c>
      <c r="H119" s="43">
        <v>545.29999999999995</v>
      </c>
      <c r="I119" s="43">
        <v>586.03</v>
      </c>
      <c r="J119" s="43">
        <f t="shared" si="31"/>
        <v>565.37249999999995</v>
      </c>
      <c r="K119" s="43">
        <v>10</v>
      </c>
      <c r="L119" s="43">
        <v>1</v>
      </c>
      <c r="M119" s="1">
        <f t="shared" si="32"/>
        <v>494.02499999999998</v>
      </c>
      <c r="N119" s="1">
        <f t="shared" si="33"/>
        <v>636.72</v>
      </c>
      <c r="O119" s="1">
        <f t="shared" si="34"/>
        <v>161.90999999999997</v>
      </c>
      <c r="P119" s="1">
        <f t="shared" si="35"/>
        <v>235.46999999999997</v>
      </c>
      <c r="Q119" s="1">
        <f t="shared" si="36"/>
        <v>132.66999999999996</v>
      </c>
      <c r="R119" s="1">
        <f t="shared" si="37"/>
        <v>40.730000000000018</v>
      </c>
      <c r="S119" s="1">
        <f t="shared" si="38"/>
        <v>73.56</v>
      </c>
      <c r="T119" s="1">
        <f t="shared" si="39"/>
        <v>91.939999999999941</v>
      </c>
      <c r="U119" s="1">
        <f t="shared" si="40"/>
        <v>142.69500000000005</v>
      </c>
      <c r="V119" s="1">
        <f t="shared" si="41"/>
        <v>511.5</v>
      </c>
      <c r="W119" s="1">
        <f t="shared" si="42"/>
        <v>649.59999999999991</v>
      </c>
      <c r="X119" s="1">
        <f t="shared" si="43"/>
        <v>476.55</v>
      </c>
      <c r="Y119" s="1">
        <f t="shared" si="44"/>
        <v>623.83999999999992</v>
      </c>
      <c r="Z119" s="1">
        <f t="shared" si="45"/>
        <v>138.09999999999991</v>
      </c>
      <c r="AA119" s="1">
        <f t="shared" si="46"/>
        <v>147.28999999999991</v>
      </c>
      <c r="AB119" s="1">
        <f t="shared" si="47"/>
        <v>458.79999999999995</v>
      </c>
      <c r="AC119" s="1">
        <f t="shared" si="48"/>
        <v>657.49</v>
      </c>
      <c r="AD119" s="1">
        <f t="shared" si="49"/>
        <v>529.25</v>
      </c>
      <c r="AE119" s="1">
        <f t="shared" si="50"/>
        <v>615.95000000000005</v>
      </c>
      <c r="AF119" s="1">
        <f t="shared" si="51"/>
        <v>198.69000000000005</v>
      </c>
      <c r="AG119" s="1">
        <f t="shared" si="52"/>
        <v>86.700000000000045</v>
      </c>
      <c r="AH119" s="1">
        <f t="shared" si="53"/>
        <v>713.17</v>
      </c>
      <c r="AI119" s="1">
        <f t="shared" si="54"/>
        <v>520.85500000000002</v>
      </c>
      <c r="AJ119" s="1">
        <f t="shared" si="55"/>
        <v>565.66499999999996</v>
      </c>
      <c r="AK119" s="1">
        <f t="shared" si="56"/>
        <v>579.53500000000008</v>
      </c>
      <c r="AL119" s="1">
        <f t="shared" si="57"/>
        <v>192.31499999999994</v>
      </c>
      <c r="AM119" s="1">
        <f t="shared" si="58"/>
        <v>13.870000000000118</v>
      </c>
      <c r="AN119" s="1">
        <f t="shared" si="59"/>
        <v>646.35249999999996</v>
      </c>
      <c r="AO119" s="1">
        <f t="shared" si="60"/>
        <v>543.26</v>
      </c>
      <c r="AP119" s="1">
        <f t="shared" si="61"/>
        <v>103.09249999999997</v>
      </c>
    </row>
    <row r="120" spans="1:42" x14ac:dyDescent="0.3">
      <c r="A120" s="43">
        <v>186</v>
      </c>
      <c r="B120" s="43">
        <v>406.1</v>
      </c>
      <c r="C120" s="43">
        <v>453.01</v>
      </c>
      <c r="D120" s="43">
        <v>410.3</v>
      </c>
      <c r="E120" s="43">
        <v>546.88</v>
      </c>
      <c r="F120" s="43">
        <v>444.7</v>
      </c>
      <c r="G120" s="43">
        <v>562.88</v>
      </c>
      <c r="H120" s="43">
        <v>399.7</v>
      </c>
      <c r="I120" s="43">
        <v>448.96</v>
      </c>
      <c r="J120" s="43">
        <f t="shared" si="31"/>
        <v>459.06624999999997</v>
      </c>
      <c r="K120" s="43">
        <v>10</v>
      </c>
      <c r="L120" s="43">
        <v>1</v>
      </c>
      <c r="M120" s="1">
        <f t="shared" si="32"/>
        <v>415.20000000000005</v>
      </c>
      <c r="N120" s="1">
        <f t="shared" si="33"/>
        <v>502.9325</v>
      </c>
      <c r="O120" s="1">
        <f t="shared" si="34"/>
        <v>46.909999999999968</v>
      </c>
      <c r="P120" s="1">
        <f t="shared" si="35"/>
        <v>136.57999999999998</v>
      </c>
      <c r="Q120" s="1">
        <f t="shared" si="36"/>
        <v>118.18</v>
      </c>
      <c r="R120" s="1">
        <f t="shared" si="37"/>
        <v>49.259999999999991</v>
      </c>
      <c r="S120" s="1">
        <f t="shared" si="38"/>
        <v>89.670000000000016</v>
      </c>
      <c r="T120" s="1">
        <f t="shared" si="39"/>
        <v>68.920000000000016</v>
      </c>
      <c r="U120" s="1">
        <f t="shared" si="40"/>
        <v>87.732499999999959</v>
      </c>
      <c r="V120" s="1">
        <f t="shared" si="41"/>
        <v>405</v>
      </c>
      <c r="W120" s="1">
        <f t="shared" si="42"/>
        <v>497.91999999999996</v>
      </c>
      <c r="X120" s="1">
        <f t="shared" si="43"/>
        <v>425.4</v>
      </c>
      <c r="Y120" s="1">
        <f t="shared" si="44"/>
        <v>507.94499999999999</v>
      </c>
      <c r="Z120" s="1">
        <f t="shared" si="45"/>
        <v>92.919999999999959</v>
      </c>
      <c r="AA120" s="1">
        <f t="shared" si="46"/>
        <v>82.545000000000016</v>
      </c>
      <c r="AB120" s="1">
        <f t="shared" si="47"/>
        <v>408.20000000000005</v>
      </c>
      <c r="AC120" s="1">
        <f t="shared" si="48"/>
        <v>499.94499999999999</v>
      </c>
      <c r="AD120" s="1">
        <f t="shared" si="49"/>
        <v>422.2</v>
      </c>
      <c r="AE120" s="1">
        <f t="shared" si="50"/>
        <v>505.91999999999996</v>
      </c>
      <c r="AF120" s="1">
        <f t="shared" si="51"/>
        <v>91.744999999999948</v>
      </c>
      <c r="AG120" s="1">
        <f t="shared" si="52"/>
        <v>83.71999999999997</v>
      </c>
      <c r="AH120" s="1">
        <f t="shared" si="53"/>
        <v>546.88</v>
      </c>
      <c r="AI120" s="1">
        <f t="shared" si="54"/>
        <v>429.55500000000001</v>
      </c>
      <c r="AJ120" s="1">
        <f t="shared" si="55"/>
        <v>424.33</v>
      </c>
      <c r="AK120" s="1">
        <f t="shared" si="56"/>
        <v>503.78999999999996</v>
      </c>
      <c r="AL120" s="1">
        <f t="shared" si="57"/>
        <v>117.32499999999999</v>
      </c>
      <c r="AM120" s="1">
        <f t="shared" si="58"/>
        <v>79.45999999999998</v>
      </c>
      <c r="AN120" s="1">
        <f t="shared" si="59"/>
        <v>525.33500000000004</v>
      </c>
      <c r="AO120" s="1">
        <f t="shared" si="60"/>
        <v>426.9425</v>
      </c>
      <c r="AP120" s="1">
        <f t="shared" si="61"/>
        <v>98.392500000000041</v>
      </c>
    </row>
    <row r="121" spans="1:42" x14ac:dyDescent="0.3">
      <c r="A121" s="43">
        <v>188</v>
      </c>
      <c r="B121" s="43">
        <v>499.8</v>
      </c>
      <c r="C121" s="43">
        <v>522.4</v>
      </c>
      <c r="D121" s="43">
        <v>460</v>
      </c>
      <c r="E121" s="43">
        <v>506.35</v>
      </c>
      <c r="F121" s="43">
        <v>591.38</v>
      </c>
      <c r="G121" s="43">
        <v>611.84</v>
      </c>
      <c r="H121" s="43">
        <v>502.29</v>
      </c>
      <c r="I121" s="43">
        <v>522.99</v>
      </c>
      <c r="J121" s="43">
        <f t="shared" si="31"/>
        <v>527.13125000000002</v>
      </c>
      <c r="K121" s="43">
        <v>16</v>
      </c>
      <c r="L121" s="43">
        <v>1</v>
      </c>
      <c r="M121" s="1">
        <f t="shared" si="32"/>
        <v>513.36749999999995</v>
      </c>
      <c r="N121" s="1">
        <f t="shared" si="33"/>
        <v>540.89499999999998</v>
      </c>
      <c r="O121" s="1">
        <f t="shared" si="34"/>
        <v>22.599999999999966</v>
      </c>
      <c r="P121" s="1">
        <f t="shared" si="35"/>
        <v>46.350000000000023</v>
      </c>
      <c r="Q121" s="1">
        <f t="shared" si="36"/>
        <v>20.460000000000036</v>
      </c>
      <c r="R121" s="1">
        <f t="shared" si="37"/>
        <v>20.699999999999989</v>
      </c>
      <c r="S121" s="1">
        <f t="shared" si="38"/>
        <v>23.750000000000057</v>
      </c>
      <c r="T121" s="1">
        <f t="shared" si="39"/>
        <v>-0.23999999999995225</v>
      </c>
      <c r="U121" s="1">
        <f t="shared" si="40"/>
        <v>27.527500000000032</v>
      </c>
      <c r="V121" s="1">
        <f t="shared" si="41"/>
        <v>481.14499999999998</v>
      </c>
      <c r="W121" s="1">
        <f t="shared" si="42"/>
        <v>514.67000000000007</v>
      </c>
      <c r="X121" s="1">
        <f t="shared" si="43"/>
        <v>545.59</v>
      </c>
      <c r="Y121" s="1">
        <f t="shared" si="44"/>
        <v>567.12</v>
      </c>
      <c r="Z121" s="1">
        <f t="shared" si="45"/>
        <v>33.525000000000091</v>
      </c>
      <c r="AA121" s="1">
        <f t="shared" si="46"/>
        <v>21.529999999999973</v>
      </c>
      <c r="AB121" s="1">
        <f t="shared" si="47"/>
        <v>479.9</v>
      </c>
      <c r="AC121" s="1">
        <f t="shared" si="48"/>
        <v>514.375</v>
      </c>
      <c r="AD121" s="1">
        <f t="shared" si="49"/>
        <v>546.83500000000004</v>
      </c>
      <c r="AE121" s="1">
        <f t="shared" si="50"/>
        <v>567.41499999999996</v>
      </c>
      <c r="AF121" s="1">
        <f t="shared" si="51"/>
        <v>34.475000000000023</v>
      </c>
      <c r="AG121" s="1">
        <f t="shared" si="52"/>
        <v>20.579999999999927</v>
      </c>
      <c r="AH121" s="1">
        <f t="shared" si="53"/>
        <v>506.35</v>
      </c>
      <c r="AI121" s="1">
        <f t="shared" si="54"/>
        <v>511.1</v>
      </c>
      <c r="AJ121" s="1">
        <f t="shared" si="55"/>
        <v>512.64</v>
      </c>
      <c r="AK121" s="1">
        <f t="shared" si="56"/>
        <v>601.61</v>
      </c>
      <c r="AL121" s="1">
        <f t="shared" si="57"/>
        <v>-4.75</v>
      </c>
      <c r="AM121" s="1">
        <f t="shared" si="58"/>
        <v>88.970000000000027</v>
      </c>
      <c r="AN121" s="1">
        <f t="shared" si="59"/>
        <v>553.98</v>
      </c>
      <c r="AO121" s="1">
        <f t="shared" si="60"/>
        <v>511.87</v>
      </c>
      <c r="AP121" s="1">
        <f t="shared" si="61"/>
        <v>42.110000000000014</v>
      </c>
    </row>
    <row r="122" spans="1:42" x14ac:dyDescent="0.3">
      <c r="A122" s="43">
        <v>189</v>
      </c>
      <c r="B122" s="43">
        <v>413.8</v>
      </c>
      <c r="C122" s="43">
        <v>498.13</v>
      </c>
      <c r="D122" s="43">
        <v>496</v>
      </c>
      <c r="E122" s="43">
        <v>564.9</v>
      </c>
      <c r="F122" s="43">
        <v>579.70000000000005</v>
      </c>
      <c r="G122" s="43">
        <v>609.5</v>
      </c>
      <c r="H122" s="43">
        <v>468.8</v>
      </c>
      <c r="I122" s="43">
        <v>476.7</v>
      </c>
      <c r="J122" s="43">
        <f t="shared" si="31"/>
        <v>513.44124999999997</v>
      </c>
      <c r="K122" s="43">
        <v>18</v>
      </c>
      <c r="L122" s="43">
        <v>1</v>
      </c>
      <c r="M122" s="1">
        <f t="shared" si="32"/>
        <v>489.57499999999999</v>
      </c>
      <c r="N122" s="1">
        <f t="shared" si="33"/>
        <v>537.3075</v>
      </c>
      <c r="O122" s="1">
        <f t="shared" si="34"/>
        <v>84.329999999999984</v>
      </c>
      <c r="P122" s="1">
        <f t="shared" si="35"/>
        <v>68.899999999999977</v>
      </c>
      <c r="Q122" s="1">
        <f t="shared" si="36"/>
        <v>29.799999999999955</v>
      </c>
      <c r="R122" s="1">
        <f t="shared" si="37"/>
        <v>7.8999999999999773</v>
      </c>
      <c r="S122" s="1">
        <f t="shared" si="38"/>
        <v>-15.430000000000007</v>
      </c>
      <c r="T122" s="1">
        <f t="shared" si="39"/>
        <v>21.899999999999977</v>
      </c>
      <c r="U122" s="1">
        <f t="shared" si="40"/>
        <v>47.732500000000016</v>
      </c>
      <c r="V122" s="1">
        <f t="shared" si="41"/>
        <v>482.4</v>
      </c>
      <c r="W122" s="1">
        <f t="shared" si="42"/>
        <v>520.79999999999995</v>
      </c>
      <c r="X122" s="1">
        <f t="shared" si="43"/>
        <v>496.75</v>
      </c>
      <c r="Y122" s="1">
        <f t="shared" si="44"/>
        <v>553.81500000000005</v>
      </c>
      <c r="Z122" s="1">
        <f t="shared" si="45"/>
        <v>38.399999999999977</v>
      </c>
      <c r="AA122" s="1">
        <f t="shared" si="46"/>
        <v>57.065000000000055</v>
      </c>
      <c r="AB122" s="1">
        <f t="shared" si="47"/>
        <v>454.9</v>
      </c>
      <c r="AC122" s="1">
        <f t="shared" si="48"/>
        <v>531.51499999999999</v>
      </c>
      <c r="AD122" s="1">
        <f t="shared" si="49"/>
        <v>524.25</v>
      </c>
      <c r="AE122" s="1">
        <f t="shared" si="50"/>
        <v>543.1</v>
      </c>
      <c r="AF122" s="1">
        <f t="shared" si="51"/>
        <v>76.615000000000009</v>
      </c>
      <c r="AG122" s="1">
        <f t="shared" si="52"/>
        <v>18.850000000000023</v>
      </c>
      <c r="AH122" s="1">
        <f t="shared" si="53"/>
        <v>564.9</v>
      </c>
      <c r="AI122" s="1">
        <f t="shared" si="54"/>
        <v>455.96500000000003</v>
      </c>
      <c r="AJ122" s="1">
        <f t="shared" si="55"/>
        <v>472.75</v>
      </c>
      <c r="AK122" s="1">
        <f t="shared" si="56"/>
        <v>594.6</v>
      </c>
      <c r="AL122" s="1">
        <f t="shared" si="57"/>
        <v>108.93499999999995</v>
      </c>
      <c r="AM122" s="1">
        <f t="shared" si="58"/>
        <v>121.85000000000002</v>
      </c>
      <c r="AN122" s="1">
        <f t="shared" si="59"/>
        <v>579.75</v>
      </c>
      <c r="AO122" s="1">
        <f t="shared" si="60"/>
        <v>464.35750000000002</v>
      </c>
      <c r="AP122" s="1">
        <f t="shared" si="61"/>
        <v>115.39249999999998</v>
      </c>
    </row>
    <row r="123" spans="1:42" x14ac:dyDescent="0.3">
      <c r="A123" s="43">
        <v>190</v>
      </c>
      <c r="B123" s="43">
        <v>524.16</v>
      </c>
      <c r="C123" s="43">
        <v>612.69000000000005</v>
      </c>
      <c r="D123" s="43">
        <v>773.07</v>
      </c>
      <c r="E123" s="43">
        <v>936.93</v>
      </c>
      <c r="F123" s="43">
        <v>521.49</v>
      </c>
      <c r="G123" s="43">
        <v>546.70000000000005</v>
      </c>
      <c r="H123" s="43">
        <v>435.66</v>
      </c>
      <c r="I123" s="43">
        <v>449.07</v>
      </c>
      <c r="J123" s="43">
        <f t="shared" si="31"/>
        <v>599.97124999999994</v>
      </c>
      <c r="K123" s="43">
        <v>16</v>
      </c>
      <c r="L123" s="43">
        <v>1</v>
      </c>
      <c r="M123" s="1">
        <f t="shared" si="32"/>
        <v>563.59500000000003</v>
      </c>
      <c r="N123" s="1">
        <f t="shared" si="33"/>
        <v>636.34749999999997</v>
      </c>
      <c r="O123" s="1">
        <f t="shared" si="34"/>
        <v>88.530000000000086</v>
      </c>
      <c r="P123" s="1">
        <f t="shared" si="35"/>
        <v>163.8599999999999</v>
      </c>
      <c r="Q123" s="1">
        <f t="shared" si="36"/>
        <v>25.210000000000036</v>
      </c>
      <c r="R123" s="1">
        <f t="shared" si="37"/>
        <v>13.409999999999968</v>
      </c>
      <c r="S123" s="1">
        <f t="shared" si="38"/>
        <v>75.329999999999814</v>
      </c>
      <c r="T123" s="1">
        <f t="shared" si="39"/>
        <v>11.800000000000068</v>
      </c>
      <c r="U123" s="1">
        <f t="shared" si="40"/>
        <v>72.752499999999941</v>
      </c>
      <c r="V123" s="1">
        <f t="shared" si="41"/>
        <v>604.36500000000001</v>
      </c>
      <c r="W123" s="1">
        <f t="shared" si="42"/>
        <v>693</v>
      </c>
      <c r="X123" s="1">
        <f t="shared" si="43"/>
        <v>522.82500000000005</v>
      </c>
      <c r="Y123" s="1">
        <f t="shared" si="44"/>
        <v>579.69500000000005</v>
      </c>
      <c r="Z123" s="1">
        <f t="shared" si="45"/>
        <v>88.634999999999991</v>
      </c>
      <c r="AA123" s="1">
        <f t="shared" si="46"/>
        <v>56.870000000000005</v>
      </c>
      <c r="AB123" s="1">
        <f t="shared" si="47"/>
        <v>648.61500000000001</v>
      </c>
      <c r="AC123" s="1">
        <f t="shared" si="48"/>
        <v>774.81</v>
      </c>
      <c r="AD123" s="1">
        <f t="shared" si="49"/>
        <v>478.57500000000005</v>
      </c>
      <c r="AE123" s="1">
        <f t="shared" si="50"/>
        <v>497.88499999999999</v>
      </c>
      <c r="AF123" s="1">
        <f t="shared" si="51"/>
        <v>126.19499999999994</v>
      </c>
      <c r="AG123" s="1">
        <f t="shared" si="52"/>
        <v>19.309999999999945</v>
      </c>
      <c r="AH123" s="1">
        <f t="shared" si="53"/>
        <v>936.93</v>
      </c>
      <c r="AI123" s="1">
        <f t="shared" si="54"/>
        <v>568.42499999999995</v>
      </c>
      <c r="AJ123" s="1">
        <f t="shared" si="55"/>
        <v>442.36500000000001</v>
      </c>
      <c r="AK123" s="1">
        <f t="shared" si="56"/>
        <v>534.09500000000003</v>
      </c>
      <c r="AL123" s="1">
        <f t="shared" si="57"/>
        <v>368.505</v>
      </c>
      <c r="AM123" s="1">
        <f t="shared" si="58"/>
        <v>91.730000000000018</v>
      </c>
      <c r="AN123" s="1">
        <f t="shared" si="59"/>
        <v>735.51250000000005</v>
      </c>
      <c r="AO123" s="1">
        <f t="shared" si="60"/>
        <v>505.39499999999998</v>
      </c>
      <c r="AP123" s="1">
        <f t="shared" si="61"/>
        <v>230.11750000000006</v>
      </c>
    </row>
    <row r="124" spans="1:42" x14ac:dyDescent="0.3">
      <c r="A124" s="43">
        <v>191</v>
      </c>
      <c r="B124" s="43">
        <v>502.9</v>
      </c>
      <c r="C124" s="43">
        <v>533.76</v>
      </c>
      <c r="D124" s="43">
        <v>449.3</v>
      </c>
      <c r="E124" s="43">
        <v>1046.24</v>
      </c>
      <c r="F124" s="43">
        <v>491.1</v>
      </c>
      <c r="G124" s="43">
        <v>640.69000000000005</v>
      </c>
      <c r="H124" s="43">
        <v>494.9</v>
      </c>
      <c r="I124" s="43">
        <v>512.29999999999995</v>
      </c>
      <c r="J124" s="43">
        <f t="shared" si="31"/>
        <v>583.89874999999995</v>
      </c>
      <c r="K124" s="43">
        <v>15</v>
      </c>
      <c r="L124" s="43">
        <v>1</v>
      </c>
      <c r="M124" s="1">
        <f t="shared" si="32"/>
        <v>484.55000000000007</v>
      </c>
      <c r="N124" s="1">
        <f t="shared" si="33"/>
        <v>683.24749999999995</v>
      </c>
      <c r="O124" s="1">
        <f t="shared" si="34"/>
        <v>30.860000000000014</v>
      </c>
      <c r="P124" s="1">
        <f t="shared" si="35"/>
        <v>596.94000000000005</v>
      </c>
      <c r="Q124" s="1">
        <f t="shared" si="36"/>
        <v>149.59000000000003</v>
      </c>
      <c r="R124" s="1">
        <f t="shared" si="37"/>
        <v>17.399999999999977</v>
      </c>
      <c r="S124" s="1">
        <f t="shared" si="38"/>
        <v>566.08000000000004</v>
      </c>
      <c r="T124" s="1">
        <f t="shared" si="39"/>
        <v>132.19000000000005</v>
      </c>
      <c r="U124" s="1">
        <f t="shared" si="40"/>
        <v>198.69749999999988</v>
      </c>
      <c r="V124" s="1">
        <f t="shared" si="41"/>
        <v>472.1</v>
      </c>
      <c r="W124" s="1">
        <f t="shared" si="42"/>
        <v>779.27</v>
      </c>
      <c r="X124" s="1">
        <f t="shared" si="43"/>
        <v>497</v>
      </c>
      <c r="Y124" s="1">
        <f t="shared" si="44"/>
        <v>587.22500000000002</v>
      </c>
      <c r="Z124" s="1">
        <f t="shared" si="45"/>
        <v>307.16999999999996</v>
      </c>
      <c r="AA124" s="1">
        <f t="shared" si="46"/>
        <v>90.225000000000023</v>
      </c>
      <c r="AB124" s="1">
        <f t="shared" si="47"/>
        <v>476.1</v>
      </c>
      <c r="AC124" s="1">
        <f t="shared" si="48"/>
        <v>790</v>
      </c>
      <c r="AD124" s="1">
        <f t="shared" si="49"/>
        <v>493</v>
      </c>
      <c r="AE124" s="1">
        <f t="shared" si="50"/>
        <v>576.495</v>
      </c>
      <c r="AF124" s="1">
        <f t="shared" si="51"/>
        <v>313.89999999999998</v>
      </c>
      <c r="AG124" s="1">
        <f t="shared" si="52"/>
        <v>83.495000000000005</v>
      </c>
      <c r="AH124" s="1">
        <f t="shared" si="53"/>
        <v>1046.24</v>
      </c>
      <c r="AI124" s="1">
        <f t="shared" si="54"/>
        <v>518.32999999999993</v>
      </c>
      <c r="AJ124" s="1">
        <f t="shared" si="55"/>
        <v>503.59999999999997</v>
      </c>
      <c r="AK124" s="1">
        <f t="shared" si="56"/>
        <v>565.89499999999998</v>
      </c>
      <c r="AL124" s="1">
        <f t="shared" si="57"/>
        <v>527.91000000000008</v>
      </c>
      <c r="AM124" s="1">
        <f t="shared" si="58"/>
        <v>62.295000000000016</v>
      </c>
      <c r="AN124" s="1">
        <f t="shared" si="59"/>
        <v>806.0675</v>
      </c>
      <c r="AO124" s="1">
        <f t="shared" si="60"/>
        <v>510.96499999999992</v>
      </c>
      <c r="AP124" s="1">
        <f t="shared" si="61"/>
        <v>295.10250000000008</v>
      </c>
    </row>
    <row r="125" spans="1:42" x14ac:dyDescent="0.3">
      <c r="A125" s="43">
        <v>192</v>
      </c>
      <c r="B125" s="43">
        <v>409.92</v>
      </c>
      <c r="C125" s="43">
        <v>441.81</v>
      </c>
      <c r="D125" s="43">
        <v>442.8</v>
      </c>
      <c r="E125" s="43">
        <v>606.19000000000005</v>
      </c>
      <c r="F125" s="43">
        <v>495.89</v>
      </c>
      <c r="G125" s="43">
        <v>490.4</v>
      </c>
      <c r="H125" s="43">
        <v>426.8</v>
      </c>
      <c r="I125" s="43">
        <v>459.63</v>
      </c>
      <c r="J125" s="43">
        <f t="shared" si="31"/>
        <v>471.68000000000006</v>
      </c>
      <c r="K125" s="43">
        <v>18</v>
      </c>
      <c r="L125" s="43">
        <v>1</v>
      </c>
      <c r="M125" s="1">
        <f t="shared" si="32"/>
        <v>443.85250000000002</v>
      </c>
      <c r="N125" s="1">
        <f t="shared" si="33"/>
        <v>499.50750000000005</v>
      </c>
      <c r="O125" s="1">
        <f t="shared" si="34"/>
        <v>31.889999999999986</v>
      </c>
      <c r="P125" s="1">
        <f t="shared" si="35"/>
        <v>163.39000000000004</v>
      </c>
      <c r="Q125" s="1">
        <f t="shared" si="36"/>
        <v>-5.4900000000000091</v>
      </c>
      <c r="R125" s="1">
        <f t="shared" si="37"/>
        <v>32.829999999999984</v>
      </c>
      <c r="S125" s="1">
        <f t="shared" si="38"/>
        <v>131.50000000000006</v>
      </c>
      <c r="T125" s="1">
        <f t="shared" si="39"/>
        <v>-38.319999999999993</v>
      </c>
      <c r="U125" s="1">
        <f t="shared" si="40"/>
        <v>55.65500000000003</v>
      </c>
      <c r="V125" s="1">
        <f t="shared" si="41"/>
        <v>434.8</v>
      </c>
      <c r="W125" s="1">
        <f t="shared" si="42"/>
        <v>532.91000000000008</v>
      </c>
      <c r="X125" s="1">
        <f t="shared" si="43"/>
        <v>452.90499999999997</v>
      </c>
      <c r="Y125" s="1">
        <f t="shared" si="44"/>
        <v>466.10500000000002</v>
      </c>
      <c r="Z125" s="1">
        <f t="shared" si="45"/>
        <v>98.11000000000007</v>
      </c>
      <c r="AA125" s="1">
        <f t="shared" si="46"/>
        <v>13.200000000000045</v>
      </c>
      <c r="AB125" s="1">
        <f t="shared" si="47"/>
        <v>426.36</v>
      </c>
      <c r="AC125" s="1">
        <f t="shared" si="48"/>
        <v>524</v>
      </c>
      <c r="AD125" s="1">
        <f t="shared" si="49"/>
        <v>461.34500000000003</v>
      </c>
      <c r="AE125" s="1">
        <f t="shared" si="50"/>
        <v>475.01499999999999</v>
      </c>
      <c r="AF125" s="1">
        <f t="shared" si="51"/>
        <v>97.639999999999986</v>
      </c>
      <c r="AG125" s="1">
        <f t="shared" si="52"/>
        <v>13.669999999999959</v>
      </c>
      <c r="AH125" s="1">
        <f t="shared" si="53"/>
        <v>606.19000000000005</v>
      </c>
      <c r="AI125" s="1">
        <f t="shared" si="54"/>
        <v>425.86500000000001</v>
      </c>
      <c r="AJ125" s="1">
        <f t="shared" si="55"/>
        <v>443.21500000000003</v>
      </c>
      <c r="AK125" s="1">
        <f t="shared" si="56"/>
        <v>493.14499999999998</v>
      </c>
      <c r="AL125" s="1">
        <f t="shared" si="57"/>
        <v>180.32500000000005</v>
      </c>
      <c r="AM125" s="1">
        <f t="shared" si="58"/>
        <v>49.92999999999995</v>
      </c>
      <c r="AN125" s="1">
        <f t="shared" si="59"/>
        <v>549.66750000000002</v>
      </c>
      <c r="AO125" s="1">
        <f t="shared" si="60"/>
        <v>434.54</v>
      </c>
      <c r="AP125" s="1">
        <f t="shared" si="61"/>
        <v>115.1275</v>
      </c>
    </row>
    <row r="126" spans="1:42" x14ac:dyDescent="0.3">
      <c r="A126" s="43">
        <v>193</v>
      </c>
      <c r="B126" s="43">
        <v>491.4</v>
      </c>
      <c r="C126" s="43">
        <v>522.99</v>
      </c>
      <c r="D126" s="43">
        <v>425.4</v>
      </c>
      <c r="E126" s="43">
        <v>599.20000000000005</v>
      </c>
      <c r="F126" s="43">
        <v>544.6</v>
      </c>
      <c r="G126" s="43">
        <v>594.6</v>
      </c>
      <c r="H126" s="43">
        <v>469.6</v>
      </c>
      <c r="I126" s="43">
        <v>539.4</v>
      </c>
      <c r="J126" s="43">
        <f t="shared" si="31"/>
        <v>523.39874999999995</v>
      </c>
      <c r="K126" s="43">
        <v>13</v>
      </c>
      <c r="L126" s="43">
        <v>1</v>
      </c>
      <c r="M126" s="1">
        <f t="shared" si="32"/>
        <v>482.75</v>
      </c>
      <c r="N126" s="1">
        <f t="shared" si="33"/>
        <v>564.04750000000001</v>
      </c>
      <c r="O126" s="1">
        <f t="shared" si="34"/>
        <v>31.590000000000032</v>
      </c>
      <c r="P126" s="1">
        <f t="shared" si="35"/>
        <v>173.80000000000007</v>
      </c>
      <c r="Q126" s="1">
        <f t="shared" si="36"/>
        <v>50</v>
      </c>
      <c r="R126" s="1">
        <f t="shared" si="37"/>
        <v>69.799999999999955</v>
      </c>
      <c r="S126" s="1">
        <f t="shared" si="38"/>
        <v>142.21000000000004</v>
      </c>
      <c r="T126" s="1">
        <f t="shared" si="39"/>
        <v>-19.799999999999955</v>
      </c>
      <c r="U126" s="1">
        <f t="shared" si="40"/>
        <v>81.297500000000014</v>
      </c>
      <c r="V126" s="1">
        <f t="shared" si="41"/>
        <v>447.5</v>
      </c>
      <c r="W126" s="1">
        <f t="shared" si="42"/>
        <v>569.29999999999995</v>
      </c>
      <c r="X126" s="1">
        <f t="shared" si="43"/>
        <v>518</v>
      </c>
      <c r="Y126" s="1">
        <f t="shared" si="44"/>
        <v>558.79500000000007</v>
      </c>
      <c r="Z126" s="1">
        <f t="shared" si="45"/>
        <v>121.79999999999995</v>
      </c>
      <c r="AA126" s="1">
        <f t="shared" si="46"/>
        <v>40.795000000000073</v>
      </c>
      <c r="AB126" s="1">
        <f t="shared" si="47"/>
        <v>458.4</v>
      </c>
      <c r="AC126" s="1">
        <f t="shared" si="48"/>
        <v>561.09500000000003</v>
      </c>
      <c r="AD126" s="1">
        <f t="shared" si="49"/>
        <v>507.1</v>
      </c>
      <c r="AE126" s="1">
        <f t="shared" si="50"/>
        <v>567</v>
      </c>
      <c r="AF126" s="1">
        <f t="shared" si="51"/>
        <v>102.69500000000005</v>
      </c>
      <c r="AG126" s="1">
        <f t="shared" si="52"/>
        <v>59.899999999999977</v>
      </c>
      <c r="AH126" s="1">
        <f t="shared" si="53"/>
        <v>599.20000000000005</v>
      </c>
      <c r="AI126" s="1">
        <f t="shared" si="54"/>
        <v>507.19499999999999</v>
      </c>
      <c r="AJ126" s="1">
        <f t="shared" si="55"/>
        <v>504.5</v>
      </c>
      <c r="AK126" s="1">
        <f t="shared" si="56"/>
        <v>569.6</v>
      </c>
      <c r="AL126" s="1">
        <f t="shared" si="57"/>
        <v>92.005000000000052</v>
      </c>
      <c r="AM126" s="1">
        <f t="shared" si="58"/>
        <v>65.100000000000023</v>
      </c>
      <c r="AN126" s="1">
        <f t="shared" si="59"/>
        <v>584.40000000000009</v>
      </c>
      <c r="AO126" s="1">
        <f t="shared" si="60"/>
        <v>505.84749999999997</v>
      </c>
      <c r="AP126" s="1">
        <f t="shared" si="61"/>
        <v>78.552500000000123</v>
      </c>
    </row>
    <row r="127" spans="1:42" x14ac:dyDescent="0.3">
      <c r="A127" s="43">
        <v>194</v>
      </c>
      <c r="B127" s="43">
        <v>416.11</v>
      </c>
      <c r="C127" s="43">
        <v>423.9</v>
      </c>
      <c r="D127" s="43">
        <v>467.1</v>
      </c>
      <c r="E127" s="43">
        <v>600.49</v>
      </c>
      <c r="F127" s="43">
        <v>523.84</v>
      </c>
      <c r="G127" s="43">
        <v>651.84</v>
      </c>
      <c r="H127" s="43">
        <v>452.8</v>
      </c>
      <c r="I127" s="43">
        <v>440</v>
      </c>
      <c r="J127" s="43">
        <f t="shared" si="31"/>
        <v>497.01000000000005</v>
      </c>
      <c r="K127" s="43">
        <v>7</v>
      </c>
      <c r="L127" s="43">
        <v>1</v>
      </c>
      <c r="M127" s="1">
        <f t="shared" si="32"/>
        <v>464.96250000000003</v>
      </c>
      <c r="N127" s="1">
        <f t="shared" si="33"/>
        <v>529.0575</v>
      </c>
      <c r="O127" s="1">
        <f t="shared" si="34"/>
        <v>7.7899999999999636</v>
      </c>
      <c r="P127" s="1">
        <f t="shared" si="35"/>
        <v>133.38999999999999</v>
      </c>
      <c r="Q127" s="1">
        <f t="shared" si="36"/>
        <v>128</v>
      </c>
      <c r="R127" s="1">
        <f t="shared" si="37"/>
        <v>-12.800000000000011</v>
      </c>
      <c r="S127" s="1">
        <f t="shared" si="38"/>
        <v>125.60000000000002</v>
      </c>
      <c r="T127" s="1">
        <f t="shared" si="39"/>
        <v>140.80000000000001</v>
      </c>
      <c r="U127" s="1">
        <f t="shared" si="40"/>
        <v>64.09499999999997</v>
      </c>
      <c r="V127" s="1">
        <f t="shared" si="41"/>
        <v>459.95000000000005</v>
      </c>
      <c r="W127" s="1">
        <f t="shared" si="42"/>
        <v>520.245</v>
      </c>
      <c r="X127" s="1">
        <f t="shared" si="43"/>
        <v>469.97500000000002</v>
      </c>
      <c r="Y127" s="1">
        <f t="shared" si="44"/>
        <v>537.87</v>
      </c>
      <c r="Z127" s="1">
        <f t="shared" si="45"/>
        <v>60.294999999999959</v>
      </c>
      <c r="AA127" s="1">
        <f t="shared" si="46"/>
        <v>67.894999999999982</v>
      </c>
      <c r="AB127" s="1">
        <f t="shared" si="47"/>
        <v>441.60500000000002</v>
      </c>
      <c r="AC127" s="1">
        <f t="shared" si="48"/>
        <v>512.19499999999994</v>
      </c>
      <c r="AD127" s="1">
        <f t="shared" si="49"/>
        <v>488.32000000000005</v>
      </c>
      <c r="AE127" s="1">
        <f t="shared" si="50"/>
        <v>545.92000000000007</v>
      </c>
      <c r="AF127" s="1">
        <f t="shared" si="51"/>
        <v>70.589999999999918</v>
      </c>
      <c r="AG127" s="1">
        <f t="shared" si="52"/>
        <v>57.600000000000023</v>
      </c>
      <c r="AH127" s="1">
        <f t="shared" si="53"/>
        <v>600.49</v>
      </c>
      <c r="AI127" s="1">
        <f t="shared" si="54"/>
        <v>420.005</v>
      </c>
      <c r="AJ127" s="1">
        <f t="shared" si="55"/>
        <v>446.4</v>
      </c>
      <c r="AK127" s="1">
        <f t="shared" si="56"/>
        <v>587.84</v>
      </c>
      <c r="AL127" s="1">
        <f t="shared" si="57"/>
        <v>180.48500000000001</v>
      </c>
      <c r="AM127" s="1">
        <f t="shared" si="58"/>
        <v>141.44000000000005</v>
      </c>
      <c r="AN127" s="1">
        <f t="shared" si="59"/>
        <v>594.16499999999996</v>
      </c>
      <c r="AO127" s="1">
        <f t="shared" si="60"/>
        <v>433.20249999999999</v>
      </c>
      <c r="AP127" s="1">
        <f t="shared" si="61"/>
        <v>160.96249999999998</v>
      </c>
    </row>
    <row r="128" spans="1:42" x14ac:dyDescent="0.3">
      <c r="A128" s="43">
        <v>196</v>
      </c>
      <c r="B128" s="43">
        <v>390.61</v>
      </c>
      <c r="C128" s="43">
        <v>438.72</v>
      </c>
      <c r="D128" s="43">
        <v>431.4</v>
      </c>
      <c r="E128" s="43">
        <v>555.73</v>
      </c>
      <c r="F128" s="43">
        <v>439.36</v>
      </c>
      <c r="G128" s="43">
        <v>512.64</v>
      </c>
      <c r="H128" s="43">
        <v>475.89</v>
      </c>
      <c r="I128" s="43">
        <v>393.2</v>
      </c>
      <c r="J128" s="43">
        <f t="shared" si="31"/>
        <v>454.69374999999997</v>
      </c>
      <c r="K128" s="43">
        <v>15</v>
      </c>
      <c r="L128" s="43">
        <v>1</v>
      </c>
      <c r="M128" s="1">
        <f t="shared" si="32"/>
        <v>434.31499999999994</v>
      </c>
      <c r="N128" s="1">
        <f t="shared" si="33"/>
        <v>475.07250000000005</v>
      </c>
      <c r="O128" s="1">
        <f t="shared" si="34"/>
        <v>48.110000000000014</v>
      </c>
      <c r="P128" s="1">
        <f t="shared" si="35"/>
        <v>124.33000000000004</v>
      </c>
      <c r="Q128" s="1">
        <f t="shared" si="36"/>
        <v>73.279999999999973</v>
      </c>
      <c r="R128" s="1">
        <f t="shared" si="37"/>
        <v>-82.69</v>
      </c>
      <c r="S128" s="1">
        <f t="shared" si="38"/>
        <v>76.220000000000027</v>
      </c>
      <c r="T128" s="1">
        <f t="shared" si="39"/>
        <v>155.96999999999997</v>
      </c>
      <c r="U128" s="1">
        <f t="shared" si="40"/>
        <v>40.757500000000107</v>
      </c>
      <c r="V128" s="1">
        <f t="shared" si="41"/>
        <v>453.64499999999998</v>
      </c>
      <c r="W128" s="1">
        <f t="shared" si="42"/>
        <v>474.46500000000003</v>
      </c>
      <c r="X128" s="1">
        <f t="shared" si="43"/>
        <v>414.98500000000001</v>
      </c>
      <c r="Y128" s="1">
        <f t="shared" si="44"/>
        <v>475.68</v>
      </c>
      <c r="Z128" s="1">
        <f t="shared" si="45"/>
        <v>20.82000000000005</v>
      </c>
      <c r="AA128" s="1">
        <f t="shared" si="46"/>
        <v>60.694999999999993</v>
      </c>
      <c r="AB128" s="1">
        <f t="shared" si="47"/>
        <v>411.005</v>
      </c>
      <c r="AC128" s="1">
        <f t="shared" si="48"/>
        <v>497.22500000000002</v>
      </c>
      <c r="AD128" s="1">
        <f t="shared" si="49"/>
        <v>457.625</v>
      </c>
      <c r="AE128" s="1">
        <f t="shared" si="50"/>
        <v>452.91999999999996</v>
      </c>
      <c r="AF128" s="1">
        <f t="shared" si="51"/>
        <v>86.220000000000027</v>
      </c>
      <c r="AG128" s="1">
        <f t="shared" si="52"/>
        <v>-4.7050000000000409</v>
      </c>
      <c r="AH128" s="1">
        <f t="shared" si="53"/>
        <v>555.73</v>
      </c>
      <c r="AI128" s="1">
        <f t="shared" si="54"/>
        <v>414.66500000000002</v>
      </c>
      <c r="AJ128" s="1">
        <f t="shared" si="55"/>
        <v>434.54499999999996</v>
      </c>
      <c r="AK128" s="1">
        <f t="shared" si="56"/>
        <v>476</v>
      </c>
      <c r="AL128" s="1">
        <f t="shared" si="57"/>
        <v>141.065</v>
      </c>
      <c r="AM128" s="1">
        <f t="shared" si="58"/>
        <v>41.455000000000041</v>
      </c>
      <c r="AN128" s="1">
        <f t="shared" si="59"/>
        <v>515.86500000000001</v>
      </c>
      <c r="AO128" s="1">
        <f t="shared" si="60"/>
        <v>424.60500000000002</v>
      </c>
      <c r="AP128" s="1">
        <f t="shared" si="61"/>
        <v>91.259999999999991</v>
      </c>
    </row>
    <row r="129" spans="1:42" x14ac:dyDescent="0.3">
      <c r="A129" s="43">
        <v>197</v>
      </c>
      <c r="B129" s="43">
        <v>445.9</v>
      </c>
      <c r="C129" s="43">
        <v>599.36</v>
      </c>
      <c r="D129" s="43">
        <v>587.9</v>
      </c>
      <c r="E129" s="43">
        <v>520.21</v>
      </c>
      <c r="F129" s="43">
        <v>701.44</v>
      </c>
      <c r="G129" s="43">
        <v>964.37</v>
      </c>
      <c r="H129" s="43">
        <v>436.1</v>
      </c>
      <c r="I129" s="43">
        <v>597.76</v>
      </c>
      <c r="J129" s="43">
        <f t="shared" si="31"/>
        <v>606.63</v>
      </c>
      <c r="K129" s="43">
        <v>14</v>
      </c>
      <c r="L129" s="43">
        <v>1</v>
      </c>
      <c r="M129" s="1">
        <f t="shared" si="32"/>
        <v>542.83500000000004</v>
      </c>
      <c r="N129" s="1">
        <f t="shared" si="33"/>
        <v>670.42499999999995</v>
      </c>
      <c r="O129" s="1">
        <f t="shared" si="34"/>
        <v>153.46000000000004</v>
      </c>
      <c r="P129" s="1">
        <f t="shared" si="35"/>
        <v>-67.689999999999941</v>
      </c>
      <c r="Q129" s="1">
        <f t="shared" si="36"/>
        <v>262.92999999999995</v>
      </c>
      <c r="R129" s="1">
        <f t="shared" si="37"/>
        <v>161.65999999999997</v>
      </c>
      <c r="S129" s="1">
        <f t="shared" si="38"/>
        <v>-221.14999999999998</v>
      </c>
      <c r="T129" s="1">
        <f t="shared" si="39"/>
        <v>101.26999999999998</v>
      </c>
      <c r="U129" s="1">
        <f t="shared" si="40"/>
        <v>127.58999999999992</v>
      </c>
      <c r="V129" s="1">
        <f t="shared" si="41"/>
        <v>512</v>
      </c>
      <c r="W129" s="1">
        <f t="shared" si="42"/>
        <v>558.98500000000001</v>
      </c>
      <c r="X129" s="1">
        <f t="shared" si="43"/>
        <v>573.67000000000007</v>
      </c>
      <c r="Y129" s="1">
        <f t="shared" si="44"/>
        <v>781.86500000000001</v>
      </c>
      <c r="Z129" s="1">
        <f t="shared" si="45"/>
        <v>46.985000000000014</v>
      </c>
      <c r="AA129" s="1">
        <f t="shared" si="46"/>
        <v>208.19499999999994</v>
      </c>
      <c r="AB129" s="1">
        <f t="shared" si="47"/>
        <v>516.9</v>
      </c>
      <c r="AC129" s="1">
        <f t="shared" si="48"/>
        <v>559.78500000000008</v>
      </c>
      <c r="AD129" s="1">
        <f t="shared" si="49"/>
        <v>568.77</v>
      </c>
      <c r="AE129" s="1">
        <f t="shared" si="50"/>
        <v>781.06500000000005</v>
      </c>
      <c r="AF129" s="1">
        <f t="shared" si="51"/>
        <v>42.885000000000105</v>
      </c>
      <c r="AG129" s="1">
        <f t="shared" si="52"/>
        <v>212.29500000000007</v>
      </c>
      <c r="AH129" s="1">
        <f t="shared" si="53"/>
        <v>520.21</v>
      </c>
      <c r="AI129" s="1">
        <f t="shared" si="54"/>
        <v>522.63</v>
      </c>
      <c r="AJ129" s="1">
        <f t="shared" si="55"/>
        <v>516.93000000000006</v>
      </c>
      <c r="AK129" s="1">
        <f t="shared" si="56"/>
        <v>832.90499999999997</v>
      </c>
      <c r="AL129" s="1">
        <f t="shared" si="57"/>
        <v>-2.4199999999999591</v>
      </c>
      <c r="AM129" s="1">
        <f t="shared" si="58"/>
        <v>315.97499999999991</v>
      </c>
      <c r="AN129" s="1">
        <f t="shared" si="59"/>
        <v>676.5575</v>
      </c>
      <c r="AO129" s="1">
        <f t="shared" si="60"/>
        <v>519.78</v>
      </c>
      <c r="AP129" s="1">
        <f t="shared" si="61"/>
        <v>156.77750000000003</v>
      </c>
    </row>
    <row r="130" spans="1:42" x14ac:dyDescent="0.3">
      <c r="A130" s="43">
        <v>198</v>
      </c>
      <c r="B130" s="43">
        <v>550.51</v>
      </c>
      <c r="C130" s="43">
        <v>576.5</v>
      </c>
      <c r="D130" s="43">
        <v>480.8</v>
      </c>
      <c r="E130" s="43">
        <v>647.25</v>
      </c>
      <c r="F130" s="43">
        <v>503.8</v>
      </c>
      <c r="G130" s="43">
        <v>583.29999999999995</v>
      </c>
      <c r="H130" s="43">
        <v>480.4</v>
      </c>
      <c r="I130" s="43">
        <v>692.34</v>
      </c>
      <c r="J130" s="43">
        <f t="shared" ref="J130:J193" si="62">AVERAGE(B130:I130)</f>
        <v>564.36249999999995</v>
      </c>
      <c r="K130" s="43">
        <v>13</v>
      </c>
      <c r="L130" s="43">
        <v>1</v>
      </c>
      <c r="M130" s="1">
        <f t="shared" ref="M130:M193" si="63">AVERAGE(B130,D130,F130,H130)</f>
        <v>503.87749999999994</v>
      </c>
      <c r="N130" s="1">
        <f t="shared" ref="N130:N193" si="64">AVERAGE(C130,E130,G130,I130)</f>
        <v>624.84749999999997</v>
      </c>
      <c r="O130" s="1">
        <f t="shared" ref="O130:O193" si="65">AVERAGE(C130-B130)</f>
        <v>25.990000000000009</v>
      </c>
      <c r="P130" s="1">
        <f t="shared" ref="P130:P193" si="66">AVERAGE(E130-D130)</f>
        <v>166.45</v>
      </c>
      <c r="Q130" s="1">
        <f t="shared" ref="Q130:Q193" si="67">AVERAGE(G130-F130)</f>
        <v>79.499999999999943</v>
      </c>
      <c r="R130" s="1">
        <f t="shared" ref="R130:R193" si="68">AVERAGE(I130-H130)</f>
        <v>211.94000000000005</v>
      </c>
      <c r="S130" s="1">
        <f t="shared" ref="S130:S193" si="69">P130-O130</f>
        <v>140.45999999999998</v>
      </c>
      <c r="T130" s="1">
        <f t="shared" ref="T130:T193" si="70">Q130-R130</f>
        <v>-132.44000000000011</v>
      </c>
      <c r="U130" s="1">
        <f t="shared" ref="U130:U193" si="71">N130-M130</f>
        <v>120.97000000000003</v>
      </c>
      <c r="V130" s="1">
        <f t="shared" ref="V130:V193" si="72">AVERAGE(D130,H130)</f>
        <v>480.6</v>
      </c>
      <c r="W130" s="1">
        <f t="shared" ref="W130:W193" si="73">AVERAGE(E130,I130)</f>
        <v>669.79500000000007</v>
      </c>
      <c r="X130" s="1">
        <f t="shared" ref="X130:X193" si="74">AVERAGE(B130,F130)</f>
        <v>527.15499999999997</v>
      </c>
      <c r="Y130" s="1">
        <f t="shared" ref="Y130:Y193" si="75">AVERAGE(C130,G130)</f>
        <v>579.9</v>
      </c>
      <c r="Z130" s="1">
        <f t="shared" ref="Z130:Z193" si="76">W130-V130</f>
        <v>189.19500000000005</v>
      </c>
      <c r="AA130" s="1">
        <f t="shared" ref="AA130:AA193" si="77">Y130-X130</f>
        <v>52.745000000000005</v>
      </c>
      <c r="AB130" s="1">
        <f t="shared" ref="AB130:AB193" si="78">AVERAGE(B130,D130)</f>
        <v>515.65499999999997</v>
      </c>
      <c r="AC130" s="1">
        <f t="shared" ref="AC130:AC193" si="79">AVERAGE(C130,E130)</f>
        <v>611.875</v>
      </c>
      <c r="AD130" s="1">
        <f t="shared" ref="AD130:AD193" si="80">AVERAGE(F130,H130)</f>
        <v>492.1</v>
      </c>
      <c r="AE130" s="1">
        <f t="shared" ref="AE130:AE193" si="81">AVERAGE(G130,I130)</f>
        <v>637.81999999999994</v>
      </c>
      <c r="AF130" s="1">
        <f t="shared" ref="AF130:AF193" si="82">AC130-AB130</f>
        <v>96.220000000000027</v>
      </c>
      <c r="AG130" s="1">
        <f t="shared" ref="AG130:AG193" si="83">AE130-AD130</f>
        <v>145.71999999999991</v>
      </c>
      <c r="AH130" s="1">
        <f t="shared" ref="AH130:AH193" si="84">AVERAGE(E130)</f>
        <v>647.25</v>
      </c>
      <c r="AI130" s="1">
        <f t="shared" ref="AI130:AI193" si="85">AVERAGE(B130,C130)</f>
        <v>563.505</v>
      </c>
      <c r="AJ130" s="1">
        <f t="shared" ref="AJ130:AJ193" si="86">AVERAGE(H130,I130)</f>
        <v>586.37</v>
      </c>
      <c r="AK130" s="1">
        <f t="shared" ref="AK130:AK193" si="87">AVERAGE(F130,G130)</f>
        <v>543.54999999999995</v>
      </c>
      <c r="AL130" s="1">
        <f t="shared" ref="AL130:AL193" si="88">AH130-AI130</f>
        <v>83.745000000000005</v>
      </c>
      <c r="AM130" s="1">
        <f t="shared" ref="AM130:AM193" si="89">AK130-AJ130</f>
        <v>-42.82000000000005</v>
      </c>
      <c r="AN130" s="1">
        <f t="shared" ref="AN130:AN193" si="90">AVERAGE(AH130,AK130)</f>
        <v>595.4</v>
      </c>
      <c r="AO130" s="1">
        <f t="shared" ref="AO130:AO193" si="91">AVERAGE(AI130,AJ130)</f>
        <v>574.9375</v>
      </c>
      <c r="AP130" s="1">
        <f t="shared" ref="AP130:AP193" si="92">AN130-AO130</f>
        <v>20.462499999999977</v>
      </c>
    </row>
    <row r="131" spans="1:42" x14ac:dyDescent="0.3">
      <c r="A131" s="43">
        <v>199</v>
      </c>
      <c r="B131" s="43">
        <v>392.1</v>
      </c>
      <c r="C131" s="43">
        <v>418.8</v>
      </c>
      <c r="D131" s="43">
        <v>434.6</v>
      </c>
      <c r="E131" s="43">
        <v>626.66999999999996</v>
      </c>
      <c r="F131" s="43">
        <v>446.8</v>
      </c>
      <c r="G131" s="43">
        <v>540.04999999999995</v>
      </c>
      <c r="H131" s="43">
        <v>428.1</v>
      </c>
      <c r="I131" s="43">
        <v>494.93</v>
      </c>
      <c r="J131" s="43">
        <f t="shared" si="62"/>
        <v>472.75625000000002</v>
      </c>
      <c r="K131" s="43">
        <v>6</v>
      </c>
      <c r="L131" s="43">
        <v>1</v>
      </c>
      <c r="M131" s="1">
        <f t="shared" si="63"/>
        <v>425.4</v>
      </c>
      <c r="N131" s="1">
        <f t="shared" si="64"/>
        <v>520.11249999999995</v>
      </c>
      <c r="O131" s="1">
        <f t="shared" si="65"/>
        <v>26.699999999999989</v>
      </c>
      <c r="P131" s="1">
        <f t="shared" si="66"/>
        <v>192.06999999999994</v>
      </c>
      <c r="Q131" s="1">
        <f t="shared" si="67"/>
        <v>93.249999999999943</v>
      </c>
      <c r="R131" s="1">
        <f t="shared" si="68"/>
        <v>66.829999999999984</v>
      </c>
      <c r="S131" s="1">
        <f t="shared" si="69"/>
        <v>165.36999999999995</v>
      </c>
      <c r="T131" s="1">
        <f t="shared" si="70"/>
        <v>26.419999999999959</v>
      </c>
      <c r="U131" s="1">
        <f t="shared" si="71"/>
        <v>94.712499999999977</v>
      </c>
      <c r="V131" s="1">
        <f t="shared" si="72"/>
        <v>431.35</v>
      </c>
      <c r="W131" s="1">
        <f t="shared" si="73"/>
        <v>560.79999999999995</v>
      </c>
      <c r="X131" s="1">
        <f t="shared" si="74"/>
        <v>419.45000000000005</v>
      </c>
      <c r="Y131" s="1">
        <f t="shared" si="75"/>
        <v>479.42499999999995</v>
      </c>
      <c r="Z131" s="1">
        <f t="shared" si="76"/>
        <v>129.44999999999993</v>
      </c>
      <c r="AA131" s="1">
        <f t="shared" si="77"/>
        <v>59.974999999999909</v>
      </c>
      <c r="AB131" s="1">
        <f t="shared" si="78"/>
        <v>413.35</v>
      </c>
      <c r="AC131" s="1">
        <f t="shared" si="79"/>
        <v>522.73500000000001</v>
      </c>
      <c r="AD131" s="1">
        <f t="shared" si="80"/>
        <v>437.45000000000005</v>
      </c>
      <c r="AE131" s="1">
        <f t="shared" si="81"/>
        <v>517.49</v>
      </c>
      <c r="AF131" s="1">
        <f t="shared" si="82"/>
        <v>109.38499999999999</v>
      </c>
      <c r="AG131" s="1">
        <f t="shared" si="83"/>
        <v>80.039999999999964</v>
      </c>
      <c r="AH131" s="1">
        <f t="shared" si="84"/>
        <v>626.66999999999996</v>
      </c>
      <c r="AI131" s="1">
        <f t="shared" si="85"/>
        <v>405.45000000000005</v>
      </c>
      <c r="AJ131" s="1">
        <f t="shared" si="86"/>
        <v>461.51499999999999</v>
      </c>
      <c r="AK131" s="1">
        <f t="shared" si="87"/>
        <v>493.42499999999995</v>
      </c>
      <c r="AL131" s="1">
        <f t="shared" si="88"/>
        <v>221.21999999999991</v>
      </c>
      <c r="AM131" s="1">
        <f t="shared" si="89"/>
        <v>31.909999999999968</v>
      </c>
      <c r="AN131" s="1">
        <f t="shared" si="90"/>
        <v>560.0474999999999</v>
      </c>
      <c r="AO131" s="1">
        <f t="shared" si="91"/>
        <v>433.48250000000002</v>
      </c>
      <c r="AP131" s="1">
        <f t="shared" si="92"/>
        <v>126.56499999999988</v>
      </c>
    </row>
    <row r="132" spans="1:42" x14ac:dyDescent="0.3">
      <c r="A132" s="43">
        <v>200</v>
      </c>
      <c r="B132" s="43">
        <v>503.6</v>
      </c>
      <c r="C132" s="43">
        <v>684.91</v>
      </c>
      <c r="D132" s="43">
        <v>516.4</v>
      </c>
      <c r="E132" s="43">
        <v>784.53</v>
      </c>
      <c r="F132" s="43">
        <v>565.79999999999995</v>
      </c>
      <c r="G132" s="43">
        <v>592.4</v>
      </c>
      <c r="H132" s="43">
        <v>462.1</v>
      </c>
      <c r="I132" s="43">
        <v>557</v>
      </c>
      <c r="J132" s="43">
        <f t="shared" si="62"/>
        <v>583.34249999999997</v>
      </c>
      <c r="K132" s="43">
        <v>18</v>
      </c>
      <c r="L132" s="43">
        <v>1</v>
      </c>
      <c r="M132" s="1">
        <f t="shared" si="63"/>
        <v>511.97500000000002</v>
      </c>
      <c r="N132" s="1">
        <f t="shared" si="64"/>
        <v>654.71</v>
      </c>
      <c r="O132" s="1">
        <f t="shared" si="65"/>
        <v>181.30999999999995</v>
      </c>
      <c r="P132" s="1">
        <f t="shared" si="66"/>
        <v>268.13</v>
      </c>
      <c r="Q132" s="1">
        <f t="shared" si="67"/>
        <v>26.600000000000023</v>
      </c>
      <c r="R132" s="1">
        <f t="shared" si="68"/>
        <v>94.899999999999977</v>
      </c>
      <c r="S132" s="1">
        <f t="shared" si="69"/>
        <v>86.82000000000005</v>
      </c>
      <c r="T132" s="1">
        <f t="shared" si="70"/>
        <v>-68.299999999999955</v>
      </c>
      <c r="U132" s="1">
        <f t="shared" si="71"/>
        <v>142.73500000000001</v>
      </c>
      <c r="V132" s="1">
        <f t="shared" si="72"/>
        <v>489.25</v>
      </c>
      <c r="W132" s="1">
        <f t="shared" si="73"/>
        <v>670.76499999999999</v>
      </c>
      <c r="X132" s="1">
        <f t="shared" si="74"/>
        <v>534.70000000000005</v>
      </c>
      <c r="Y132" s="1">
        <f t="shared" si="75"/>
        <v>638.65499999999997</v>
      </c>
      <c r="Z132" s="1">
        <f t="shared" si="76"/>
        <v>181.51499999999999</v>
      </c>
      <c r="AA132" s="1">
        <f t="shared" si="77"/>
        <v>103.95499999999993</v>
      </c>
      <c r="AB132" s="1">
        <f t="shared" si="78"/>
        <v>510</v>
      </c>
      <c r="AC132" s="1">
        <f t="shared" si="79"/>
        <v>734.72</v>
      </c>
      <c r="AD132" s="1">
        <f t="shared" si="80"/>
        <v>513.95000000000005</v>
      </c>
      <c r="AE132" s="1">
        <f t="shared" si="81"/>
        <v>574.70000000000005</v>
      </c>
      <c r="AF132" s="1">
        <f t="shared" si="82"/>
        <v>224.72000000000003</v>
      </c>
      <c r="AG132" s="1">
        <f t="shared" si="83"/>
        <v>60.75</v>
      </c>
      <c r="AH132" s="1">
        <f t="shared" si="84"/>
        <v>784.53</v>
      </c>
      <c r="AI132" s="1">
        <f t="shared" si="85"/>
        <v>594.255</v>
      </c>
      <c r="AJ132" s="1">
        <f t="shared" si="86"/>
        <v>509.55</v>
      </c>
      <c r="AK132" s="1">
        <f t="shared" si="87"/>
        <v>579.09999999999991</v>
      </c>
      <c r="AL132" s="1">
        <f t="shared" si="88"/>
        <v>190.27499999999998</v>
      </c>
      <c r="AM132" s="1">
        <f t="shared" si="89"/>
        <v>69.549999999999898</v>
      </c>
      <c r="AN132" s="1">
        <f t="shared" si="90"/>
        <v>681.81499999999994</v>
      </c>
      <c r="AO132" s="1">
        <f t="shared" si="91"/>
        <v>551.90250000000003</v>
      </c>
      <c r="AP132" s="1">
        <f t="shared" si="92"/>
        <v>129.91249999999991</v>
      </c>
    </row>
    <row r="133" spans="1:42" x14ac:dyDescent="0.3">
      <c r="A133" s="43">
        <v>202</v>
      </c>
      <c r="B133" s="43">
        <v>612.1</v>
      </c>
      <c r="C133" s="43">
        <v>730.1</v>
      </c>
      <c r="D133" s="43">
        <v>738.2</v>
      </c>
      <c r="E133" s="43">
        <v>897.7</v>
      </c>
      <c r="F133" s="43">
        <v>641</v>
      </c>
      <c r="G133" s="43">
        <v>692</v>
      </c>
      <c r="H133" s="43">
        <v>715.4</v>
      </c>
      <c r="I133" s="43">
        <v>680.2</v>
      </c>
      <c r="J133" s="43">
        <f t="shared" si="62"/>
        <v>713.33749999999998</v>
      </c>
      <c r="K133" s="43">
        <v>14</v>
      </c>
      <c r="L133" s="43">
        <v>1</v>
      </c>
      <c r="M133" s="1">
        <f t="shared" si="63"/>
        <v>676.67500000000007</v>
      </c>
      <c r="N133" s="1">
        <f t="shared" si="64"/>
        <v>750</v>
      </c>
      <c r="O133" s="1">
        <f t="shared" si="65"/>
        <v>118</v>
      </c>
      <c r="P133" s="1">
        <f t="shared" si="66"/>
        <v>159.5</v>
      </c>
      <c r="Q133" s="1">
        <f t="shared" si="67"/>
        <v>51</v>
      </c>
      <c r="R133" s="1">
        <f t="shared" si="68"/>
        <v>-35.199999999999932</v>
      </c>
      <c r="S133" s="1">
        <f t="shared" si="69"/>
        <v>41.5</v>
      </c>
      <c r="T133" s="1">
        <f t="shared" si="70"/>
        <v>86.199999999999932</v>
      </c>
      <c r="U133" s="1">
        <f t="shared" si="71"/>
        <v>73.324999999999932</v>
      </c>
      <c r="V133" s="1">
        <f t="shared" si="72"/>
        <v>726.8</v>
      </c>
      <c r="W133" s="1">
        <f t="shared" si="73"/>
        <v>788.95</v>
      </c>
      <c r="X133" s="1">
        <f t="shared" si="74"/>
        <v>626.54999999999995</v>
      </c>
      <c r="Y133" s="1">
        <f t="shared" si="75"/>
        <v>711.05</v>
      </c>
      <c r="Z133" s="1">
        <f t="shared" si="76"/>
        <v>62.150000000000091</v>
      </c>
      <c r="AA133" s="1">
        <f t="shared" si="77"/>
        <v>84.5</v>
      </c>
      <c r="AB133" s="1">
        <f t="shared" si="78"/>
        <v>675.15000000000009</v>
      </c>
      <c r="AC133" s="1">
        <f t="shared" si="79"/>
        <v>813.90000000000009</v>
      </c>
      <c r="AD133" s="1">
        <f t="shared" si="80"/>
        <v>678.2</v>
      </c>
      <c r="AE133" s="1">
        <f t="shared" si="81"/>
        <v>686.1</v>
      </c>
      <c r="AF133" s="1">
        <f t="shared" si="82"/>
        <v>138.75</v>
      </c>
      <c r="AG133" s="1">
        <f t="shared" si="83"/>
        <v>7.8999999999999773</v>
      </c>
      <c r="AH133" s="1">
        <f t="shared" si="84"/>
        <v>897.7</v>
      </c>
      <c r="AI133" s="1">
        <f t="shared" si="85"/>
        <v>671.1</v>
      </c>
      <c r="AJ133" s="1">
        <f t="shared" si="86"/>
        <v>697.8</v>
      </c>
      <c r="AK133" s="1">
        <f t="shared" si="87"/>
        <v>666.5</v>
      </c>
      <c r="AL133" s="1">
        <f t="shared" si="88"/>
        <v>226.60000000000002</v>
      </c>
      <c r="AM133" s="1">
        <f t="shared" si="89"/>
        <v>-31.299999999999955</v>
      </c>
      <c r="AN133" s="1">
        <f t="shared" si="90"/>
        <v>782.1</v>
      </c>
      <c r="AO133" s="1">
        <f t="shared" si="91"/>
        <v>684.45</v>
      </c>
      <c r="AP133" s="1">
        <f t="shared" si="92"/>
        <v>97.649999999999977</v>
      </c>
    </row>
    <row r="134" spans="1:42" x14ac:dyDescent="0.3">
      <c r="A134" s="43">
        <v>203</v>
      </c>
      <c r="B134" s="43">
        <v>575.4</v>
      </c>
      <c r="C134" s="43">
        <v>640.1</v>
      </c>
      <c r="D134" s="43">
        <v>602.29999999999995</v>
      </c>
      <c r="E134" s="43">
        <v>681.9</v>
      </c>
      <c r="F134" s="43">
        <v>662.4</v>
      </c>
      <c r="G134" s="43">
        <v>732.9</v>
      </c>
      <c r="H134" s="43">
        <v>569.6</v>
      </c>
      <c r="I134" s="43">
        <v>657.39</v>
      </c>
      <c r="J134" s="43">
        <f t="shared" si="62"/>
        <v>640.24875000000009</v>
      </c>
      <c r="K134" s="43">
        <v>17</v>
      </c>
      <c r="L134" s="43">
        <v>1</v>
      </c>
      <c r="M134" s="1">
        <f t="shared" si="63"/>
        <v>602.42499999999995</v>
      </c>
      <c r="N134" s="1">
        <f t="shared" si="64"/>
        <v>678.07249999999999</v>
      </c>
      <c r="O134" s="1">
        <f t="shared" si="65"/>
        <v>64.700000000000045</v>
      </c>
      <c r="P134" s="1">
        <f t="shared" si="66"/>
        <v>79.600000000000023</v>
      </c>
      <c r="Q134" s="1">
        <f t="shared" si="67"/>
        <v>70.5</v>
      </c>
      <c r="R134" s="1">
        <f t="shared" si="68"/>
        <v>87.789999999999964</v>
      </c>
      <c r="S134" s="1">
        <f t="shared" si="69"/>
        <v>14.899999999999977</v>
      </c>
      <c r="T134" s="1">
        <f t="shared" si="70"/>
        <v>-17.289999999999964</v>
      </c>
      <c r="U134" s="1">
        <f t="shared" si="71"/>
        <v>75.647500000000036</v>
      </c>
      <c r="V134" s="1">
        <f t="shared" si="72"/>
        <v>585.95000000000005</v>
      </c>
      <c r="W134" s="1">
        <f t="shared" si="73"/>
        <v>669.64499999999998</v>
      </c>
      <c r="X134" s="1">
        <f t="shared" si="74"/>
        <v>618.9</v>
      </c>
      <c r="Y134" s="1">
        <f t="shared" si="75"/>
        <v>686.5</v>
      </c>
      <c r="Z134" s="1">
        <f t="shared" si="76"/>
        <v>83.694999999999936</v>
      </c>
      <c r="AA134" s="1">
        <f t="shared" si="77"/>
        <v>67.600000000000023</v>
      </c>
      <c r="AB134" s="1">
        <f t="shared" si="78"/>
        <v>588.84999999999991</v>
      </c>
      <c r="AC134" s="1">
        <f t="shared" si="79"/>
        <v>661</v>
      </c>
      <c r="AD134" s="1">
        <f t="shared" si="80"/>
        <v>616</v>
      </c>
      <c r="AE134" s="1">
        <f t="shared" si="81"/>
        <v>695.14499999999998</v>
      </c>
      <c r="AF134" s="1">
        <f t="shared" si="82"/>
        <v>72.150000000000091</v>
      </c>
      <c r="AG134" s="1">
        <f t="shared" si="83"/>
        <v>79.144999999999982</v>
      </c>
      <c r="AH134" s="1">
        <f t="shared" si="84"/>
        <v>681.9</v>
      </c>
      <c r="AI134" s="1">
        <f t="shared" si="85"/>
        <v>607.75</v>
      </c>
      <c r="AJ134" s="1">
        <f t="shared" si="86"/>
        <v>613.495</v>
      </c>
      <c r="AK134" s="1">
        <f t="shared" si="87"/>
        <v>697.65</v>
      </c>
      <c r="AL134" s="1">
        <f t="shared" si="88"/>
        <v>74.149999999999977</v>
      </c>
      <c r="AM134" s="1">
        <f t="shared" si="89"/>
        <v>84.154999999999973</v>
      </c>
      <c r="AN134" s="1">
        <f t="shared" si="90"/>
        <v>689.77499999999998</v>
      </c>
      <c r="AO134" s="1">
        <f t="shared" si="91"/>
        <v>610.62249999999995</v>
      </c>
      <c r="AP134" s="1">
        <f t="shared" si="92"/>
        <v>79.152500000000032</v>
      </c>
    </row>
    <row r="135" spans="1:42" x14ac:dyDescent="0.3">
      <c r="A135" s="43">
        <v>204</v>
      </c>
      <c r="B135" s="43">
        <v>443.1</v>
      </c>
      <c r="C135" s="43">
        <v>530.66999999999996</v>
      </c>
      <c r="D135" s="43">
        <v>414.7</v>
      </c>
      <c r="E135" s="43">
        <v>772.8</v>
      </c>
      <c r="F135" s="43">
        <v>554.6</v>
      </c>
      <c r="G135" s="43">
        <v>740.92</v>
      </c>
      <c r="H135" s="43">
        <v>540.67999999999995</v>
      </c>
      <c r="I135" s="43">
        <v>634.79999999999995</v>
      </c>
      <c r="J135" s="43">
        <f t="shared" si="62"/>
        <v>579.03374999999994</v>
      </c>
      <c r="K135" s="43">
        <v>14</v>
      </c>
      <c r="L135" s="43">
        <v>1</v>
      </c>
      <c r="M135" s="1">
        <f t="shared" si="63"/>
        <v>488.27</v>
      </c>
      <c r="N135" s="1">
        <f t="shared" si="64"/>
        <v>669.7974999999999</v>
      </c>
      <c r="O135" s="1">
        <f t="shared" si="65"/>
        <v>87.569999999999936</v>
      </c>
      <c r="P135" s="1">
        <f t="shared" si="66"/>
        <v>358.09999999999997</v>
      </c>
      <c r="Q135" s="1">
        <f t="shared" si="67"/>
        <v>186.31999999999994</v>
      </c>
      <c r="R135" s="1">
        <f t="shared" si="68"/>
        <v>94.12</v>
      </c>
      <c r="S135" s="1">
        <f t="shared" si="69"/>
        <v>270.53000000000003</v>
      </c>
      <c r="T135" s="1">
        <f t="shared" si="70"/>
        <v>92.199999999999932</v>
      </c>
      <c r="U135" s="1">
        <f t="shared" si="71"/>
        <v>181.52749999999992</v>
      </c>
      <c r="V135" s="1">
        <f t="shared" si="72"/>
        <v>477.68999999999994</v>
      </c>
      <c r="W135" s="1">
        <f t="shared" si="73"/>
        <v>703.8</v>
      </c>
      <c r="X135" s="1">
        <f t="shared" si="74"/>
        <v>498.85</v>
      </c>
      <c r="Y135" s="1">
        <f t="shared" si="75"/>
        <v>635.79499999999996</v>
      </c>
      <c r="Z135" s="1">
        <f t="shared" si="76"/>
        <v>226.11</v>
      </c>
      <c r="AA135" s="1">
        <f t="shared" si="77"/>
        <v>136.94499999999994</v>
      </c>
      <c r="AB135" s="1">
        <f t="shared" si="78"/>
        <v>428.9</v>
      </c>
      <c r="AC135" s="1">
        <f t="shared" si="79"/>
        <v>651.7349999999999</v>
      </c>
      <c r="AD135" s="1">
        <f t="shared" si="80"/>
        <v>547.64</v>
      </c>
      <c r="AE135" s="1">
        <f t="shared" si="81"/>
        <v>687.8599999999999</v>
      </c>
      <c r="AF135" s="1">
        <f t="shared" si="82"/>
        <v>222.83499999999992</v>
      </c>
      <c r="AG135" s="1">
        <f t="shared" si="83"/>
        <v>140.21999999999991</v>
      </c>
      <c r="AH135" s="1">
        <f t="shared" si="84"/>
        <v>772.8</v>
      </c>
      <c r="AI135" s="1">
        <f t="shared" si="85"/>
        <v>486.88499999999999</v>
      </c>
      <c r="AJ135" s="1">
        <f t="shared" si="86"/>
        <v>587.74</v>
      </c>
      <c r="AK135" s="1">
        <f t="shared" si="87"/>
        <v>647.76</v>
      </c>
      <c r="AL135" s="1">
        <f t="shared" si="88"/>
        <v>285.91499999999996</v>
      </c>
      <c r="AM135" s="1">
        <f t="shared" si="89"/>
        <v>60.019999999999982</v>
      </c>
      <c r="AN135" s="1">
        <f t="shared" si="90"/>
        <v>710.28</v>
      </c>
      <c r="AO135" s="1">
        <f t="shared" si="91"/>
        <v>537.3125</v>
      </c>
      <c r="AP135" s="1">
        <f t="shared" si="92"/>
        <v>172.96749999999997</v>
      </c>
    </row>
    <row r="136" spans="1:42" x14ac:dyDescent="0.3">
      <c r="A136" s="43">
        <v>205</v>
      </c>
      <c r="B136" s="43">
        <v>485.55</v>
      </c>
      <c r="C136" s="43">
        <v>566.03</v>
      </c>
      <c r="D136" s="43">
        <v>489.39</v>
      </c>
      <c r="E136" s="43">
        <v>653.20000000000005</v>
      </c>
      <c r="F136" s="43">
        <v>794.91</v>
      </c>
      <c r="G136" s="43">
        <v>705.71</v>
      </c>
      <c r="H136" s="43">
        <v>501.33</v>
      </c>
      <c r="I136" s="43">
        <v>520.11</v>
      </c>
      <c r="J136" s="43">
        <f t="shared" si="62"/>
        <v>589.52874999999995</v>
      </c>
      <c r="K136" s="43">
        <v>18</v>
      </c>
      <c r="L136" s="43">
        <v>1</v>
      </c>
      <c r="M136" s="1">
        <f t="shared" si="63"/>
        <v>567.79499999999996</v>
      </c>
      <c r="N136" s="1">
        <f t="shared" si="64"/>
        <v>611.26250000000005</v>
      </c>
      <c r="O136" s="1">
        <f t="shared" si="65"/>
        <v>80.479999999999961</v>
      </c>
      <c r="P136" s="1">
        <f t="shared" si="66"/>
        <v>163.81000000000006</v>
      </c>
      <c r="Q136" s="1">
        <f t="shared" si="67"/>
        <v>-89.199999999999932</v>
      </c>
      <c r="R136" s="1">
        <f t="shared" si="68"/>
        <v>18.78000000000003</v>
      </c>
      <c r="S136" s="1">
        <f t="shared" si="69"/>
        <v>83.330000000000098</v>
      </c>
      <c r="T136" s="1">
        <f t="shared" si="70"/>
        <v>-107.97999999999996</v>
      </c>
      <c r="U136" s="1">
        <f t="shared" si="71"/>
        <v>43.467500000000086</v>
      </c>
      <c r="V136" s="1">
        <f t="shared" si="72"/>
        <v>495.36</v>
      </c>
      <c r="W136" s="1">
        <f t="shared" si="73"/>
        <v>586.65499999999997</v>
      </c>
      <c r="X136" s="1">
        <f t="shared" si="74"/>
        <v>640.23</v>
      </c>
      <c r="Y136" s="1">
        <f t="shared" si="75"/>
        <v>635.87</v>
      </c>
      <c r="Z136" s="1">
        <f t="shared" si="76"/>
        <v>91.294999999999959</v>
      </c>
      <c r="AA136" s="1">
        <f t="shared" si="77"/>
        <v>-4.3600000000000136</v>
      </c>
      <c r="AB136" s="1">
        <f t="shared" si="78"/>
        <v>487.47</v>
      </c>
      <c r="AC136" s="1">
        <f t="shared" si="79"/>
        <v>609.61500000000001</v>
      </c>
      <c r="AD136" s="1">
        <f t="shared" si="80"/>
        <v>648.12</v>
      </c>
      <c r="AE136" s="1">
        <f t="shared" si="81"/>
        <v>612.91000000000008</v>
      </c>
      <c r="AF136" s="1">
        <f t="shared" si="82"/>
        <v>122.14499999999998</v>
      </c>
      <c r="AG136" s="1">
        <f t="shared" si="83"/>
        <v>-35.209999999999923</v>
      </c>
      <c r="AH136" s="1">
        <f t="shared" si="84"/>
        <v>653.20000000000005</v>
      </c>
      <c r="AI136" s="1">
        <f t="shared" si="85"/>
        <v>525.79</v>
      </c>
      <c r="AJ136" s="1">
        <f t="shared" si="86"/>
        <v>510.72</v>
      </c>
      <c r="AK136" s="1">
        <f t="shared" si="87"/>
        <v>750.31</v>
      </c>
      <c r="AL136" s="1">
        <f t="shared" si="88"/>
        <v>127.41000000000008</v>
      </c>
      <c r="AM136" s="1">
        <f t="shared" si="89"/>
        <v>239.58999999999992</v>
      </c>
      <c r="AN136" s="1">
        <f t="shared" si="90"/>
        <v>701.755</v>
      </c>
      <c r="AO136" s="1">
        <f t="shared" si="91"/>
        <v>518.255</v>
      </c>
      <c r="AP136" s="1">
        <f t="shared" si="92"/>
        <v>183.5</v>
      </c>
    </row>
    <row r="137" spans="1:42" x14ac:dyDescent="0.3">
      <c r="A137" s="43">
        <v>206</v>
      </c>
      <c r="B137" s="43">
        <v>442.7</v>
      </c>
      <c r="C137" s="43">
        <v>472.1</v>
      </c>
      <c r="D137" s="43">
        <v>534.1</v>
      </c>
      <c r="E137" s="43">
        <v>586.35</v>
      </c>
      <c r="F137" s="43">
        <v>479.1</v>
      </c>
      <c r="G137" s="43">
        <v>559.6</v>
      </c>
      <c r="H137" s="43">
        <v>450.3</v>
      </c>
      <c r="I137" s="43">
        <v>499.4</v>
      </c>
      <c r="J137" s="43">
        <f t="shared" si="62"/>
        <v>502.95625000000001</v>
      </c>
      <c r="K137" s="43">
        <v>10</v>
      </c>
      <c r="L137" s="43">
        <v>1</v>
      </c>
      <c r="M137" s="1">
        <f t="shared" si="63"/>
        <v>476.55</v>
      </c>
      <c r="N137" s="1">
        <f t="shared" si="64"/>
        <v>529.36250000000007</v>
      </c>
      <c r="O137" s="1">
        <f t="shared" si="65"/>
        <v>29.400000000000034</v>
      </c>
      <c r="P137" s="1">
        <f t="shared" si="66"/>
        <v>52.25</v>
      </c>
      <c r="Q137" s="1">
        <f t="shared" si="67"/>
        <v>80.5</v>
      </c>
      <c r="R137" s="1">
        <f t="shared" si="68"/>
        <v>49.099999999999966</v>
      </c>
      <c r="S137" s="1">
        <f t="shared" si="69"/>
        <v>22.849999999999966</v>
      </c>
      <c r="T137" s="1">
        <f t="shared" si="70"/>
        <v>31.400000000000034</v>
      </c>
      <c r="U137" s="1">
        <f t="shared" si="71"/>
        <v>52.812500000000057</v>
      </c>
      <c r="V137" s="1">
        <f t="shared" si="72"/>
        <v>492.20000000000005</v>
      </c>
      <c r="W137" s="1">
        <f t="shared" si="73"/>
        <v>542.875</v>
      </c>
      <c r="X137" s="1">
        <f t="shared" si="74"/>
        <v>460.9</v>
      </c>
      <c r="Y137" s="1">
        <f t="shared" si="75"/>
        <v>515.85</v>
      </c>
      <c r="Z137" s="1">
        <f t="shared" si="76"/>
        <v>50.674999999999955</v>
      </c>
      <c r="AA137" s="1">
        <f t="shared" si="77"/>
        <v>54.950000000000045</v>
      </c>
      <c r="AB137" s="1">
        <f t="shared" si="78"/>
        <v>488.4</v>
      </c>
      <c r="AC137" s="1">
        <f t="shared" si="79"/>
        <v>529.22500000000002</v>
      </c>
      <c r="AD137" s="1">
        <f t="shared" si="80"/>
        <v>464.70000000000005</v>
      </c>
      <c r="AE137" s="1">
        <f t="shared" si="81"/>
        <v>529.5</v>
      </c>
      <c r="AF137" s="1">
        <f t="shared" si="82"/>
        <v>40.825000000000045</v>
      </c>
      <c r="AG137" s="1">
        <f t="shared" si="83"/>
        <v>64.799999999999955</v>
      </c>
      <c r="AH137" s="1">
        <f t="shared" si="84"/>
        <v>586.35</v>
      </c>
      <c r="AI137" s="1">
        <f t="shared" si="85"/>
        <v>457.4</v>
      </c>
      <c r="AJ137" s="1">
        <f t="shared" si="86"/>
        <v>474.85</v>
      </c>
      <c r="AK137" s="1">
        <f t="shared" si="87"/>
        <v>519.35</v>
      </c>
      <c r="AL137" s="1">
        <f t="shared" si="88"/>
        <v>128.95000000000005</v>
      </c>
      <c r="AM137" s="1">
        <f t="shared" si="89"/>
        <v>44.5</v>
      </c>
      <c r="AN137" s="1">
        <f t="shared" si="90"/>
        <v>552.85</v>
      </c>
      <c r="AO137" s="1">
        <f t="shared" si="91"/>
        <v>466.125</v>
      </c>
      <c r="AP137" s="1">
        <f t="shared" si="92"/>
        <v>86.725000000000023</v>
      </c>
    </row>
    <row r="138" spans="1:42" x14ac:dyDescent="0.3">
      <c r="A138" s="43">
        <v>207</v>
      </c>
      <c r="B138" s="43">
        <v>375.8</v>
      </c>
      <c r="C138" s="43">
        <v>457.37</v>
      </c>
      <c r="D138" s="43">
        <v>395.1</v>
      </c>
      <c r="E138" s="43">
        <v>775.2</v>
      </c>
      <c r="F138" s="43">
        <v>432.32</v>
      </c>
      <c r="G138" s="43">
        <v>430.8</v>
      </c>
      <c r="H138" s="43">
        <v>377.8</v>
      </c>
      <c r="I138" s="43">
        <v>421.55</v>
      </c>
      <c r="J138" s="43">
        <f t="shared" si="62"/>
        <v>458.24250000000006</v>
      </c>
      <c r="K138" s="43">
        <v>13</v>
      </c>
      <c r="L138" s="43">
        <v>1</v>
      </c>
      <c r="M138" s="1">
        <f t="shared" si="63"/>
        <v>395.255</v>
      </c>
      <c r="N138" s="1">
        <f t="shared" si="64"/>
        <v>521.23</v>
      </c>
      <c r="O138" s="1">
        <f t="shared" si="65"/>
        <v>81.569999999999993</v>
      </c>
      <c r="P138" s="1">
        <f t="shared" si="66"/>
        <v>380.1</v>
      </c>
      <c r="Q138" s="1">
        <f t="shared" si="67"/>
        <v>-1.5199999999999818</v>
      </c>
      <c r="R138" s="1">
        <f t="shared" si="68"/>
        <v>43.75</v>
      </c>
      <c r="S138" s="1">
        <f t="shared" si="69"/>
        <v>298.53000000000003</v>
      </c>
      <c r="T138" s="1">
        <f t="shared" si="70"/>
        <v>-45.269999999999982</v>
      </c>
      <c r="U138" s="1">
        <f t="shared" si="71"/>
        <v>125.97500000000002</v>
      </c>
      <c r="V138" s="1">
        <f t="shared" si="72"/>
        <v>386.45000000000005</v>
      </c>
      <c r="W138" s="1">
        <f t="shared" si="73"/>
        <v>598.375</v>
      </c>
      <c r="X138" s="1">
        <f t="shared" si="74"/>
        <v>404.06</v>
      </c>
      <c r="Y138" s="1">
        <f t="shared" si="75"/>
        <v>444.08500000000004</v>
      </c>
      <c r="Z138" s="1">
        <f t="shared" si="76"/>
        <v>211.92499999999995</v>
      </c>
      <c r="AA138" s="1">
        <f t="shared" si="77"/>
        <v>40.025000000000034</v>
      </c>
      <c r="AB138" s="1">
        <f t="shared" si="78"/>
        <v>385.45000000000005</v>
      </c>
      <c r="AC138" s="1">
        <f t="shared" si="79"/>
        <v>616.28500000000008</v>
      </c>
      <c r="AD138" s="1">
        <f t="shared" si="80"/>
        <v>405.06</v>
      </c>
      <c r="AE138" s="1">
        <f t="shared" si="81"/>
        <v>426.17500000000001</v>
      </c>
      <c r="AF138" s="1">
        <f t="shared" si="82"/>
        <v>230.83500000000004</v>
      </c>
      <c r="AG138" s="1">
        <f t="shared" si="83"/>
        <v>21.115000000000009</v>
      </c>
      <c r="AH138" s="1">
        <f t="shared" si="84"/>
        <v>775.2</v>
      </c>
      <c r="AI138" s="1">
        <f t="shared" si="85"/>
        <v>416.58500000000004</v>
      </c>
      <c r="AJ138" s="1">
        <f t="shared" si="86"/>
        <v>399.67500000000001</v>
      </c>
      <c r="AK138" s="1">
        <f t="shared" si="87"/>
        <v>431.56</v>
      </c>
      <c r="AL138" s="1">
        <f t="shared" si="88"/>
        <v>358.61500000000001</v>
      </c>
      <c r="AM138" s="1">
        <f t="shared" si="89"/>
        <v>31.884999999999991</v>
      </c>
      <c r="AN138" s="1">
        <f t="shared" si="90"/>
        <v>603.38</v>
      </c>
      <c r="AO138" s="1">
        <f t="shared" si="91"/>
        <v>408.13</v>
      </c>
      <c r="AP138" s="1">
        <f t="shared" si="92"/>
        <v>195.25</v>
      </c>
    </row>
    <row r="139" spans="1:42" x14ac:dyDescent="0.3">
      <c r="A139" s="43">
        <v>209</v>
      </c>
      <c r="B139" s="43">
        <v>555.20000000000005</v>
      </c>
      <c r="C139" s="43">
        <v>510.9</v>
      </c>
      <c r="D139" s="43">
        <v>986.74</v>
      </c>
      <c r="E139" s="43">
        <v>1770.84</v>
      </c>
      <c r="F139" s="43">
        <v>593.6</v>
      </c>
      <c r="G139" s="43">
        <v>615</v>
      </c>
      <c r="H139" s="43">
        <v>721.8</v>
      </c>
      <c r="I139" s="43">
        <v>986.86</v>
      </c>
      <c r="J139" s="43">
        <f t="shared" si="62"/>
        <v>842.61750000000006</v>
      </c>
      <c r="K139" s="43">
        <v>16</v>
      </c>
      <c r="L139" s="43">
        <v>1</v>
      </c>
      <c r="M139" s="1">
        <f t="shared" si="63"/>
        <v>714.33500000000004</v>
      </c>
      <c r="N139" s="1">
        <f t="shared" si="64"/>
        <v>970.9</v>
      </c>
      <c r="O139" s="1">
        <f t="shared" si="65"/>
        <v>-44.300000000000068</v>
      </c>
      <c r="P139" s="1">
        <f t="shared" si="66"/>
        <v>784.09999999999991</v>
      </c>
      <c r="Q139" s="1">
        <f t="shared" si="67"/>
        <v>21.399999999999977</v>
      </c>
      <c r="R139" s="1">
        <f t="shared" si="68"/>
        <v>265.06000000000006</v>
      </c>
      <c r="S139" s="1">
        <f t="shared" si="69"/>
        <v>828.4</v>
      </c>
      <c r="T139" s="1">
        <f t="shared" si="70"/>
        <v>-243.66000000000008</v>
      </c>
      <c r="U139" s="1">
        <f t="shared" si="71"/>
        <v>256.56499999999994</v>
      </c>
      <c r="V139" s="1">
        <f t="shared" si="72"/>
        <v>854.27</v>
      </c>
      <c r="W139" s="1">
        <f t="shared" si="73"/>
        <v>1378.85</v>
      </c>
      <c r="X139" s="1">
        <f t="shared" si="74"/>
        <v>574.40000000000009</v>
      </c>
      <c r="Y139" s="1">
        <f t="shared" si="75"/>
        <v>562.95000000000005</v>
      </c>
      <c r="Z139" s="1">
        <f t="shared" si="76"/>
        <v>524.57999999999993</v>
      </c>
      <c r="AA139" s="1">
        <f t="shared" si="77"/>
        <v>-11.450000000000045</v>
      </c>
      <c r="AB139" s="1">
        <f t="shared" si="78"/>
        <v>770.97</v>
      </c>
      <c r="AC139" s="1">
        <f t="shared" si="79"/>
        <v>1140.8699999999999</v>
      </c>
      <c r="AD139" s="1">
        <f t="shared" si="80"/>
        <v>657.7</v>
      </c>
      <c r="AE139" s="1">
        <f t="shared" si="81"/>
        <v>800.93000000000006</v>
      </c>
      <c r="AF139" s="1">
        <f t="shared" si="82"/>
        <v>369.89999999999986</v>
      </c>
      <c r="AG139" s="1">
        <f t="shared" si="83"/>
        <v>143.23000000000002</v>
      </c>
      <c r="AH139" s="1">
        <f t="shared" si="84"/>
        <v>1770.84</v>
      </c>
      <c r="AI139" s="1">
        <f t="shared" si="85"/>
        <v>533.04999999999995</v>
      </c>
      <c r="AJ139" s="1">
        <f t="shared" si="86"/>
        <v>854.32999999999993</v>
      </c>
      <c r="AK139" s="1">
        <f t="shared" si="87"/>
        <v>604.29999999999995</v>
      </c>
      <c r="AL139" s="1">
        <f t="shared" si="88"/>
        <v>1237.79</v>
      </c>
      <c r="AM139" s="1">
        <f t="shared" si="89"/>
        <v>-250.02999999999997</v>
      </c>
      <c r="AN139" s="1">
        <f t="shared" si="90"/>
        <v>1187.57</v>
      </c>
      <c r="AO139" s="1">
        <f t="shared" si="91"/>
        <v>693.68999999999994</v>
      </c>
      <c r="AP139" s="1">
        <f t="shared" si="92"/>
        <v>493.88</v>
      </c>
    </row>
    <row r="140" spans="1:42" x14ac:dyDescent="0.3">
      <c r="A140" s="43">
        <v>211</v>
      </c>
      <c r="B140" s="43">
        <v>438.61</v>
      </c>
      <c r="C140" s="43">
        <v>474.17</v>
      </c>
      <c r="D140" s="43">
        <v>394.6</v>
      </c>
      <c r="E140" s="43">
        <v>541.29</v>
      </c>
      <c r="F140" s="43">
        <v>432.1</v>
      </c>
      <c r="G140" s="43">
        <v>549.37</v>
      </c>
      <c r="H140" s="43">
        <v>385.6</v>
      </c>
      <c r="I140" s="43">
        <v>574.92999999999995</v>
      </c>
      <c r="J140" s="43">
        <f t="shared" si="62"/>
        <v>473.83374999999995</v>
      </c>
      <c r="K140" s="43">
        <v>9</v>
      </c>
      <c r="L140" s="43">
        <v>1</v>
      </c>
      <c r="M140" s="1">
        <f t="shared" si="63"/>
        <v>412.72749999999996</v>
      </c>
      <c r="N140" s="1">
        <f t="shared" si="64"/>
        <v>534.93999999999994</v>
      </c>
      <c r="O140" s="1">
        <f t="shared" si="65"/>
        <v>35.56</v>
      </c>
      <c r="P140" s="1">
        <f t="shared" si="66"/>
        <v>146.68999999999994</v>
      </c>
      <c r="Q140" s="1">
        <f t="shared" si="67"/>
        <v>117.26999999999998</v>
      </c>
      <c r="R140" s="1">
        <f t="shared" si="68"/>
        <v>189.32999999999993</v>
      </c>
      <c r="S140" s="1">
        <f t="shared" si="69"/>
        <v>111.12999999999994</v>
      </c>
      <c r="T140" s="1">
        <f t="shared" si="70"/>
        <v>-72.059999999999945</v>
      </c>
      <c r="U140" s="1">
        <f t="shared" si="71"/>
        <v>122.21249999999998</v>
      </c>
      <c r="V140" s="1">
        <f t="shared" si="72"/>
        <v>390.1</v>
      </c>
      <c r="W140" s="1">
        <f t="shared" si="73"/>
        <v>558.1099999999999</v>
      </c>
      <c r="X140" s="1">
        <f t="shared" si="74"/>
        <v>435.35500000000002</v>
      </c>
      <c r="Y140" s="1">
        <f t="shared" si="75"/>
        <v>511.77</v>
      </c>
      <c r="Z140" s="1">
        <f t="shared" si="76"/>
        <v>168.00999999999988</v>
      </c>
      <c r="AA140" s="1">
        <f t="shared" si="77"/>
        <v>76.414999999999964</v>
      </c>
      <c r="AB140" s="1">
        <f t="shared" si="78"/>
        <v>416.60500000000002</v>
      </c>
      <c r="AC140" s="1">
        <f t="shared" si="79"/>
        <v>507.73</v>
      </c>
      <c r="AD140" s="1">
        <f t="shared" si="80"/>
        <v>408.85</v>
      </c>
      <c r="AE140" s="1">
        <f t="shared" si="81"/>
        <v>562.15</v>
      </c>
      <c r="AF140" s="1">
        <f t="shared" si="82"/>
        <v>91.125</v>
      </c>
      <c r="AG140" s="1">
        <f t="shared" si="83"/>
        <v>153.29999999999995</v>
      </c>
      <c r="AH140" s="1">
        <f t="shared" si="84"/>
        <v>541.29</v>
      </c>
      <c r="AI140" s="1">
        <f t="shared" si="85"/>
        <v>456.39</v>
      </c>
      <c r="AJ140" s="1">
        <f t="shared" si="86"/>
        <v>480.26499999999999</v>
      </c>
      <c r="AK140" s="1">
        <f t="shared" si="87"/>
        <v>490.73500000000001</v>
      </c>
      <c r="AL140" s="1">
        <f t="shared" si="88"/>
        <v>84.899999999999977</v>
      </c>
      <c r="AM140" s="1">
        <f t="shared" si="89"/>
        <v>10.470000000000027</v>
      </c>
      <c r="AN140" s="1">
        <f t="shared" si="90"/>
        <v>516.01250000000005</v>
      </c>
      <c r="AO140" s="1">
        <f t="shared" si="91"/>
        <v>468.32749999999999</v>
      </c>
      <c r="AP140" s="1">
        <f t="shared" si="92"/>
        <v>47.685000000000059</v>
      </c>
    </row>
    <row r="141" spans="1:42" x14ac:dyDescent="0.3">
      <c r="A141" s="43">
        <v>212</v>
      </c>
      <c r="B141" s="43">
        <v>432.1</v>
      </c>
      <c r="C141" s="43">
        <v>418.7</v>
      </c>
      <c r="D141" s="43">
        <v>457.8</v>
      </c>
      <c r="E141" s="43">
        <v>558.9</v>
      </c>
      <c r="F141" s="43">
        <v>556.29999999999995</v>
      </c>
      <c r="G141" s="43">
        <v>614.79999999999995</v>
      </c>
      <c r="H141" s="43">
        <v>458.8</v>
      </c>
      <c r="I141" s="43">
        <v>508.4</v>
      </c>
      <c r="J141" s="43">
        <f t="shared" si="62"/>
        <v>500.72500000000008</v>
      </c>
      <c r="K141" s="43">
        <v>18</v>
      </c>
      <c r="L141" s="43">
        <v>1</v>
      </c>
      <c r="M141" s="1">
        <f t="shared" si="63"/>
        <v>476.25</v>
      </c>
      <c r="N141" s="1">
        <f t="shared" si="64"/>
        <v>525.19999999999993</v>
      </c>
      <c r="O141" s="1">
        <f t="shared" si="65"/>
        <v>-13.400000000000034</v>
      </c>
      <c r="P141" s="1">
        <f t="shared" si="66"/>
        <v>101.09999999999997</v>
      </c>
      <c r="Q141" s="1">
        <f t="shared" si="67"/>
        <v>58.5</v>
      </c>
      <c r="R141" s="1">
        <f t="shared" si="68"/>
        <v>49.599999999999966</v>
      </c>
      <c r="S141" s="1">
        <f t="shared" si="69"/>
        <v>114.5</v>
      </c>
      <c r="T141" s="1">
        <f t="shared" si="70"/>
        <v>8.9000000000000341</v>
      </c>
      <c r="U141" s="1">
        <f t="shared" si="71"/>
        <v>48.949999999999932</v>
      </c>
      <c r="V141" s="1">
        <f t="shared" si="72"/>
        <v>458.3</v>
      </c>
      <c r="W141" s="1">
        <f t="shared" si="73"/>
        <v>533.65</v>
      </c>
      <c r="X141" s="1">
        <f t="shared" si="74"/>
        <v>494.2</v>
      </c>
      <c r="Y141" s="1">
        <f t="shared" si="75"/>
        <v>516.75</v>
      </c>
      <c r="Z141" s="1">
        <f t="shared" si="76"/>
        <v>75.349999999999966</v>
      </c>
      <c r="AA141" s="1">
        <f t="shared" si="77"/>
        <v>22.550000000000011</v>
      </c>
      <c r="AB141" s="1">
        <f t="shared" si="78"/>
        <v>444.95000000000005</v>
      </c>
      <c r="AC141" s="1">
        <f t="shared" si="79"/>
        <v>488.79999999999995</v>
      </c>
      <c r="AD141" s="1">
        <f t="shared" si="80"/>
        <v>507.54999999999995</v>
      </c>
      <c r="AE141" s="1">
        <f t="shared" si="81"/>
        <v>561.59999999999991</v>
      </c>
      <c r="AF141" s="1">
        <f t="shared" si="82"/>
        <v>43.849999999999909</v>
      </c>
      <c r="AG141" s="1">
        <f t="shared" si="83"/>
        <v>54.049999999999955</v>
      </c>
      <c r="AH141" s="1">
        <f t="shared" si="84"/>
        <v>558.9</v>
      </c>
      <c r="AI141" s="1">
        <f t="shared" si="85"/>
        <v>425.4</v>
      </c>
      <c r="AJ141" s="1">
        <f t="shared" si="86"/>
        <v>483.6</v>
      </c>
      <c r="AK141" s="1">
        <f t="shared" si="87"/>
        <v>585.54999999999995</v>
      </c>
      <c r="AL141" s="1">
        <f t="shared" si="88"/>
        <v>133.5</v>
      </c>
      <c r="AM141" s="1">
        <f t="shared" si="89"/>
        <v>101.94999999999993</v>
      </c>
      <c r="AN141" s="1">
        <f t="shared" si="90"/>
        <v>572.22499999999991</v>
      </c>
      <c r="AO141" s="1">
        <f t="shared" si="91"/>
        <v>454.5</v>
      </c>
      <c r="AP141" s="1">
        <f t="shared" si="92"/>
        <v>117.72499999999991</v>
      </c>
    </row>
    <row r="142" spans="1:42" x14ac:dyDescent="0.3">
      <c r="A142" s="43">
        <v>213</v>
      </c>
      <c r="B142" s="43">
        <v>608.23</v>
      </c>
      <c r="C142" s="43">
        <v>909.73</v>
      </c>
      <c r="D142" s="43">
        <v>499.5</v>
      </c>
      <c r="E142" s="43">
        <v>878.93</v>
      </c>
      <c r="F142" s="43">
        <v>685.03</v>
      </c>
      <c r="G142" s="43">
        <v>704.25</v>
      </c>
      <c r="H142" s="43">
        <v>808.67</v>
      </c>
      <c r="I142" s="43">
        <v>899.49</v>
      </c>
      <c r="J142" s="43">
        <f t="shared" si="62"/>
        <v>749.22874999999999</v>
      </c>
      <c r="K142" s="43">
        <v>10</v>
      </c>
      <c r="L142" s="43">
        <v>1</v>
      </c>
      <c r="M142" s="1">
        <f t="shared" si="63"/>
        <v>650.35749999999996</v>
      </c>
      <c r="N142" s="1">
        <f t="shared" si="64"/>
        <v>848.09999999999991</v>
      </c>
      <c r="O142" s="1">
        <f t="shared" si="65"/>
        <v>301.5</v>
      </c>
      <c r="P142" s="1">
        <f t="shared" si="66"/>
        <v>379.42999999999995</v>
      </c>
      <c r="Q142" s="1">
        <f t="shared" si="67"/>
        <v>19.220000000000027</v>
      </c>
      <c r="R142" s="1">
        <f t="shared" si="68"/>
        <v>90.82000000000005</v>
      </c>
      <c r="S142" s="1">
        <f t="shared" si="69"/>
        <v>77.92999999999995</v>
      </c>
      <c r="T142" s="1">
        <f t="shared" si="70"/>
        <v>-71.600000000000023</v>
      </c>
      <c r="U142" s="1">
        <f t="shared" si="71"/>
        <v>197.74249999999995</v>
      </c>
      <c r="V142" s="1">
        <f t="shared" si="72"/>
        <v>654.08500000000004</v>
      </c>
      <c r="W142" s="1">
        <f t="shared" si="73"/>
        <v>889.21</v>
      </c>
      <c r="X142" s="1">
        <f t="shared" si="74"/>
        <v>646.63</v>
      </c>
      <c r="Y142" s="1">
        <f t="shared" si="75"/>
        <v>806.99</v>
      </c>
      <c r="Z142" s="1">
        <f t="shared" si="76"/>
        <v>235.125</v>
      </c>
      <c r="AA142" s="1">
        <f t="shared" si="77"/>
        <v>160.36000000000001</v>
      </c>
      <c r="AB142" s="1">
        <f t="shared" si="78"/>
        <v>553.86500000000001</v>
      </c>
      <c r="AC142" s="1">
        <f t="shared" si="79"/>
        <v>894.32999999999993</v>
      </c>
      <c r="AD142" s="1">
        <f t="shared" si="80"/>
        <v>746.84999999999991</v>
      </c>
      <c r="AE142" s="1">
        <f t="shared" si="81"/>
        <v>801.87</v>
      </c>
      <c r="AF142" s="1">
        <f t="shared" si="82"/>
        <v>340.46499999999992</v>
      </c>
      <c r="AG142" s="1">
        <f t="shared" si="83"/>
        <v>55.020000000000095</v>
      </c>
      <c r="AH142" s="1">
        <f t="shared" si="84"/>
        <v>878.93</v>
      </c>
      <c r="AI142" s="1">
        <f t="shared" si="85"/>
        <v>758.98</v>
      </c>
      <c r="AJ142" s="1">
        <f t="shared" si="86"/>
        <v>854.07999999999993</v>
      </c>
      <c r="AK142" s="1">
        <f t="shared" si="87"/>
        <v>694.64</v>
      </c>
      <c r="AL142" s="1">
        <f t="shared" si="88"/>
        <v>119.94999999999993</v>
      </c>
      <c r="AM142" s="1">
        <f t="shared" si="89"/>
        <v>-159.43999999999994</v>
      </c>
      <c r="AN142" s="1">
        <f t="shared" si="90"/>
        <v>786.78499999999997</v>
      </c>
      <c r="AO142" s="1">
        <f t="shared" si="91"/>
        <v>806.53</v>
      </c>
      <c r="AP142" s="1">
        <f t="shared" si="92"/>
        <v>-19.745000000000005</v>
      </c>
    </row>
    <row r="143" spans="1:42" x14ac:dyDescent="0.3">
      <c r="A143" s="43">
        <v>214</v>
      </c>
      <c r="B143" s="43">
        <v>387.1</v>
      </c>
      <c r="C143" s="43">
        <v>409.71</v>
      </c>
      <c r="D143" s="43">
        <v>390.9</v>
      </c>
      <c r="E143" s="43">
        <v>622.74</v>
      </c>
      <c r="F143" s="43">
        <v>498.45</v>
      </c>
      <c r="G143" s="43">
        <v>501.3</v>
      </c>
      <c r="H143" s="43">
        <v>472.64</v>
      </c>
      <c r="I143" s="43">
        <v>453.4</v>
      </c>
      <c r="J143" s="43">
        <f t="shared" si="62"/>
        <v>467.03000000000003</v>
      </c>
      <c r="K143" s="43">
        <v>17</v>
      </c>
      <c r="L143" s="43">
        <v>1</v>
      </c>
      <c r="M143" s="1">
        <f t="shared" si="63"/>
        <v>437.27250000000004</v>
      </c>
      <c r="N143" s="1">
        <f t="shared" si="64"/>
        <v>496.78750000000002</v>
      </c>
      <c r="O143" s="1">
        <f t="shared" si="65"/>
        <v>22.609999999999957</v>
      </c>
      <c r="P143" s="1">
        <f t="shared" si="66"/>
        <v>231.84000000000003</v>
      </c>
      <c r="Q143" s="1">
        <f t="shared" si="67"/>
        <v>2.8500000000000227</v>
      </c>
      <c r="R143" s="1">
        <f t="shared" si="68"/>
        <v>-19.240000000000009</v>
      </c>
      <c r="S143" s="1">
        <f t="shared" si="69"/>
        <v>209.23000000000008</v>
      </c>
      <c r="T143" s="1">
        <f t="shared" si="70"/>
        <v>22.090000000000032</v>
      </c>
      <c r="U143" s="1">
        <f t="shared" si="71"/>
        <v>59.514999999999986</v>
      </c>
      <c r="V143" s="1">
        <f t="shared" si="72"/>
        <v>431.77</v>
      </c>
      <c r="W143" s="1">
        <f t="shared" si="73"/>
        <v>538.06999999999994</v>
      </c>
      <c r="X143" s="1">
        <f t="shared" si="74"/>
        <v>442.77499999999998</v>
      </c>
      <c r="Y143" s="1">
        <f t="shared" si="75"/>
        <v>455.505</v>
      </c>
      <c r="Z143" s="1">
        <f t="shared" si="76"/>
        <v>106.29999999999995</v>
      </c>
      <c r="AA143" s="1">
        <f t="shared" si="77"/>
        <v>12.730000000000018</v>
      </c>
      <c r="AB143" s="1">
        <f t="shared" si="78"/>
        <v>389</v>
      </c>
      <c r="AC143" s="1">
        <f t="shared" si="79"/>
        <v>516.22500000000002</v>
      </c>
      <c r="AD143" s="1">
        <f t="shared" si="80"/>
        <v>485.54499999999996</v>
      </c>
      <c r="AE143" s="1">
        <f t="shared" si="81"/>
        <v>477.35</v>
      </c>
      <c r="AF143" s="1">
        <f t="shared" si="82"/>
        <v>127.22500000000002</v>
      </c>
      <c r="AG143" s="1">
        <f t="shared" si="83"/>
        <v>-8.1949999999999363</v>
      </c>
      <c r="AH143" s="1">
        <f t="shared" si="84"/>
        <v>622.74</v>
      </c>
      <c r="AI143" s="1">
        <f t="shared" si="85"/>
        <v>398.40499999999997</v>
      </c>
      <c r="AJ143" s="1">
        <f t="shared" si="86"/>
        <v>463.02</v>
      </c>
      <c r="AK143" s="1">
        <f t="shared" si="87"/>
        <v>499.875</v>
      </c>
      <c r="AL143" s="1">
        <f t="shared" si="88"/>
        <v>224.33500000000004</v>
      </c>
      <c r="AM143" s="1">
        <f t="shared" si="89"/>
        <v>36.855000000000018</v>
      </c>
      <c r="AN143" s="1">
        <f t="shared" si="90"/>
        <v>561.3075</v>
      </c>
      <c r="AO143" s="1">
        <f t="shared" si="91"/>
        <v>430.71249999999998</v>
      </c>
      <c r="AP143" s="1">
        <f t="shared" si="92"/>
        <v>130.59500000000003</v>
      </c>
    </row>
    <row r="144" spans="1:42" x14ac:dyDescent="0.3">
      <c r="A144" s="43">
        <v>215</v>
      </c>
      <c r="B144" s="43">
        <v>426.2</v>
      </c>
      <c r="C144" s="43">
        <v>531.4</v>
      </c>
      <c r="D144" s="43">
        <v>497.4</v>
      </c>
      <c r="E144" s="43">
        <v>516.5</v>
      </c>
      <c r="F144" s="43">
        <v>489.3</v>
      </c>
      <c r="G144" s="43">
        <v>510.4</v>
      </c>
      <c r="H144" s="43">
        <v>439.2</v>
      </c>
      <c r="I144" s="43">
        <v>499.4</v>
      </c>
      <c r="J144" s="43">
        <f t="shared" si="62"/>
        <v>488.72500000000002</v>
      </c>
      <c r="K144" s="43">
        <v>16</v>
      </c>
      <c r="L144" s="43">
        <v>1</v>
      </c>
      <c r="M144" s="1">
        <f t="shared" si="63"/>
        <v>463.02499999999998</v>
      </c>
      <c r="N144" s="1">
        <f t="shared" si="64"/>
        <v>514.42500000000007</v>
      </c>
      <c r="O144" s="1">
        <f t="shared" si="65"/>
        <v>105.19999999999999</v>
      </c>
      <c r="P144" s="1">
        <f t="shared" si="66"/>
        <v>19.100000000000023</v>
      </c>
      <c r="Q144" s="1">
        <f t="shared" si="67"/>
        <v>21.099999999999966</v>
      </c>
      <c r="R144" s="1">
        <f t="shared" si="68"/>
        <v>60.199999999999989</v>
      </c>
      <c r="S144" s="1">
        <f t="shared" si="69"/>
        <v>-86.099999999999966</v>
      </c>
      <c r="T144" s="1">
        <f t="shared" si="70"/>
        <v>-39.100000000000023</v>
      </c>
      <c r="U144" s="1">
        <f t="shared" si="71"/>
        <v>51.400000000000091</v>
      </c>
      <c r="V144" s="1">
        <f t="shared" si="72"/>
        <v>468.29999999999995</v>
      </c>
      <c r="W144" s="1">
        <f t="shared" si="73"/>
        <v>507.95</v>
      </c>
      <c r="X144" s="1">
        <f t="shared" si="74"/>
        <v>457.75</v>
      </c>
      <c r="Y144" s="1">
        <f t="shared" si="75"/>
        <v>520.9</v>
      </c>
      <c r="Z144" s="1">
        <f t="shared" si="76"/>
        <v>39.650000000000034</v>
      </c>
      <c r="AA144" s="1">
        <f t="shared" si="77"/>
        <v>63.149999999999977</v>
      </c>
      <c r="AB144" s="1">
        <f t="shared" si="78"/>
        <v>461.79999999999995</v>
      </c>
      <c r="AC144" s="1">
        <f t="shared" si="79"/>
        <v>523.95000000000005</v>
      </c>
      <c r="AD144" s="1">
        <f t="shared" si="80"/>
        <v>464.25</v>
      </c>
      <c r="AE144" s="1">
        <f t="shared" si="81"/>
        <v>504.9</v>
      </c>
      <c r="AF144" s="1">
        <f t="shared" si="82"/>
        <v>62.150000000000091</v>
      </c>
      <c r="AG144" s="1">
        <f t="shared" si="83"/>
        <v>40.649999999999977</v>
      </c>
      <c r="AH144" s="1">
        <f t="shared" si="84"/>
        <v>516.5</v>
      </c>
      <c r="AI144" s="1">
        <f t="shared" si="85"/>
        <v>478.79999999999995</v>
      </c>
      <c r="AJ144" s="1">
        <f t="shared" si="86"/>
        <v>469.29999999999995</v>
      </c>
      <c r="AK144" s="1">
        <f t="shared" si="87"/>
        <v>499.85</v>
      </c>
      <c r="AL144" s="1">
        <f t="shared" si="88"/>
        <v>37.700000000000045</v>
      </c>
      <c r="AM144" s="1">
        <f t="shared" si="89"/>
        <v>30.550000000000068</v>
      </c>
      <c r="AN144" s="1">
        <f t="shared" si="90"/>
        <v>508.17500000000001</v>
      </c>
      <c r="AO144" s="1">
        <f t="shared" si="91"/>
        <v>474.04999999999995</v>
      </c>
      <c r="AP144" s="1">
        <f t="shared" si="92"/>
        <v>34.125000000000057</v>
      </c>
    </row>
    <row r="145" spans="1:42" x14ac:dyDescent="0.3">
      <c r="A145" s="43">
        <v>216</v>
      </c>
      <c r="B145" s="43">
        <v>378.4</v>
      </c>
      <c r="C145" s="43">
        <v>408.9</v>
      </c>
      <c r="D145" s="43">
        <v>388.48</v>
      </c>
      <c r="E145" s="43">
        <v>507.31</v>
      </c>
      <c r="F145" s="43">
        <v>473.3</v>
      </c>
      <c r="G145" s="43">
        <v>534.83000000000004</v>
      </c>
      <c r="H145" s="43">
        <v>346.8</v>
      </c>
      <c r="I145" s="43">
        <v>410.56</v>
      </c>
      <c r="J145" s="43">
        <f t="shared" si="62"/>
        <v>431.07249999999999</v>
      </c>
      <c r="K145" s="43">
        <v>11</v>
      </c>
      <c r="L145" s="43">
        <v>1</v>
      </c>
      <c r="M145" s="1">
        <f t="shared" si="63"/>
        <v>396.745</v>
      </c>
      <c r="N145" s="1">
        <f t="shared" si="64"/>
        <v>465.4</v>
      </c>
      <c r="O145" s="1">
        <f t="shared" si="65"/>
        <v>30.5</v>
      </c>
      <c r="P145" s="1">
        <f t="shared" si="66"/>
        <v>118.82999999999998</v>
      </c>
      <c r="Q145" s="1">
        <f t="shared" si="67"/>
        <v>61.53000000000003</v>
      </c>
      <c r="R145" s="1">
        <f t="shared" si="68"/>
        <v>63.759999999999991</v>
      </c>
      <c r="S145" s="1">
        <f t="shared" si="69"/>
        <v>88.329999999999984</v>
      </c>
      <c r="T145" s="1">
        <f t="shared" si="70"/>
        <v>-2.2299999999999613</v>
      </c>
      <c r="U145" s="1">
        <f t="shared" si="71"/>
        <v>68.654999999999973</v>
      </c>
      <c r="V145" s="1">
        <f t="shared" si="72"/>
        <v>367.64</v>
      </c>
      <c r="W145" s="1">
        <f t="shared" si="73"/>
        <v>458.935</v>
      </c>
      <c r="X145" s="1">
        <f t="shared" si="74"/>
        <v>425.85</v>
      </c>
      <c r="Y145" s="1">
        <f t="shared" si="75"/>
        <v>471.86500000000001</v>
      </c>
      <c r="Z145" s="1">
        <f t="shared" si="76"/>
        <v>91.295000000000016</v>
      </c>
      <c r="AA145" s="1">
        <f t="shared" si="77"/>
        <v>46.014999999999986</v>
      </c>
      <c r="AB145" s="1">
        <f t="shared" si="78"/>
        <v>383.44</v>
      </c>
      <c r="AC145" s="1">
        <f t="shared" si="79"/>
        <v>458.10500000000002</v>
      </c>
      <c r="AD145" s="1">
        <f t="shared" si="80"/>
        <v>410.05</v>
      </c>
      <c r="AE145" s="1">
        <f t="shared" si="81"/>
        <v>472.69500000000005</v>
      </c>
      <c r="AF145" s="1">
        <f t="shared" si="82"/>
        <v>74.66500000000002</v>
      </c>
      <c r="AG145" s="1">
        <f t="shared" si="83"/>
        <v>62.645000000000039</v>
      </c>
      <c r="AH145" s="1">
        <f t="shared" si="84"/>
        <v>507.31</v>
      </c>
      <c r="AI145" s="1">
        <f t="shared" si="85"/>
        <v>393.65</v>
      </c>
      <c r="AJ145" s="1">
        <f t="shared" si="86"/>
        <v>378.68</v>
      </c>
      <c r="AK145" s="1">
        <f t="shared" si="87"/>
        <v>504.06500000000005</v>
      </c>
      <c r="AL145" s="1">
        <f t="shared" si="88"/>
        <v>113.66000000000003</v>
      </c>
      <c r="AM145" s="1">
        <f t="shared" si="89"/>
        <v>125.38500000000005</v>
      </c>
      <c r="AN145" s="1">
        <f t="shared" si="90"/>
        <v>505.6875</v>
      </c>
      <c r="AO145" s="1">
        <f t="shared" si="91"/>
        <v>386.16499999999996</v>
      </c>
      <c r="AP145" s="1">
        <f t="shared" si="92"/>
        <v>119.52250000000004</v>
      </c>
    </row>
    <row r="146" spans="1:42" x14ac:dyDescent="0.3">
      <c r="A146" s="43">
        <v>217</v>
      </c>
      <c r="B146" s="43">
        <v>364.4</v>
      </c>
      <c r="C146" s="43">
        <v>451.09</v>
      </c>
      <c r="D146" s="43">
        <v>420.16</v>
      </c>
      <c r="E146" s="43">
        <v>456.8</v>
      </c>
      <c r="F146" s="43">
        <v>441.8</v>
      </c>
      <c r="G146" s="43">
        <v>544.42999999999995</v>
      </c>
      <c r="H146" s="43">
        <v>353.5</v>
      </c>
      <c r="I146" s="43">
        <v>408.64</v>
      </c>
      <c r="J146" s="43">
        <f t="shared" si="62"/>
        <v>430.10249999999996</v>
      </c>
      <c r="K146" s="43">
        <v>16</v>
      </c>
      <c r="L146" s="43">
        <v>1</v>
      </c>
      <c r="M146" s="1">
        <f t="shared" si="63"/>
        <v>394.96499999999997</v>
      </c>
      <c r="N146" s="1">
        <f t="shared" si="64"/>
        <v>465.24</v>
      </c>
      <c r="O146" s="1">
        <f t="shared" si="65"/>
        <v>86.69</v>
      </c>
      <c r="P146" s="1">
        <f t="shared" si="66"/>
        <v>36.639999999999986</v>
      </c>
      <c r="Q146" s="1">
        <f t="shared" si="67"/>
        <v>102.62999999999994</v>
      </c>
      <c r="R146" s="1">
        <f t="shared" si="68"/>
        <v>55.139999999999986</v>
      </c>
      <c r="S146" s="1">
        <f t="shared" si="69"/>
        <v>-50.050000000000011</v>
      </c>
      <c r="T146" s="1">
        <f t="shared" si="70"/>
        <v>47.489999999999952</v>
      </c>
      <c r="U146" s="1">
        <f t="shared" si="71"/>
        <v>70.275000000000034</v>
      </c>
      <c r="V146" s="1">
        <f t="shared" si="72"/>
        <v>386.83000000000004</v>
      </c>
      <c r="W146" s="1">
        <f t="shared" si="73"/>
        <v>432.72</v>
      </c>
      <c r="X146" s="1">
        <f t="shared" si="74"/>
        <v>403.1</v>
      </c>
      <c r="Y146" s="1">
        <f t="shared" si="75"/>
        <v>497.76</v>
      </c>
      <c r="Z146" s="1">
        <f t="shared" si="76"/>
        <v>45.889999999999986</v>
      </c>
      <c r="AA146" s="1">
        <f t="shared" si="77"/>
        <v>94.659999999999968</v>
      </c>
      <c r="AB146" s="1">
        <f t="shared" si="78"/>
        <v>392.28</v>
      </c>
      <c r="AC146" s="1">
        <f t="shared" si="79"/>
        <v>453.94499999999999</v>
      </c>
      <c r="AD146" s="1">
        <f t="shared" si="80"/>
        <v>397.65</v>
      </c>
      <c r="AE146" s="1">
        <f t="shared" si="81"/>
        <v>476.53499999999997</v>
      </c>
      <c r="AF146" s="1">
        <f t="shared" si="82"/>
        <v>61.66500000000002</v>
      </c>
      <c r="AG146" s="1">
        <f t="shared" si="83"/>
        <v>78.884999999999991</v>
      </c>
      <c r="AH146" s="1">
        <f t="shared" si="84"/>
        <v>456.8</v>
      </c>
      <c r="AI146" s="1">
        <f t="shared" si="85"/>
        <v>407.745</v>
      </c>
      <c r="AJ146" s="1">
        <f t="shared" si="86"/>
        <v>381.07</v>
      </c>
      <c r="AK146" s="1">
        <f t="shared" si="87"/>
        <v>493.11500000000001</v>
      </c>
      <c r="AL146" s="1">
        <f t="shared" si="88"/>
        <v>49.055000000000007</v>
      </c>
      <c r="AM146" s="1">
        <f t="shared" si="89"/>
        <v>112.04500000000002</v>
      </c>
      <c r="AN146" s="1">
        <f t="shared" si="90"/>
        <v>474.95749999999998</v>
      </c>
      <c r="AO146" s="1">
        <f t="shared" si="91"/>
        <v>394.40750000000003</v>
      </c>
      <c r="AP146" s="1">
        <f t="shared" si="92"/>
        <v>80.549999999999955</v>
      </c>
    </row>
    <row r="147" spans="1:42" x14ac:dyDescent="0.3">
      <c r="A147" s="43">
        <v>219</v>
      </c>
      <c r="B147" s="43">
        <v>380.5</v>
      </c>
      <c r="C147" s="43">
        <v>517.73</v>
      </c>
      <c r="D147" s="43">
        <v>449.03</v>
      </c>
      <c r="E147" s="43">
        <v>506.06</v>
      </c>
      <c r="F147" s="43">
        <v>573.66</v>
      </c>
      <c r="G147" s="43">
        <v>603.63</v>
      </c>
      <c r="H147" s="43">
        <v>440.3</v>
      </c>
      <c r="I147" s="43">
        <v>624.4</v>
      </c>
      <c r="J147" s="43">
        <f t="shared" si="62"/>
        <v>511.91375000000005</v>
      </c>
      <c r="K147" s="43">
        <v>17</v>
      </c>
      <c r="L147" s="43">
        <v>1</v>
      </c>
      <c r="M147" s="1">
        <f t="shared" si="63"/>
        <v>460.8725</v>
      </c>
      <c r="N147" s="1">
        <f t="shared" si="64"/>
        <v>562.95500000000004</v>
      </c>
      <c r="O147" s="1">
        <f t="shared" si="65"/>
        <v>137.23000000000002</v>
      </c>
      <c r="P147" s="1">
        <f t="shared" si="66"/>
        <v>57.03000000000003</v>
      </c>
      <c r="Q147" s="1">
        <f t="shared" si="67"/>
        <v>29.970000000000027</v>
      </c>
      <c r="R147" s="1">
        <f t="shared" si="68"/>
        <v>184.09999999999997</v>
      </c>
      <c r="S147" s="1">
        <f t="shared" si="69"/>
        <v>-80.199999999999989</v>
      </c>
      <c r="T147" s="1">
        <f t="shared" si="70"/>
        <v>-154.12999999999994</v>
      </c>
      <c r="U147" s="1">
        <f t="shared" si="71"/>
        <v>102.08250000000004</v>
      </c>
      <c r="V147" s="1">
        <f t="shared" si="72"/>
        <v>444.66499999999996</v>
      </c>
      <c r="W147" s="1">
        <f t="shared" si="73"/>
        <v>565.23</v>
      </c>
      <c r="X147" s="1">
        <f t="shared" si="74"/>
        <v>477.08</v>
      </c>
      <c r="Y147" s="1">
        <f t="shared" si="75"/>
        <v>560.68000000000006</v>
      </c>
      <c r="Z147" s="1">
        <f t="shared" si="76"/>
        <v>120.56500000000005</v>
      </c>
      <c r="AA147" s="1">
        <f t="shared" si="77"/>
        <v>83.60000000000008</v>
      </c>
      <c r="AB147" s="1">
        <f t="shared" si="78"/>
        <v>414.76499999999999</v>
      </c>
      <c r="AC147" s="1">
        <f t="shared" si="79"/>
        <v>511.89499999999998</v>
      </c>
      <c r="AD147" s="1">
        <f t="shared" si="80"/>
        <v>506.98</v>
      </c>
      <c r="AE147" s="1">
        <f t="shared" si="81"/>
        <v>614.01499999999999</v>
      </c>
      <c r="AF147" s="1">
        <f t="shared" si="82"/>
        <v>97.13</v>
      </c>
      <c r="AG147" s="1">
        <f t="shared" si="83"/>
        <v>107.03499999999997</v>
      </c>
      <c r="AH147" s="1">
        <f t="shared" si="84"/>
        <v>506.06</v>
      </c>
      <c r="AI147" s="1">
        <f t="shared" si="85"/>
        <v>449.11500000000001</v>
      </c>
      <c r="AJ147" s="1">
        <f t="shared" si="86"/>
        <v>532.35</v>
      </c>
      <c r="AK147" s="1">
        <f t="shared" si="87"/>
        <v>588.64499999999998</v>
      </c>
      <c r="AL147" s="1">
        <f t="shared" si="88"/>
        <v>56.944999999999993</v>
      </c>
      <c r="AM147" s="1">
        <f t="shared" si="89"/>
        <v>56.294999999999959</v>
      </c>
      <c r="AN147" s="1">
        <f t="shared" si="90"/>
        <v>547.35249999999996</v>
      </c>
      <c r="AO147" s="1">
        <f t="shared" si="91"/>
        <v>490.73250000000002</v>
      </c>
      <c r="AP147" s="1">
        <f t="shared" si="92"/>
        <v>56.619999999999948</v>
      </c>
    </row>
    <row r="148" spans="1:42" x14ac:dyDescent="0.3">
      <c r="A148" s="43">
        <v>3</v>
      </c>
      <c r="B148" s="43">
        <v>420.4</v>
      </c>
      <c r="C148" s="43">
        <v>461.9</v>
      </c>
      <c r="D148" s="43">
        <v>459.5</v>
      </c>
      <c r="E148" s="43">
        <v>598.5</v>
      </c>
      <c r="F148" s="43">
        <v>486.4</v>
      </c>
      <c r="G148" s="43">
        <v>557.4</v>
      </c>
      <c r="H148" s="43">
        <v>447.7</v>
      </c>
      <c r="I148" s="43">
        <v>456.2</v>
      </c>
      <c r="J148" s="43">
        <f t="shared" si="62"/>
        <v>485.99999999999994</v>
      </c>
      <c r="K148" s="43">
        <v>19</v>
      </c>
      <c r="L148" s="43">
        <v>2</v>
      </c>
      <c r="M148" s="1">
        <f t="shared" si="63"/>
        <v>453.5</v>
      </c>
      <c r="N148" s="1">
        <f t="shared" si="64"/>
        <v>518.5</v>
      </c>
      <c r="O148" s="1">
        <f t="shared" si="65"/>
        <v>41.5</v>
      </c>
      <c r="P148" s="1">
        <f t="shared" si="66"/>
        <v>139</v>
      </c>
      <c r="Q148" s="1">
        <f t="shared" si="67"/>
        <v>71</v>
      </c>
      <c r="R148" s="1">
        <f t="shared" si="68"/>
        <v>8.5</v>
      </c>
      <c r="S148" s="1">
        <f t="shared" si="69"/>
        <v>97.5</v>
      </c>
      <c r="T148" s="1">
        <f t="shared" si="70"/>
        <v>62.5</v>
      </c>
      <c r="U148" s="1">
        <f t="shared" si="71"/>
        <v>65</v>
      </c>
      <c r="V148" s="1">
        <f t="shared" si="72"/>
        <v>453.6</v>
      </c>
      <c r="W148" s="1">
        <f t="shared" si="73"/>
        <v>527.35</v>
      </c>
      <c r="X148" s="1">
        <f t="shared" si="74"/>
        <v>453.4</v>
      </c>
      <c r="Y148" s="1">
        <f t="shared" si="75"/>
        <v>509.65</v>
      </c>
      <c r="Z148" s="1">
        <f t="shared" si="76"/>
        <v>73.75</v>
      </c>
      <c r="AA148" s="1">
        <f t="shared" si="77"/>
        <v>56.25</v>
      </c>
      <c r="AB148" s="1">
        <f t="shared" si="78"/>
        <v>439.95</v>
      </c>
      <c r="AC148" s="1">
        <f t="shared" si="79"/>
        <v>530.20000000000005</v>
      </c>
      <c r="AD148" s="1">
        <f t="shared" si="80"/>
        <v>467.04999999999995</v>
      </c>
      <c r="AE148" s="1">
        <f t="shared" si="81"/>
        <v>506.79999999999995</v>
      </c>
      <c r="AF148" s="1">
        <f t="shared" si="82"/>
        <v>90.250000000000057</v>
      </c>
      <c r="AG148" s="1">
        <f t="shared" si="83"/>
        <v>39.75</v>
      </c>
      <c r="AH148" s="1">
        <f t="shared" si="84"/>
        <v>598.5</v>
      </c>
      <c r="AI148" s="1">
        <f t="shared" si="85"/>
        <v>441.15</v>
      </c>
      <c r="AJ148" s="1">
        <f t="shared" si="86"/>
        <v>451.95</v>
      </c>
      <c r="AK148" s="1">
        <f t="shared" si="87"/>
        <v>521.9</v>
      </c>
      <c r="AL148" s="1">
        <f t="shared" si="88"/>
        <v>157.35000000000002</v>
      </c>
      <c r="AM148" s="1">
        <f t="shared" si="89"/>
        <v>69.949999999999989</v>
      </c>
      <c r="AN148" s="1">
        <f t="shared" si="90"/>
        <v>560.20000000000005</v>
      </c>
      <c r="AO148" s="1">
        <f t="shared" si="91"/>
        <v>446.54999999999995</v>
      </c>
      <c r="AP148" s="1">
        <f t="shared" si="92"/>
        <v>113.65000000000009</v>
      </c>
    </row>
    <row r="149" spans="1:42" x14ac:dyDescent="0.3">
      <c r="A149" s="43">
        <v>13</v>
      </c>
      <c r="B149" s="43">
        <v>469.9</v>
      </c>
      <c r="C149" s="43">
        <v>451.49</v>
      </c>
      <c r="D149" s="43">
        <v>388.8</v>
      </c>
      <c r="E149" s="43">
        <v>632.87</v>
      </c>
      <c r="F149" s="43">
        <v>423.9</v>
      </c>
      <c r="G149" s="43">
        <v>707.9</v>
      </c>
      <c r="H149" s="43">
        <v>427.39</v>
      </c>
      <c r="I149" s="43">
        <v>437.45</v>
      </c>
      <c r="J149" s="43">
        <f t="shared" si="62"/>
        <v>492.46249999999998</v>
      </c>
      <c r="K149" s="43">
        <v>26</v>
      </c>
      <c r="L149" s="43">
        <v>2</v>
      </c>
      <c r="M149" s="1">
        <f t="shared" si="63"/>
        <v>427.49749999999995</v>
      </c>
      <c r="N149" s="1">
        <f t="shared" si="64"/>
        <v>557.42750000000001</v>
      </c>
      <c r="O149" s="1">
        <f t="shared" si="65"/>
        <v>-18.409999999999968</v>
      </c>
      <c r="P149" s="1">
        <f t="shared" si="66"/>
        <v>244.07</v>
      </c>
      <c r="Q149" s="1">
        <f t="shared" si="67"/>
        <v>284</v>
      </c>
      <c r="R149" s="1">
        <f t="shared" si="68"/>
        <v>10.060000000000002</v>
      </c>
      <c r="S149" s="1">
        <f t="shared" si="69"/>
        <v>262.47999999999996</v>
      </c>
      <c r="T149" s="1">
        <f t="shared" si="70"/>
        <v>273.94</v>
      </c>
      <c r="U149" s="1">
        <f t="shared" si="71"/>
        <v>129.93000000000006</v>
      </c>
      <c r="V149" s="1">
        <f t="shared" si="72"/>
        <v>408.09500000000003</v>
      </c>
      <c r="W149" s="1">
        <f t="shared" si="73"/>
        <v>535.16</v>
      </c>
      <c r="X149" s="1">
        <f t="shared" si="74"/>
        <v>446.9</v>
      </c>
      <c r="Y149" s="1">
        <f t="shared" si="75"/>
        <v>579.69499999999994</v>
      </c>
      <c r="Z149" s="1">
        <f t="shared" si="76"/>
        <v>127.06499999999994</v>
      </c>
      <c r="AA149" s="1">
        <f t="shared" si="77"/>
        <v>132.79499999999996</v>
      </c>
      <c r="AB149" s="1">
        <f t="shared" si="78"/>
        <v>429.35</v>
      </c>
      <c r="AC149" s="1">
        <f t="shared" si="79"/>
        <v>542.18000000000006</v>
      </c>
      <c r="AD149" s="1">
        <f t="shared" si="80"/>
        <v>425.64499999999998</v>
      </c>
      <c r="AE149" s="1">
        <f t="shared" si="81"/>
        <v>572.67499999999995</v>
      </c>
      <c r="AF149" s="1">
        <f t="shared" si="82"/>
        <v>112.83000000000004</v>
      </c>
      <c r="AG149" s="1">
        <f t="shared" si="83"/>
        <v>147.02999999999997</v>
      </c>
      <c r="AH149" s="1">
        <f t="shared" si="84"/>
        <v>632.87</v>
      </c>
      <c r="AI149" s="1">
        <f t="shared" si="85"/>
        <v>460.69499999999999</v>
      </c>
      <c r="AJ149" s="1">
        <f t="shared" si="86"/>
        <v>432.41999999999996</v>
      </c>
      <c r="AK149" s="1">
        <f t="shared" si="87"/>
        <v>565.9</v>
      </c>
      <c r="AL149" s="1">
        <f t="shared" si="88"/>
        <v>172.17500000000001</v>
      </c>
      <c r="AM149" s="1">
        <f t="shared" si="89"/>
        <v>133.48000000000002</v>
      </c>
      <c r="AN149" s="1">
        <f t="shared" si="90"/>
        <v>599.38499999999999</v>
      </c>
      <c r="AO149" s="1">
        <f t="shared" si="91"/>
        <v>446.5575</v>
      </c>
      <c r="AP149" s="1">
        <f t="shared" si="92"/>
        <v>152.82749999999999</v>
      </c>
    </row>
    <row r="150" spans="1:42" x14ac:dyDescent="0.3">
      <c r="A150" s="43">
        <v>15</v>
      </c>
      <c r="B150" s="43">
        <v>534.1</v>
      </c>
      <c r="C150" s="43">
        <v>548.91</v>
      </c>
      <c r="D150" s="43">
        <v>640.75</v>
      </c>
      <c r="E150" s="43">
        <v>893.03</v>
      </c>
      <c r="F150" s="43">
        <v>548.79999999999995</v>
      </c>
      <c r="G150" s="43">
        <v>659.09</v>
      </c>
      <c r="H150" s="43">
        <v>593.07000000000005</v>
      </c>
      <c r="I150" s="43">
        <v>502.51</v>
      </c>
      <c r="J150" s="43">
        <f t="shared" si="62"/>
        <v>615.03250000000003</v>
      </c>
      <c r="K150" s="43">
        <v>20</v>
      </c>
      <c r="L150" s="43">
        <v>2</v>
      </c>
      <c r="M150" s="1">
        <f t="shared" si="63"/>
        <v>579.17999999999995</v>
      </c>
      <c r="N150" s="1">
        <f t="shared" si="64"/>
        <v>650.88499999999999</v>
      </c>
      <c r="O150" s="1">
        <f t="shared" si="65"/>
        <v>14.809999999999945</v>
      </c>
      <c r="P150" s="1">
        <f t="shared" si="66"/>
        <v>252.27999999999997</v>
      </c>
      <c r="Q150" s="1">
        <f t="shared" si="67"/>
        <v>110.29000000000008</v>
      </c>
      <c r="R150" s="1">
        <f t="shared" si="68"/>
        <v>-90.560000000000059</v>
      </c>
      <c r="S150" s="1">
        <f t="shared" si="69"/>
        <v>237.47000000000003</v>
      </c>
      <c r="T150" s="1">
        <f t="shared" si="70"/>
        <v>200.85000000000014</v>
      </c>
      <c r="U150" s="1">
        <f t="shared" si="71"/>
        <v>71.705000000000041</v>
      </c>
      <c r="V150" s="1">
        <f t="shared" si="72"/>
        <v>616.91000000000008</v>
      </c>
      <c r="W150" s="1">
        <f t="shared" si="73"/>
        <v>697.77</v>
      </c>
      <c r="X150" s="1">
        <f t="shared" si="74"/>
        <v>541.45000000000005</v>
      </c>
      <c r="Y150" s="1">
        <f t="shared" si="75"/>
        <v>604</v>
      </c>
      <c r="Z150" s="1">
        <f t="shared" si="76"/>
        <v>80.8599999999999</v>
      </c>
      <c r="AA150" s="1">
        <f t="shared" si="77"/>
        <v>62.549999999999955</v>
      </c>
      <c r="AB150" s="1">
        <f t="shared" si="78"/>
        <v>587.42499999999995</v>
      </c>
      <c r="AC150" s="1">
        <f t="shared" si="79"/>
        <v>720.97</v>
      </c>
      <c r="AD150" s="1">
        <f t="shared" si="80"/>
        <v>570.93499999999995</v>
      </c>
      <c r="AE150" s="1">
        <f t="shared" si="81"/>
        <v>580.79999999999995</v>
      </c>
      <c r="AF150" s="1">
        <f t="shared" si="82"/>
        <v>133.54500000000007</v>
      </c>
      <c r="AG150" s="1">
        <f t="shared" si="83"/>
        <v>9.8650000000000091</v>
      </c>
      <c r="AH150" s="1">
        <f t="shared" si="84"/>
        <v>893.03</v>
      </c>
      <c r="AI150" s="1">
        <f t="shared" si="85"/>
        <v>541.505</v>
      </c>
      <c r="AJ150" s="1">
        <f t="shared" si="86"/>
        <v>547.79</v>
      </c>
      <c r="AK150" s="1">
        <f t="shared" si="87"/>
        <v>603.94499999999994</v>
      </c>
      <c r="AL150" s="1">
        <f t="shared" si="88"/>
        <v>351.52499999999998</v>
      </c>
      <c r="AM150" s="1">
        <f t="shared" si="89"/>
        <v>56.154999999999973</v>
      </c>
      <c r="AN150" s="1">
        <f t="shared" si="90"/>
        <v>748.48749999999995</v>
      </c>
      <c r="AO150" s="1">
        <f t="shared" si="91"/>
        <v>544.64750000000004</v>
      </c>
      <c r="AP150" s="1">
        <f t="shared" si="92"/>
        <v>203.83999999999992</v>
      </c>
    </row>
    <row r="151" spans="1:42" x14ac:dyDescent="0.3">
      <c r="A151" s="43">
        <v>18</v>
      </c>
      <c r="B151" s="43">
        <v>484.9</v>
      </c>
      <c r="C151" s="43">
        <v>505.6</v>
      </c>
      <c r="D151" s="43">
        <v>591</v>
      </c>
      <c r="E151" s="43">
        <v>751.7</v>
      </c>
      <c r="F151" s="43">
        <v>587.5</v>
      </c>
      <c r="G151" s="43">
        <v>680.21</v>
      </c>
      <c r="H151" s="43">
        <v>414.2</v>
      </c>
      <c r="I151" s="43">
        <v>475.31</v>
      </c>
      <c r="J151" s="43">
        <f t="shared" si="62"/>
        <v>561.30250000000001</v>
      </c>
      <c r="K151" s="43">
        <v>27</v>
      </c>
      <c r="L151" s="43">
        <v>2</v>
      </c>
      <c r="M151" s="1">
        <f t="shared" si="63"/>
        <v>519.4</v>
      </c>
      <c r="N151" s="1">
        <f t="shared" si="64"/>
        <v>603.20500000000004</v>
      </c>
      <c r="O151" s="1">
        <f t="shared" si="65"/>
        <v>20.700000000000045</v>
      </c>
      <c r="P151" s="1">
        <f t="shared" si="66"/>
        <v>160.70000000000005</v>
      </c>
      <c r="Q151" s="1">
        <f t="shared" si="67"/>
        <v>92.710000000000036</v>
      </c>
      <c r="R151" s="1">
        <f t="shared" si="68"/>
        <v>61.110000000000014</v>
      </c>
      <c r="S151" s="1">
        <f t="shared" si="69"/>
        <v>140</v>
      </c>
      <c r="T151" s="1">
        <f t="shared" si="70"/>
        <v>31.600000000000023</v>
      </c>
      <c r="U151" s="1">
        <f t="shared" si="71"/>
        <v>83.805000000000064</v>
      </c>
      <c r="V151" s="1">
        <f t="shared" si="72"/>
        <v>502.6</v>
      </c>
      <c r="W151" s="1">
        <f t="shared" si="73"/>
        <v>613.505</v>
      </c>
      <c r="X151" s="1">
        <f t="shared" si="74"/>
        <v>536.20000000000005</v>
      </c>
      <c r="Y151" s="1">
        <f t="shared" si="75"/>
        <v>592.90499999999997</v>
      </c>
      <c r="Z151" s="1">
        <f t="shared" si="76"/>
        <v>110.90499999999997</v>
      </c>
      <c r="AA151" s="1">
        <f t="shared" si="77"/>
        <v>56.704999999999927</v>
      </c>
      <c r="AB151" s="1">
        <f t="shared" si="78"/>
        <v>537.95000000000005</v>
      </c>
      <c r="AC151" s="1">
        <f t="shared" si="79"/>
        <v>628.65000000000009</v>
      </c>
      <c r="AD151" s="1">
        <f t="shared" si="80"/>
        <v>500.85</v>
      </c>
      <c r="AE151" s="1">
        <f t="shared" si="81"/>
        <v>577.76</v>
      </c>
      <c r="AF151" s="1">
        <f t="shared" si="82"/>
        <v>90.700000000000045</v>
      </c>
      <c r="AG151" s="1">
        <f t="shared" si="83"/>
        <v>76.909999999999968</v>
      </c>
      <c r="AH151" s="1">
        <f t="shared" si="84"/>
        <v>751.7</v>
      </c>
      <c r="AI151" s="1">
        <f t="shared" si="85"/>
        <v>495.25</v>
      </c>
      <c r="AJ151" s="1">
        <f t="shared" si="86"/>
        <v>444.755</v>
      </c>
      <c r="AK151" s="1">
        <f t="shared" si="87"/>
        <v>633.85500000000002</v>
      </c>
      <c r="AL151" s="1">
        <f t="shared" si="88"/>
        <v>256.45000000000005</v>
      </c>
      <c r="AM151" s="1">
        <f t="shared" si="89"/>
        <v>189.10000000000002</v>
      </c>
      <c r="AN151" s="1">
        <f t="shared" si="90"/>
        <v>692.77750000000003</v>
      </c>
      <c r="AO151" s="1">
        <f t="shared" si="91"/>
        <v>470.0025</v>
      </c>
      <c r="AP151" s="1">
        <f t="shared" si="92"/>
        <v>222.77500000000003</v>
      </c>
    </row>
    <row r="152" spans="1:42" x14ac:dyDescent="0.3">
      <c r="A152" s="43">
        <v>22</v>
      </c>
      <c r="B152" s="43">
        <v>519.4</v>
      </c>
      <c r="C152" s="43">
        <v>524.70000000000005</v>
      </c>
      <c r="D152" s="43">
        <v>479.9</v>
      </c>
      <c r="E152" s="43">
        <v>717.04</v>
      </c>
      <c r="F152" s="43">
        <v>583.79999999999995</v>
      </c>
      <c r="G152" s="43">
        <v>655.9</v>
      </c>
      <c r="H152" s="43">
        <v>557.23</v>
      </c>
      <c r="I152" s="43">
        <v>647.02</v>
      </c>
      <c r="J152" s="43">
        <f t="shared" si="62"/>
        <v>585.62374999999997</v>
      </c>
      <c r="K152" s="43">
        <v>33</v>
      </c>
      <c r="L152" s="43">
        <v>2</v>
      </c>
      <c r="M152" s="1">
        <f t="shared" si="63"/>
        <v>535.08249999999998</v>
      </c>
      <c r="N152" s="1">
        <f t="shared" si="64"/>
        <v>636.16499999999996</v>
      </c>
      <c r="O152" s="1">
        <f t="shared" si="65"/>
        <v>5.3000000000000682</v>
      </c>
      <c r="P152" s="1">
        <f t="shared" si="66"/>
        <v>237.14</v>
      </c>
      <c r="Q152" s="1">
        <f t="shared" si="67"/>
        <v>72.100000000000023</v>
      </c>
      <c r="R152" s="1">
        <f t="shared" si="68"/>
        <v>89.789999999999964</v>
      </c>
      <c r="S152" s="1">
        <f t="shared" si="69"/>
        <v>231.83999999999992</v>
      </c>
      <c r="T152" s="1">
        <f t="shared" si="70"/>
        <v>-17.689999999999941</v>
      </c>
      <c r="U152" s="1">
        <f t="shared" si="71"/>
        <v>101.08249999999998</v>
      </c>
      <c r="V152" s="1">
        <f t="shared" si="72"/>
        <v>518.56500000000005</v>
      </c>
      <c r="W152" s="1">
        <f t="shared" si="73"/>
        <v>682.03</v>
      </c>
      <c r="X152" s="1">
        <f t="shared" si="74"/>
        <v>551.59999999999991</v>
      </c>
      <c r="Y152" s="1">
        <f t="shared" si="75"/>
        <v>590.29999999999995</v>
      </c>
      <c r="Z152" s="1">
        <f t="shared" si="76"/>
        <v>163.46499999999992</v>
      </c>
      <c r="AA152" s="1">
        <f t="shared" si="77"/>
        <v>38.700000000000045</v>
      </c>
      <c r="AB152" s="1">
        <f t="shared" si="78"/>
        <v>499.65</v>
      </c>
      <c r="AC152" s="1">
        <f t="shared" si="79"/>
        <v>620.87</v>
      </c>
      <c r="AD152" s="1">
        <f t="shared" si="80"/>
        <v>570.51499999999999</v>
      </c>
      <c r="AE152" s="1">
        <f t="shared" si="81"/>
        <v>651.46</v>
      </c>
      <c r="AF152" s="1">
        <f t="shared" si="82"/>
        <v>121.22000000000003</v>
      </c>
      <c r="AG152" s="1">
        <f t="shared" si="83"/>
        <v>80.94500000000005</v>
      </c>
      <c r="AH152" s="1">
        <f t="shared" si="84"/>
        <v>717.04</v>
      </c>
      <c r="AI152" s="1">
        <f t="shared" si="85"/>
        <v>522.04999999999995</v>
      </c>
      <c r="AJ152" s="1">
        <f t="shared" si="86"/>
        <v>602.125</v>
      </c>
      <c r="AK152" s="1">
        <f t="shared" si="87"/>
        <v>619.84999999999991</v>
      </c>
      <c r="AL152" s="1">
        <f t="shared" si="88"/>
        <v>194.99</v>
      </c>
      <c r="AM152" s="1">
        <f t="shared" si="89"/>
        <v>17.724999999999909</v>
      </c>
      <c r="AN152" s="1">
        <f t="shared" si="90"/>
        <v>668.44499999999994</v>
      </c>
      <c r="AO152" s="1">
        <f t="shared" si="91"/>
        <v>562.08749999999998</v>
      </c>
      <c r="AP152" s="1">
        <f t="shared" si="92"/>
        <v>106.35749999999996</v>
      </c>
    </row>
    <row r="153" spans="1:42" x14ac:dyDescent="0.3">
      <c r="A153" s="43">
        <v>23</v>
      </c>
      <c r="B153" s="43">
        <v>605.79999999999995</v>
      </c>
      <c r="C153" s="43">
        <v>621.4</v>
      </c>
      <c r="D153" s="43">
        <v>589.1</v>
      </c>
      <c r="E153" s="43">
        <v>662.4</v>
      </c>
      <c r="F153" s="43">
        <v>675.1</v>
      </c>
      <c r="G153" s="43">
        <v>643.6</v>
      </c>
      <c r="H153" s="43">
        <v>598.62</v>
      </c>
      <c r="I153" s="43">
        <v>537.5</v>
      </c>
      <c r="J153" s="43">
        <f t="shared" si="62"/>
        <v>616.68999999999994</v>
      </c>
      <c r="K153" s="43">
        <v>19</v>
      </c>
      <c r="L153" s="43">
        <v>2</v>
      </c>
      <c r="M153" s="1">
        <f t="shared" si="63"/>
        <v>617.15499999999997</v>
      </c>
      <c r="N153" s="1">
        <f t="shared" si="64"/>
        <v>616.22500000000002</v>
      </c>
      <c r="O153" s="1">
        <f t="shared" si="65"/>
        <v>15.600000000000023</v>
      </c>
      <c r="P153" s="1">
        <f t="shared" si="66"/>
        <v>73.299999999999955</v>
      </c>
      <c r="Q153" s="1">
        <f t="shared" si="67"/>
        <v>-31.5</v>
      </c>
      <c r="R153" s="1">
        <f t="shared" si="68"/>
        <v>-61.120000000000005</v>
      </c>
      <c r="S153" s="1">
        <f t="shared" si="69"/>
        <v>57.699999999999932</v>
      </c>
      <c r="T153" s="1">
        <f t="shared" si="70"/>
        <v>29.620000000000005</v>
      </c>
      <c r="U153" s="1">
        <f t="shared" si="71"/>
        <v>-0.92999999999994998</v>
      </c>
      <c r="V153" s="1">
        <f t="shared" si="72"/>
        <v>593.86</v>
      </c>
      <c r="W153" s="1">
        <f t="shared" si="73"/>
        <v>599.95000000000005</v>
      </c>
      <c r="X153" s="1">
        <f t="shared" si="74"/>
        <v>640.45000000000005</v>
      </c>
      <c r="Y153" s="1">
        <f t="shared" si="75"/>
        <v>632.5</v>
      </c>
      <c r="Z153" s="1">
        <f t="shared" si="76"/>
        <v>6.0900000000000318</v>
      </c>
      <c r="AA153" s="1">
        <f t="shared" si="77"/>
        <v>-7.9500000000000455</v>
      </c>
      <c r="AB153" s="1">
        <f t="shared" si="78"/>
        <v>597.45000000000005</v>
      </c>
      <c r="AC153" s="1">
        <f t="shared" si="79"/>
        <v>641.9</v>
      </c>
      <c r="AD153" s="1">
        <f t="shared" si="80"/>
        <v>636.86</v>
      </c>
      <c r="AE153" s="1">
        <f t="shared" si="81"/>
        <v>590.54999999999995</v>
      </c>
      <c r="AF153" s="1">
        <f t="shared" si="82"/>
        <v>44.449999999999932</v>
      </c>
      <c r="AG153" s="1">
        <f t="shared" si="83"/>
        <v>-46.310000000000059</v>
      </c>
      <c r="AH153" s="1">
        <f t="shared" si="84"/>
        <v>662.4</v>
      </c>
      <c r="AI153" s="1">
        <f t="shared" si="85"/>
        <v>613.59999999999991</v>
      </c>
      <c r="AJ153" s="1">
        <f t="shared" si="86"/>
        <v>568.05999999999995</v>
      </c>
      <c r="AK153" s="1">
        <f t="shared" si="87"/>
        <v>659.35</v>
      </c>
      <c r="AL153" s="1">
        <f t="shared" si="88"/>
        <v>48.800000000000068</v>
      </c>
      <c r="AM153" s="1">
        <f t="shared" si="89"/>
        <v>91.290000000000077</v>
      </c>
      <c r="AN153" s="1">
        <f t="shared" si="90"/>
        <v>660.875</v>
      </c>
      <c r="AO153" s="1">
        <f t="shared" si="91"/>
        <v>590.82999999999993</v>
      </c>
      <c r="AP153" s="1">
        <f t="shared" si="92"/>
        <v>70.045000000000073</v>
      </c>
    </row>
    <row r="154" spans="1:42" x14ac:dyDescent="0.3">
      <c r="A154" s="43">
        <v>25</v>
      </c>
      <c r="B154" s="43">
        <v>540.9</v>
      </c>
      <c r="C154" s="43">
        <v>676.9</v>
      </c>
      <c r="D154" s="43">
        <v>577.4</v>
      </c>
      <c r="E154" s="43">
        <v>697.87</v>
      </c>
      <c r="F154" s="43">
        <v>602.5</v>
      </c>
      <c r="G154" s="43">
        <v>583.1</v>
      </c>
      <c r="H154" s="43">
        <v>503.51</v>
      </c>
      <c r="I154" s="43">
        <v>472.3</v>
      </c>
      <c r="J154" s="43">
        <f t="shared" si="62"/>
        <v>581.80999999999995</v>
      </c>
      <c r="K154" s="43">
        <v>20</v>
      </c>
      <c r="L154" s="43">
        <v>2</v>
      </c>
      <c r="M154" s="1">
        <f t="shared" si="63"/>
        <v>556.07749999999999</v>
      </c>
      <c r="N154" s="1">
        <f t="shared" si="64"/>
        <v>607.54250000000002</v>
      </c>
      <c r="O154" s="1">
        <f t="shared" si="65"/>
        <v>136</v>
      </c>
      <c r="P154" s="1">
        <f t="shared" si="66"/>
        <v>120.47000000000003</v>
      </c>
      <c r="Q154" s="1">
        <f t="shared" si="67"/>
        <v>-19.399999999999977</v>
      </c>
      <c r="R154" s="1">
        <f t="shared" si="68"/>
        <v>-31.20999999999998</v>
      </c>
      <c r="S154" s="1">
        <f t="shared" si="69"/>
        <v>-15.529999999999973</v>
      </c>
      <c r="T154" s="1">
        <f t="shared" si="70"/>
        <v>11.810000000000002</v>
      </c>
      <c r="U154" s="1">
        <f t="shared" si="71"/>
        <v>51.465000000000032</v>
      </c>
      <c r="V154" s="1">
        <f t="shared" si="72"/>
        <v>540.45499999999993</v>
      </c>
      <c r="W154" s="1">
        <f t="shared" si="73"/>
        <v>585.08500000000004</v>
      </c>
      <c r="X154" s="1">
        <f t="shared" si="74"/>
        <v>571.70000000000005</v>
      </c>
      <c r="Y154" s="1">
        <f t="shared" si="75"/>
        <v>630</v>
      </c>
      <c r="Z154" s="1">
        <f t="shared" si="76"/>
        <v>44.630000000000109</v>
      </c>
      <c r="AA154" s="1">
        <f t="shared" si="77"/>
        <v>58.299999999999955</v>
      </c>
      <c r="AB154" s="1">
        <f t="shared" si="78"/>
        <v>559.15</v>
      </c>
      <c r="AC154" s="1">
        <f t="shared" si="79"/>
        <v>687.38499999999999</v>
      </c>
      <c r="AD154" s="1">
        <f t="shared" si="80"/>
        <v>553.005</v>
      </c>
      <c r="AE154" s="1">
        <f t="shared" si="81"/>
        <v>527.70000000000005</v>
      </c>
      <c r="AF154" s="1">
        <f t="shared" si="82"/>
        <v>128.23500000000001</v>
      </c>
      <c r="AG154" s="1">
        <f t="shared" si="83"/>
        <v>-25.30499999999995</v>
      </c>
      <c r="AH154" s="1">
        <f t="shared" si="84"/>
        <v>697.87</v>
      </c>
      <c r="AI154" s="1">
        <f t="shared" si="85"/>
        <v>608.9</v>
      </c>
      <c r="AJ154" s="1">
        <f t="shared" si="86"/>
        <v>487.90499999999997</v>
      </c>
      <c r="AK154" s="1">
        <f t="shared" si="87"/>
        <v>592.79999999999995</v>
      </c>
      <c r="AL154" s="1">
        <f t="shared" si="88"/>
        <v>88.970000000000027</v>
      </c>
      <c r="AM154" s="1">
        <f t="shared" si="89"/>
        <v>104.89499999999998</v>
      </c>
      <c r="AN154" s="1">
        <f t="shared" si="90"/>
        <v>645.33500000000004</v>
      </c>
      <c r="AO154" s="1">
        <f t="shared" si="91"/>
        <v>548.40249999999992</v>
      </c>
      <c r="AP154" s="1">
        <f t="shared" si="92"/>
        <v>96.932500000000118</v>
      </c>
    </row>
    <row r="155" spans="1:42" x14ac:dyDescent="0.3">
      <c r="A155" s="43">
        <v>27</v>
      </c>
      <c r="B155" s="43">
        <v>720.2</v>
      </c>
      <c r="C155" s="43">
        <v>736.9</v>
      </c>
      <c r="D155" s="43">
        <v>656.5</v>
      </c>
      <c r="E155" s="43">
        <v>758.94</v>
      </c>
      <c r="F155" s="43">
        <v>621</v>
      </c>
      <c r="G155" s="43">
        <v>826.4</v>
      </c>
      <c r="H155" s="43">
        <v>609.5</v>
      </c>
      <c r="I155" s="43">
        <v>632.9</v>
      </c>
      <c r="J155" s="43">
        <f t="shared" si="62"/>
        <v>695.2924999999999</v>
      </c>
      <c r="K155" s="43">
        <v>22</v>
      </c>
      <c r="L155" s="43">
        <v>2</v>
      </c>
      <c r="M155" s="1">
        <f t="shared" si="63"/>
        <v>651.79999999999995</v>
      </c>
      <c r="N155" s="1">
        <f t="shared" si="64"/>
        <v>738.78500000000008</v>
      </c>
      <c r="O155" s="1">
        <f t="shared" si="65"/>
        <v>16.699999999999932</v>
      </c>
      <c r="P155" s="1">
        <f t="shared" si="66"/>
        <v>102.44000000000005</v>
      </c>
      <c r="Q155" s="1">
        <f t="shared" si="67"/>
        <v>205.39999999999998</v>
      </c>
      <c r="R155" s="1">
        <f t="shared" si="68"/>
        <v>23.399999999999977</v>
      </c>
      <c r="S155" s="1">
        <f t="shared" si="69"/>
        <v>85.740000000000123</v>
      </c>
      <c r="T155" s="1">
        <f t="shared" si="70"/>
        <v>182</v>
      </c>
      <c r="U155" s="1">
        <f t="shared" si="71"/>
        <v>86.985000000000127</v>
      </c>
      <c r="V155" s="1">
        <f t="shared" si="72"/>
        <v>633</v>
      </c>
      <c r="W155" s="1">
        <f t="shared" si="73"/>
        <v>695.92000000000007</v>
      </c>
      <c r="X155" s="1">
        <f t="shared" si="74"/>
        <v>670.6</v>
      </c>
      <c r="Y155" s="1">
        <f t="shared" si="75"/>
        <v>781.65</v>
      </c>
      <c r="Z155" s="1">
        <f t="shared" si="76"/>
        <v>62.920000000000073</v>
      </c>
      <c r="AA155" s="1">
        <f t="shared" si="77"/>
        <v>111.04999999999995</v>
      </c>
      <c r="AB155" s="1">
        <f t="shared" si="78"/>
        <v>688.35</v>
      </c>
      <c r="AC155" s="1">
        <f t="shared" si="79"/>
        <v>747.92000000000007</v>
      </c>
      <c r="AD155" s="1">
        <f t="shared" si="80"/>
        <v>615.25</v>
      </c>
      <c r="AE155" s="1">
        <f t="shared" si="81"/>
        <v>729.65</v>
      </c>
      <c r="AF155" s="1">
        <f t="shared" si="82"/>
        <v>59.57000000000005</v>
      </c>
      <c r="AG155" s="1">
        <f t="shared" si="83"/>
        <v>114.39999999999998</v>
      </c>
      <c r="AH155" s="1">
        <f t="shared" si="84"/>
        <v>758.94</v>
      </c>
      <c r="AI155" s="1">
        <f t="shared" si="85"/>
        <v>728.55</v>
      </c>
      <c r="AJ155" s="1">
        <f t="shared" si="86"/>
        <v>621.20000000000005</v>
      </c>
      <c r="AK155" s="1">
        <f t="shared" si="87"/>
        <v>723.7</v>
      </c>
      <c r="AL155" s="1">
        <f t="shared" si="88"/>
        <v>30.3900000000001</v>
      </c>
      <c r="AM155" s="1">
        <f t="shared" si="89"/>
        <v>102.5</v>
      </c>
      <c r="AN155" s="1">
        <f t="shared" si="90"/>
        <v>741.32</v>
      </c>
      <c r="AO155" s="1">
        <f t="shared" si="91"/>
        <v>674.875</v>
      </c>
      <c r="AP155" s="1">
        <f t="shared" si="92"/>
        <v>66.44500000000005</v>
      </c>
    </row>
    <row r="156" spans="1:42" x14ac:dyDescent="0.3">
      <c r="A156" s="43">
        <v>31</v>
      </c>
      <c r="B156" s="43">
        <v>773.9</v>
      </c>
      <c r="C156" s="43">
        <v>683.8</v>
      </c>
      <c r="D156" s="43">
        <v>704.6</v>
      </c>
      <c r="E156" s="43">
        <v>665.6</v>
      </c>
      <c r="F156" s="43">
        <v>823.3</v>
      </c>
      <c r="G156" s="43">
        <v>832.55</v>
      </c>
      <c r="H156" s="43">
        <v>697.1</v>
      </c>
      <c r="I156" s="43">
        <v>686.7</v>
      </c>
      <c r="J156" s="43">
        <f t="shared" si="62"/>
        <v>733.44375000000002</v>
      </c>
      <c r="K156" s="43">
        <v>24</v>
      </c>
      <c r="L156" s="43">
        <v>2</v>
      </c>
      <c r="M156" s="1">
        <f t="shared" si="63"/>
        <v>749.72500000000002</v>
      </c>
      <c r="N156" s="1">
        <f t="shared" si="64"/>
        <v>717.16249999999991</v>
      </c>
      <c r="O156" s="1">
        <f t="shared" si="65"/>
        <v>-90.100000000000023</v>
      </c>
      <c r="P156" s="1">
        <f t="shared" si="66"/>
        <v>-39</v>
      </c>
      <c r="Q156" s="1">
        <f t="shared" si="67"/>
        <v>9.25</v>
      </c>
      <c r="R156" s="1">
        <f t="shared" si="68"/>
        <v>-10.399999999999977</v>
      </c>
      <c r="S156" s="1">
        <f t="shared" si="69"/>
        <v>51.100000000000023</v>
      </c>
      <c r="T156" s="1">
        <f t="shared" si="70"/>
        <v>19.649999999999977</v>
      </c>
      <c r="U156" s="1">
        <f t="shared" si="71"/>
        <v>-32.562500000000114</v>
      </c>
      <c r="V156" s="1">
        <f t="shared" si="72"/>
        <v>700.85</v>
      </c>
      <c r="W156" s="1">
        <f t="shared" si="73"/>
        <v>676.15000000000009</v>
      </c>
      <c r="X156" s="1">
        <f t="shared" si="74"/>
        <v>798.59999999999991</v>
      </c>
      <c r="Y156" s="1">
        <f t="shared" si="75"/>
        <v>758.17499999999995</v>
      </c>
      <c r="Z156" s="1">
        <f t="shared" si="76"/>
        <v>-24.699999999999932</v>
      </c>
      <c r="AA156" s="1">
        <f t="shared" si="77"/>
        <v>-40.424999999999955</v>
      </c>
      <c r="AB156" s="1">
        <f t="shared" si="78"/>
        <v>739.25</v>
      </c>
      <c r="AC156" s="1">
        <f t="shared" si="79"/>
        <v>674.7</v>
      </c>
      <c r="AD156" s="1">
        <f t="shared" si="80"/>
        <v>760.2</v>
      </c>
      <c r="AE156" s="1">
        <f t="shared" si="81"/>
        <v>759.625</v>
      </c>
      <c r="AF156" s="1">
        <f t="shared" si="82"/>
        <v>-64.549999999999955</v>
      </c>
      <c r="AG156" s="1">
        <f t="shared" si="83"/>
        <v>-0.57500000000004547</v>
      </c>
      <c r="AH156" s="1">
        <f t="shared" si="84"/>
        <v>665.6</v>
      </c>
      <c r="AI156" s="1">
        <f t="shared" si="85"/>
        <v>728.84999999999991</v>
      </c>
      <c r="AJ156" s="1">
        <f t="shared" si="86"/>
        <v>691.90000000000009</v>
      </c>
      <c r="AK156" s="1">
        <f t="shared" si="87"/>
        <v>827.92499999999995</v>
      </c>
      <c r="AL156" s="1">
        <f t="shared" si="88"/>
        <v>-63.249999999999886</v>
      </c>
      <c r="AM156" s="1">
        <f t="shared" si="89"/>
        <v>136.02499999999986</v>
      </c>
      <c r="AN156" s="1">
        <f t="shared" si="90"/>
        <v>746.76250000000005</v>
      </c>
      <c r="AO156" s="1">
        <f t="shared" si="91"/>
        <v>710.375</v>
      </c>
      <c r="AP156" s="1">
        <f t="shared" si="92"/>
        <v>36.387500000000045</v>
      </c>
    </row>
    <row r="157" spans="1:42" x14ac:dyDescent="0.3">
      <c r="A157" s="43">
        <v>35</v>
      </c>
      <c r="B157" s="43">
        <v>741.5</v>
      </c>
      <c r="C157" s="43">
        <v>888.2</v>
      </c>
      <c r="D157" s="43">
        <v>755.3</v>
      </c>
      <c r="E157" s="43">
        <v>961.28</v>
      </c>
      <c r="F157" s="43">
        <v>827</v>
      </c>
      <c r="G157" s="43">
        <v>786.2</v>
      </c>
      <c r="H157" s="43">
        <v>723.31</v>
      </c>
      <c r="I157" s="43">
        <v>801.4</v>
      </c>
      <c r="J157" s="43">
        <f t="shared" si="62"/>
        <v>810.52374999999984</v>
      </c>
      <c r="K157" s="43">
        <v>21</v>
      </c>
      <c r="L157" s="43">
        <v>2</v>
      </c>
      <c r="M157" s="1">
        <f t="shared" si="63"/>
        <v>761.77750000000003</v>
      </c>
      <c r="N157" s="1">
        <f t="shared" si="64"/>
        <v>859.2700000000001</v>
      </c>
      <c r="O157" s="1">
        <f t="shared" si="65"/>
        <v>146.70000000000005</v>
      </c>
      <c r="P157" s="1">
        <f t="shared" si="66"/>
        <v>205.98000000000002</v>
      </c>
      <c r="Q157" s="1">
        <f t="shared" si="67"/>
        <v>-40.799999999999955</v>
      </c>
      <c r="R157" s="1">
        <f t="shared" si="68"/>
        <v>78.090000000000032</v>
      </c>
      <c r="S157" s="1">
        <f t="shared" si="69"/>
        <v>59.279999999999973</v>
      </c>
      <c r="T157" s="1">
        <f t="shared" si="70"/>
        <v>-118.88999999999999</v>
      </c>
      <c r="U157" s="1">
        <f t="shared" si="71"/>
        <v>97.492500000000064</v>
      </c>
      <c r="V157" s="1">
        <f t="shared" si="72"/>
        <v>739.30499999999995</v>
      </c>
      <c r="W157" s="1">
        <f t="shared" si="73"/>
        <v>881.33999999999992</v>
      </c>
      <c r="X157" s="1">
        <f t="shared" si="74"/>
        <v>784.25</v>
      </c>
      <c r="Y157" s="1">
        <f t="shared" si="75"/>
        <v>837.2</v>
      </c>
      <c r="Z157" s="1">
        <f t="shared" si="76"/>
        <v>142.03499999999997</v>
      </c>
      <c r="AA157" s="1">
        <f t="shared" si="77"/>
        <v>52.950000000000045</v>
      </c>
      <c r="AB157" s="1">
        <f t="shared" si="78"/>
        <v>748.4</v>
      </c>
      <c r="AC157" s="1">
        <f t="shared" si="79"/>
        <v>924.74</v>
      </c>
      <c r="AD157" s="1">
        <f t="shared" si="80"/>
        <v>775.15499999999997</v>
      </c>
      <c r="AE157" s="1">
        <f t="shared" si="81"/>
        <v>793.8</v>
      </c>
      <c r="AF157" s="1">
        <f t="shared" si="82"/>
        <v>176.34000000000003</v>
      </c>
      <c r="AG157" s="1">
        <f t="shared" si="83"/>
        <v>18.644999999999982</v>
      </c>
      <c r="AH157" s="1">
        <f t="shared" si="84"/>
        <v>961.28</v>
      </c>
      <c r="AI157" s="1">
        <f t="shared" si="85"/>
        <v>814.85</v>
      </c>
      <c r="AJ157" s="1">
        <f t="shared" si="86"/>
        <v>762.35500000000002</v>
      </c>
      <c r="AK157" s="1">
        <f t="shared" si="87"/>
        <v>806.6</v>
      </c>
      <c r="AL157" s="1">
        <f t="shared" si="88"/>
        <v>146.42999999999995</v>
      </c>
      <c r="AM157" s="1">
        <f t="shared" si="89"/>
        <v>44.245000000000005</v>
      </c>
      <c r="AN157" s="1">
        <f t="shared" si="90"/>
        <v>883.94</v>
      </c>
      <c r="AO157" s="1">
        <f t="shared" si="91"/>
        <v>788.60249999999996</v>
      </c>
      <c r="AP157" s="1">
        <f t="shared" si="92"/>
        <v>95.337500000000091</v>
      </c>
    </row>
    <row r="158" spans="1:42" x14ac:dyDescent="0.3">
      <c r="A158" s="43">
        <v>42</v>
      </c>
      <c r="B158" s="43">
        <v>577.9</v>
      </c>
      <c r="C158" s="43">
        <v>591.70000000000005</v>
      </c>
      <c r="D158" s="43">
        <v>750.5</v>
      </c>
      <c r="E158" s="43">
        <v>651.4</v>
      </c>
      <c r="F158" s="43">
        <v>777.03</v>
      </c>
      <c r="G158" s="43">
        <v>743.3</v>
      </c>
      <c r="H158" s="43">
        <v>719.8</v>
      </c>
      <c r="I158" s="43">
        <v>679.1</v>
      </c>
      <c r="J158" s="43">
        <f t="shared" si="62"/>
        <v>686.34125000000006</v>
      </c>
      <c r="K158" s="43">
        <v>20</v>
      </c>
      <c r="L158" s="43">
        <v>2</v>
      </c>
      <c r="M158" s="1">
        <f t="shared" si="63"/>
        <v>706.30750000000012</v>
      </c>
      <c r="N158" s="1">
        <f t="shared" si="64"/>
        <v>666.375</v>
      </c>
      <c r="O158" s="1">
        <f t="shared" si="65"/>
        <v>13.800000000000068</v>
      </c>
      <c r="P158" s="1">
        <f t="shared" si="66"/>
        <v>-99.100000000000023</v>
      </c>
      <c r="Q158" s="1">
        <f t="shared" si="67"/>
        <v>-33.730000000000018</v>
      </c>
      <c r="R158" s="1">
        <f t="shared" si="68"/>
        <v>-40.699999999999932</v>
      </c>
      <c r="S158" s="1">
        <f t="shared" si="69"/>
        <v>-112.90000000000009</v>
      </c>
      <c r="T158" s="1">
        <f t="shared" si="70"/>
        <v>6.9699999999999136</v>
      </c>
      <c r="U158" s="1">
        <f t="shared" si="71"/>
        <v>-39.932500000000118</v>
      </c>
      <c r="V158" s="1">
        <f t="shared" si="72"/>
        <v>735.15</v>
      </c>
      <c r="W158" s="1">
        <f t="shared" si="73"/>
        <v>665.25</v>
      </c>
      <c r="X158" s="1">
        <f t="shared" si="74"/>
        <v>677.46499999999992</v>
      </c>
      <c r="Y158" s="1">
        <f t="shared" si="75"/>
        <v>667.5</v>
      </c>
      <c r="Z158" s="1">
        <f t="shared" si="76"/>
        <v>-69.899999999999977</v>
      </c>
      <c r="AA158" s="1">
        <f t="shared" si="77"/>
        <v>-9.9649999999999181</v>
      </c>
      <c r="AB158" s="1">
        <f t="shared" si="78"/>
        <v>664.2</v>
      </c>
      <c r="AC158" s="1">
        <f t="shared" si="79"/>
        <v>621.54999999999995</v>
      </c>
      <c r="AD158" s="1">
        <f t="shared" si="80"/>
        <v>748.41499999999996</v>
      </c>
      <c r="AE158" s="1">
        <f t="shared" si="81"/>
        <v>711.2</v>
      </c>
      <c r="AF158" s="1">
        <f t="shared" si="82"/>
        <v>-42.650000000000091</v>
      </c>
      <c r="AG158" s="1">
        <f t="shared" si="83"/>
        <v>-37.214999999999918</v>
      </c>
      <c r="AH158" s="1">
        <f t="shared" si="84"/>
        <v>651.4</v>
      </c>
      <c r="AI158" s="1">
        <f t="shared" si="85"/>
        <v>584.79999999999995</v>
      </c>
      <c r="AJ158" s="1">
        <f t="shared" si="86"/>
        <v>699.45</v>
      </c>
      <c r="AK158" s="1">
        <f t="shared" si="87"/>
        <v>760.16499999999996</v>
      </c>
      <c r="AL158" s="1">
        <f t="shared" si="88"/>
        <v>66.600000000000023</v>
      </c>
      <c r="AM158" s="1">
        <f t="shared" si="89"/>
        <v>60.714999999999918</v>
      </c>
      <c r="AN158" s="1">
        <f t="shared" si="90"/>
        <v>705.78250000000003</v>
      </c>
      <c r="AO158" s="1">
        <f t="shared" si="91"/>
        <v>642.125</v>
      </c>
      <c r="AP158" s="1">
        <f t="shared" si="92"/>
        <v>63.657500000000027</v>
      </c>
    </row>
    <row r="159" spans="1:42" x14ac:dyDescent="0.3">
      <c r="A159" s="43">
        <v>47</v>
      </c>
      <c r="B159" s="43">
        <v>407.4</v>
      </c>
      <c r="C159" s="43">
        <v>515.52</v>
      </c>
      <c r="D159" s="43">
        <v>414.9</v>
      </c>
      <c r="E159" s="43">
        <v>540.29999999999995</v>
      </c>
      <c r="F159" s="43">
        <v>495.9</v>
      </c>
      <c r="G159" s="43">
        <v>525.1</v>
      </c>
      <c r="H159" s="43">
        <v>439.3</v>
      </c>
      <c r="I159" s="43">
        <v>498.13</v>
      </c>
      <c r="J159" s="43">
        <f t="shared" si="62"/>
        <v>479.56875000000002</v>
      </c>
      <c r="K159" s="43">
        <v>27</v>
      </c>
      <c r="L159" s="43">
        <v>2</v>
      </c>
      <c r="M159" s="1">
        <f t="shared" si="63"/>
        <v>439.37499999999994</v>
      </c>
      <c r="N159" s="1">
        <f t="shared" si="64"/>
        <v>519.76250000000005</v>
      </c>
      <c r="O159" s="1">
        <f t="shared" si="65"/>
        <v>108.12</v>
      </c>
      <c r="P159" s="1">
        <f t="shared" si="66"/>
        <v>125.39999999999998</v>
      </c>
      <c r="Q159" s="1">
        <f t="shared" si="67"/>
        <v>29.200000000000045</v>
      </c>
      <c r="R159" s="1">
        <f t="shared" si="68"/>
        <v>58.829999999999984</v>
      </c>
      <c r="S159" s="1">
        <f t="shared" si="69"/>
        <v>17.279999999999973</v>
      </c>
      <c r="T159" s="1">
        <f t="shared" si="70"/>
        <v>-29.629999999999939</v>
      </c>
      <c r="U159" s="1">
        <f t="shared" si="71"/>
        <v>80.387500000000102</v>
      </c>
      <c r="V159" s="1">
        <f t="shared" si="72"/>
        <v>427.1</v>
      </c>
      <c r="W159" s="1">
        <f t="shared" si="73"/>
        <v>519.21499999999992</v>
      </c>
      <c r="X159" s="1">
        <f t="shared" si="74"/>
        <v>451.65</v>
      </c>
      <c r="Y159" s="1">
        <f t="shared" si="75"/>
        <v>520.30999999999995</v>
      </c>
      <c r="Z159" s="1">
        <f t="shared" si="76"/>
        <v>92.114999999999895</v>
      </c>
      <c r="AA159" s="1">
        <f t="shared" si="77"/>
        <v>68.659999999999968</v>
      </c>
      <c r="AB159" s="1">
        <f t="shared" si="78"/>
        <v>411.15</v>
      </c>
      <c r="AC159" s="1">
        <f t="shared" si="79"/>
        <v>527.91</v>
      </c>
      <c r="AD159" s="1">
        <f t="shared" si="80"/>
        <v>467.6</v>
      </c>
      <c r="AE159" s="1">
        <f t="shared" si="81"/>
        <v>511.61500000000001</v>
      </c>
      <c r="AF159" s="1">
        <f t="shared" si="82"/>
        <v>116.75999999999999</v>
      </c>
      <c r="AG159" s="1">
        <f t="shared" si="83"/>
        <v>44.014999999999986</v>
      </c>
      <c r="AH159" s="1">
        <f t="shared" si="84"/>
        <v>540.29999999999995</v>
      </c>
      <c r="AI159" s="1">
        <f t="shared" si="85"/>
        <v>461.46</v>
      </c>
      <c r="AJ159" s="1">
        <f t="shared" si="86"/>
        <v>468.71500000000003</v>
      </c>
      <c r="AK159" s="1">
        <f t="shared" si="87"/>
        <v>510.5</v>
      </c>
      <c r="AL159" s="1">
        <f t="shared" si="88"/>
        <v>78.839999999999975</v>
      </c>
      <c r="AM159" s="1">
        <f t="shared" si="89"/>
        <v>41.784999999999968</v>
      </c>
      <c r="AN159" s="1">
        <f t="shared" si="90"/>
        <v>525.4</v>
      </c>
      <c r="AO159" s="1">
        <f t="shared" si="91"/>
        <v>465.08749999999998</v>
      </c>
      <c r="AP159" s="1">
        <f t="shared" si="92"/>
        <v>60.3125</v>
      </c>
    </row>
    <row r="160" spans="1:42" x14ac:dyDescent="0.3">
      <c r="A160" s="43">
        <v>48</v>
      </c>
      <c r="B160" s="43">
        <v>434.74</v>
      </c>
      <c r="C160" s="43">
        <v>450.09</v>
      </c>
      <c r="D160" s="43">
        <v>377.6</v>
      </c>
      <c r="E160" s="43">
        <v>606.15</v>
      </c>
      <c r="F160" s="43">
        <v>544.11</v>
      </c>
      <c r="G160" s="43">
        <v>856.48</v>
      </c>
      <c r="H160" s="43">
        <v>424.64</v>
      </c>
      <c r="I160" s="43">
        <v>417.8</v>
      </c>
      <c r="J160" s="43">
        <f t="shared" si="62"/>
        <v>513.95124999999996</v>
      </c>
      <c r="K160" s="43">
        <v>20</v>
      </c>
      <c r="L160" s="43">
        <v>2</v>
      </c>
      <c r="M160" s="1">
        <f t="shared" si="63"/>
        <v>445.27250000000004</v>
      </c>
      <c r="N160" s="1">
        <f t="shared" si="64"/>
        <v>582.63</v>
      </c>
      <c r="O160" s="1">
        <f t="shared" si="65"/>
        <v>15.349999999999966</v>
      </c>
      <c r="P160" s="1">
        <f t="shared" si="66"/>
        <v>228.54999999999995</v>
      </c>
      <c r="Q160" s="1">
        <f t="shared" si="67"/>
        <v>312.37</v>
      </c>
      <c r="R160" s="1">
        <f t="shared" si="68"/>
        <v>-6.839999999999975</v>
      </c>
      <c r="S160" s="1">
        <f t="shared" si="69"/>
        <v>213.2</v>
      </c>
      <c r="T160" s="1">
        <f t="shared" si="70"/>
        <v>319.20999999999998</v>
      </c>
      <c r="U160" s="1">
        <f t="shared" si="71"/>
        <v>137.35749999999996</v>
      </c>
      <c r="V160" s="1">
        <f t="shared" si="72"/>
        <v>401.12</v>
      </c>
      <c r="W160" s="1">
        <f t="shared" si="73"/>
        <v>511.97500000000002</v>
      </c>
      <c r="X160" s="1">
        <f t="shared" si="74"/>
        <v>489.42500000000001</v>
      </c>
      <c r="Y160" s="1">
        <f t="shared" si="75"/>
        <v>653.28499999999997</v>
      </c>
      <c r="Z160" s="1">
        <f t="shared" si="76"/>
        <v>110.85500000000002</v>
      </c>
      <c r="AA160" s="1">
        <f t="shared" si="77"/>
        <v>163.85999999999996</v>
      </c>
      <c r="AB160" s="1">
        <f t="shared" si="78"/>
        <v>406.17</v>
      </c>
      <c r="AC160" s="1">
        <f t="shared" si="79"/>
        <v>528.12</v>
      </c>
      <c r="AD160" s="1">
        <f t="shared" si="80"/>
        <v>484.375</v>
      </c>
      <c r="AE160" s="1">
        <f t="shared" si="81"/>
        <v>637.14</v>
      </c>
      <c r="AF160" s="1">
        <f t="shared" si="82"/>
        <v>121.94999999999999</v>
      </c>
      <c r="AG160" s="1">
        <f t="shared" si="83"/>
        <v>152.76499999999999</v>
      </c>
      <c r="AH160" s="1">
        <f t="shared" si="84"/>
        <v>606.15</v>
      </c>
      <c r="AI160" s="1">
        <f t="shared" si="85"/>
        <v>442.41499999999996</v>
      </c>
      <c r="AJ160" s="1">
        <f t="shared" si="86"/>
        <v>421.22</v>
      </c>
      <c r="AK160" s="1">
        <f t="shared" si="87"/>
        <v>700.29500000000007</v>
      </c>
      <c r="AL160" s="1">
        <f t="shared" si="88"/>
        <v>163.73500000000001</v>
      </c>
      <c r="AM160" s="1">
        <f t="shared" si="89"/>
        <v>279.07500000000005</v>
      </c>
      <c r="AN160" s="1">
        <f t="shared" si="90"/>
        <v>653.22250000000008</v>
      </c>
      <c r="AO160" s="1">
        <f t="shared" si="91"/>
        <v>431.8175</v>
      </c>
      <c r="AP160" s="1">
        <f t="shared" si="92"/>
        <v>221.40500000000009</v>
      </c>
    </row>
    <row r="161" spans="1:42" x14ac:dyDescent="0.3">
      <c r="A161" s="43">
        <v>51</v>
      </c>
      <c r="B161" s="43">
        <v>863</v>
      </c>
      <c r="C161" s="43">
        <v>830.6</v>
      </c>
      <c r="D161" s="43">
        <v>923.9</v>
      </c>
      <c r="E161" s="43">
        <v>960.6</v>
      </c>
      <c r="F161" s="43">
        <v>942.34</v>
      </c>
      <c r="G161" s="43">
        <v>938.19</v>
      </c>
      <c r="H161" s="43">
        <v>807.4</v>
      </c>
      <c r="I161" s="43">
        <v>774.6</v>
      </c>
      <c r="J161" s="43">
        <f t="shared" si="62"/>
        <v>880.0787499999999</v>
      </c>
      <c r="K161" s="43">
        <v>23</v>
      </c>
      <c r="L161" s="43">
        <v>2</v>
      </c>
      <c r="M161" s="1">
        <f t="shared" si="63"/>
        <v>884.16000000000008</v>
      </c>
      <c r="N161" s="1">
        <f t="shared" si="64"/>
        <v>875.99750000000006</v>
      </c>
      <c r="O161" s="1">
        <f t="shared" si="65"/>
        <v>-32.399999999999977</v>
      </c>
      <c r="P161" s="1">
        <f t="shared" si="66"/>
        <v>36.700000000000045</v>
      </c>
      <c r="Q161" s="1">
        <f t="shared" si="67"/>
        <v>-4.1499999999999773</v>
      </c>
      <c r="R161" s="1">
        <f t="shared" si="68"/>
        <v>-32.799999999999955</v>
      </c>
      <c r="S161" s="1">
        <f t="shared" si="69"/>
        <v>69.100000000000023</v>
      </c>
      <c r="T161" s="1">
        <f t="shared" si="70"/>
        <v>28.649999999999977</v>
      </c>
      <c r="U161" s="1">
        <f t="shared" si="71"/>
        <v>-8.1625000000000227</v>
      </c>
      <c r="V161" s="1">
        <f t="shared" si="72"/>
        <v>865.65</v>
      </c>
      <c r="W161" s="1">
        <f t="shared" si="73"/>
        <v>867.6</v>
      </c>
      <c r="X161" s="1">
        <f t="shared" si="74"/>
        <v>902.67000000000007</v>
      </c>
      <c r="Y161" s="1">
        <f t="shared" si="75"/>
        <v>884.39499999999998</v>
      </c>
      <c r="Z161" s="1">
        <f t="shared" si="76"/>
        <v>1.9500000000000455</v>
      </c>
      <c r="AA161" s="1">
        <f t="shared" si="77"/>
        <v>-18.275000000000091</v>
      </c>
      <c r="AB161" s="1">
        <f t="shared" si="78"/>
        <v>893.45</v>
      </c>
      <c r="AC161" s="1">
        <f t="shared" si="79"/>
        <v>895.6</v>
      </c>
      <c r="AD161" s="1">
        <f t="shared" si="80"/>
        <v>874.87</v>
      </c>
      <c r="AE161" s="1">
        <f t="shared" si="81"/>
        <v>856.39499999999998</v>
      </c>
      <c r="AF161" s="1">
        <f t="shared" si="82"/>
        <v>2.1499999999999773</v>
      </c>
      <c r="AG161" s="1">
        <f t="shared" si="83"/>
        <v>-18.475000000000023</v>
      </c>
      <c r="AH161" s="1">
        <f t="shared" si="84"/>
        <v>960.6</v>
      </c>
      <c r="AI161" s="1">
        <f t="shared" si="85"/>
        <v>846.8</v>
      </c>
      <c r="AJ161" s="1">
        <f t="shared" si="86"/>
        <v>791</v>
      </c>
      <c r="AK161" s="1">
        <f t="shared" si="87"/>
        <v>940.2650000000001</v>
      </c>
      <c r="AL161" s="1">
        <f t="shared" si="88"/>
        <v>113.80000000000007</v>
      </c>
      <c r="AM161" s="1">
        <f t="shared" si="89"/>
        <v>149.2650000000001</v>
      </c>
      <c r="AN161" s="1">
        <f t="shared" si="90"/>
        <v>950.43250000000012</v>
      </c>
      <c r="AO161" s="1">
        <f t="shared" si="91"/>
        <v>818.9</v>
      </c>
      <c r="AP161" s="1">
        <f t="shared" si="92"/>
        <v>131.53250000000014</v>
      </c>
    </row>
    <row r="162" spans="1:42" x14ac:dyDescent="0.3">
      <c r="A162" s="43">
        <v>53</v>
      </c>
      <c r="B162" s="43">
        <v>710.1</v>
      </c>
      <c r="C162" s="43">
        <v>780.3</v>
      </c>
      <c r="D162" s="43">
        <v>947.9</v>
      </c>
      <c r="E162" s="43">
        <v>1080</v>
      </c>
      <c r="F162" s="43">
        <v>641.9</v>
      </c>
      <c r="G162" s="43">
        <v>677.6</v>
      </c>
      <c r="H162" s="43">
        <v>824.9</v>
      </c>
      <c r="I162" s="43">
        <v>693.4</v>
      </c>
      <c r="J162" s="43">
        <f t="shared" si="62"/>
        <v>794.51249999999993</v>
      </c>
      <c r="K162" s="43">
        <v>19</v>
      </c>
      <c r="L162" s="43">
        <v>2</v>
      </c>
      <c r="M162" s="1">
        <f t="shared" si="63"/>
        <v>781.2</v>
      </c>
      <c r="N162" s="1">
        <f t="shared" si="64"/>
        <v>807.82500000000005</v>
      </c>
      <c r="O162" s="1">
        <f t="shared" si="65"/>
        <v>70.199999999999932</v>
      </c>
      <c r="P162" s="1">
        <f t="shared" si="66"/>
        <v>132.10000000000002</v>
      </c>
      <c r="Q162" s="1">
        <f t="shared" si="67"/>
        <v>35.700000000000045</v>
      </c>
      <c r="R162" s="1">
        <f t="shared" si="68"/>
        <v>-131.5</v>
      </c>
      <c r="S162" s="1">
        <f t="shared" si="69"/>
        <v>61.900000000000091</v>
      </c>
      <c r="T162" s="1">
        <f t="shared" si="70"/>
        <v>167.20000000000005</v>
      </c>
      <c r="U162" s="1">
        <f t="shared" si="71"/>
        <v>26.625</v>
      </c>
      <c r="V162" s="1">
        <f t="shared" si="72"/>
        <v>886.4</v>
      </c>
      <c r="W162" s="1">
        <f t="shared" si="73"/>
        <v>886.7</v>
      </c>
      <c r="X162" s="1">
        <f t="shared" si="74"/>
        <v>676</v>
      </c>
      <c r="Y162" s="1">
        <f t="shared" si="75"/>
        <v>728.95</v>
      </c>
      <c r="Z162" s="1">
        <f t="shared" si="76"/>
        <v>0.30000000000006821</v>
      </c>
      <c r="AA162" s="1">
        <f t="shared" si="77"/>
        <v>52.950000000000045</v>
      </c>
      <c r="AB162" s="1">
        <f t="shared" si="78"/>
        <v>829</v>
      </c>
      <c r="AC162" s="1">
        <f t="shared" si="79"/>
        <v>930.15</v>
      </c>
      <c r="AD162" s="1">
        <f t="shared" si="80"/>
        <v>733.4</v>
      </c>
      <c r="AE162" s="1">
        <f t="shared" si="81"/>
        <v>685.5</v>
      </c>
      <c r="AF162" s="1">
        <f t="shared" si="82"/>
        <v>101.14999999999998</v>
      </c>
      <c r="AG162" s="1">
        <f t="shared" si="83"/>
        <v>-47.899999999999977</v>
      </c>
      <c r="AH162" s="1">
        <f t="shared" si="84"/>
        <v>1080</v>
      </c>
      <c r="AI162" s="1">
        <f t="shared" si="85"/>
        <v>745.2</v>
      </c>
      <c r="AJ162" s="1">
        <f t="shared" si="86"/>
        <v>759.15</v>
      </c>
      <c r="AK162" s="1">
        <f t="shared" si="87"/>
        <v>659.75</v>
      </c>
      <c r="AL162" s="1">
        <f t="shared" si="88"/>
        <v>334.79999999999995</v>
      </c>
      <c r="AM162" s="1">
        <f t="shared" si="89"/>
        <v>-99.399999999999977</v>
      </c>
      <c r="AN162" s="1">
        <f t="shared" si="90"/>
        <v>869.875</v>
      </c>
      <c r="AO162" s="1">
        <f t="shared" si="91"/>
        <v>752.17499999999995</v>
      </c>
      <c r="AP162" s="1">
        <f t="shared" si="92"/>
        <v>117.70000000000005</v>
      </c>
    </row>
    <row r="163" spans="1:42" x14ac:dyDescent="0.3">
      <c r="A163" s="43">
        <v>56</v>
      </c>
      <c r="B163" s="43">
        <v>561.1</v>
      </c>
      <c r="C163" s="43">
        <v>572</v>
      </c>
      <c r="D163" s="43">
        <v>573.9</v>
      </c>
      <c r="E163" s="43">
        <v>777.8</v>
      </c>
      <c r="F163" s="43">
        <v>647.6</v>
      </c>
      <c r="G163" s="43">
        <v>651.1</v>
      </c>
      <c r="H163" s="43">
        <v>621.02</v>
      </c>
      <c r="I163" s="43">
        <v>617.98</v>
      </c>
      <c r="J163" s="43">
        <f t="shared" si="62"/>
        <v>627.8125</v>
      </c>
      <c r="K163" s="43">
        <v>20</v>
      </c>
      <c r="L163" s="43">
        <v>2</v>
      </c>
      <c r="M163" s="1">
        <f t="shared" si="63"/>
        <v>600.90499999999997</v>
      </c>
      <c r="N163" s="1">
        <f t="shared" si="64"/>
        <v>654.72</v>
      </c>
      <c r="O163" s="1">
        <f t="shared" si="65"/>
        <v>10.899999999999977</v>
      </c>
      <c r="P163" s="1">
        <f t="shared" si="66"/>
        <v>203.89999999999998</v>
      </c>
      <c r="Q163" s="1">
        <f t="shared" si="67"/>
        <v>3.5</v>
      </c>
      <c r="R163" s="1">
        <f t="shared" si="68"/>
        <v>-3.0399999999999636</v>
      </c>
      <c r="S163" s="1">
        <f t="shared" si="69"/>
        <v>193</v>
      </c>
      <c r="T163" s="1">
        <f t="shared" si="70"/>
        <v>6.5399999999999636</v>
      </c>
      <c r="U163" s="1">
        <f t="shared" si="71"/>
        <v>53.815000000000055</v>
      </c>
      <c r="V163" s="1">
        <f t="shared" si="72"/>
        <v>597.46</v>
      </c>
      <c r="W163" s="1">
        <f t="shared" si="73"/>
        <v>697.89</v>
      </c>
      <c r="X163" s="1">
        <f t="shared" si="74"/>
        <v>604.35</v>
      </c>
      <c r="Y163" s="1">
        <f t="shared" si="75"/>
        <v>611.54999999999995</v>
      </c>
      <c r="Z163" s="1">
        <f t="shared" si="76"/>
        <v>100.42999999999995</v>
      </c>
      <c r="AA163" s="1">
        <f t="shared" si="77"/>
        <v>7.1999999999999318</v>
      </c>
      <c r="AB163" s="1">
        <f t="shared" si="78"/>
        <v>567.5</v>
      </c>
      <c r="AC163" s="1">
        <f t="shared" si="79"/>
        <v>674.9</v>
      </c>
      <c r="AD163" s="1">
        <f t="shared" si="80"/>
        <v>634.30999999999995</v>
      </c>
      <c r="AE163" s="1">
        <f t="shared" si="81"/>
        <v>634.54</v>
      </c>
      <c r="AF163" s="1">
        <f t="shared" si="82"/>
        <v>107.39999999999998</v>
      </c>
      <c r="AG163" s="1">
        <f t="shared" si="83"/>
        <v>0.23000000000001819</v>
      </c>
      <c r="AH163" s="1">
        <f t="shared" si="84"/>
        <v>777.8</v>
      </c>
      <c r="AI163" s="1">
        <f t="shared" si="85"/>
        <v>566.54999999999995</v>
      </c>
      <c r="AJ163" s="1">
        <f t="shared" si="86"/>
        <v>619.5</v>
      </c>
      <c r="AK163" s="1">
        <f t="shared" si="87"/>
        <v>649.35</v>
      </c>
      <c r="AL163" s="1">
        <f t="shared" si="88"/>
        <v>211.25</v>
      </c>
      <c r="AM163" s="1">
        <f t="shared" si="89"/>
        <v>29.850000000000023</v>
      </c>
      <c r="AN163" s="1">
        <f t="shared" si="90"/>
        <v>713.57500000000005</v>
      </c>
      <c r="AO163" s="1">
        <f t="shared" si="91"/>
        <v>593.02499999999998</v>
      </c>
      <c r="AP163" s="1">
        <f t="shared" si="92"/>
        <v>120.55000000000007</v>
      </c>
    </row>
    <row r="164" spans="1:42" x14ac:dyDescent="0.3">
      <c r="A164" s="43">
        <v>58</v>
      </c>
      <c r="B164" s="43">
        <v>460.2</v>
      </c>
      <c r="C164" s="43">
        <v>641.05999999999995</v>
      </c>
      <c r="D164" s="43">
        <v>420.8</v>
      </c>
      <c r="E164" s="43">
        <v>559.1</v>
      </c>
      <c r="F164" s="43">
        <v>529.1</v>
      </c>
      <c r="G164" s="43">
        <v>619.4</v>
      </c>
      <c r="H164" s="43">
        <v>507.1</v>
      </c>
      <c r="I164" s="43">
        <v>587.61</v>
      </c>
      <c r="J164" s="43">
        <f t="shared" si="62"/>
        <v>540.54624999999999</v>
      </c>
      <c r="K164" s="43">
        <v>27</v>
      </c>
      <c r="L164" s="43">
        <v>2</v>
      </c>
      <c r="M164" s="1">
        <f t="shared" si="63"/>
        <v>479.29999999999995</v>
      </c>
      <c r="N164" s="1">
        <f t="shared" si="64"/>
        <v>601.79250000000002</v>
      </c>
      <c r="O164" s="1">
        <f t="shared" si="65"/>
        <v>180.85999999999996</v>
      </c>
      <c r="P164" s="1">
        <f t="shared" si="66"/>
        <v>138.30000000000001</v>
      </c>
      <c r="Q164" s="1">
        <f t="shared" si="67"/>
        <v>90.299999999999955</v>
      </c>
      <c r="R164" s="1">
        <f t="shared" si="68"/>
        <v>80.509999999999991</v>
      </c>
      <c r="S164" s="1">
        <f t="shared" si="69"/>
        <v>-42.559999999999945</v>
      </c>
      <c r="T164" s="1">
        <f t="shared" si="70"/>
        <v>9.7899999999999636</v>
      </c>
      <c r="U164" s="1">
        <f t="shared" si="71"/>
        <v>122.49250000000006</v>
      </c>
      <c r="V164" s="1">
        <f t="shared" si="72"/>
        <v>463.95000000000005</v>
      </c>
      <c r="W164" s="1">
        <f t="shared" si="73"/>
        <v>573.35500000000002</v>
      </c>
      <c r="X164" s="1">
        <f t="shared" si="74"/>
        <v>494.65</v>
      </c>
      <c r="Y164" s="1">
        <f t="shared" si="75"/>
        <v>630.23</v>
      </c>
      <c r="Z164" s="1">
        <f t="shared" si="76"/>
        <v>109.40499999999997</v>
      </c>
      <c r="AA164" s="1">
        <f t="shared" si="77"/>
        <v>135.58000000000004</v>
      </c>
      <c r="AB164" s="1">
        <f t="shared" si="78"/>
        <v>440.5</v>
      </c>
      <c r="AC164" s="1">
        <f t="shared" si="79"/>
        <v>600.07999999999993</v>
      </c>
      <c r="AD164" s="1">
        <f t="shared" si="80"/>
        <v>518.1</v>
      </c>
      <c r="AE164" s="1">
        <f t="shared" si="81"/>
        <v>603.505</v>
      </c>
      <c r="AF164" s="1">
        <f t="shared" si="82"/>
        <v>159.57999999999993</v>
      </c>
      <c r="AG164" s="1">
        <f t="shared" si="83"/>
        <v>85.404999999999973</v>
      </c>
      <c r="AH164" s="1">
        <f t="shared" si="84"/>
        <v>559.1</v>
      </c>
      <c r="AI164" s="1">
        <f t="shared" si="85"/>
        <v>550.63</v>
      </c>
      <c r="AJ164" s="1">
        <f t="shared" si="86"/>
        <v>547.35500000000002</v>
      </c>
      <c r="AK164" s="1">
        <f t="shared" si="87"/>
        <v>574.25</v>
      </c>
      <c r="AL164" s="1">
        <f t="shared" si="88"/>
        <v>8.4700000000000273</v>
      </c>
      <c r="AM164" s="1">
        <f t="shared" si="89"/>
        <v>26.894999999999982</v>
      </c>
      <c r="AN164" s="1">
        <f t="shared" si="90"/>
        <v>566.67499999999995</v>
      </c>
      <c r="AO164" s="1">
        <f t="shared" si="91"/>
        <v>548.99250000000006</v>
      </c>
      <c r="AP164" s="1">
        <f t="shared" si="92"/>
        <v>17.682499999999891</v>
      </c>
    </row>
    <row r="165" spans="1:42" x14ac:dyDescent="0.3">
      <c r="A165" s="43">
        <v>63</v>
      </c>
      <c r="B165" s="43">
        <v>620.5</v>
      </c>
      <c r="C165" s="43">
        <v>737.3</v>
      </c>
      <c r="D165" s="43">
        <v>826.38</v>
      </c>
      <c r="E165" s="43">
        <v>792.4</v>
      </c>
      <c r="F165" s="43">
        <v>730.9</v>
      </c>
      <c r="G165" s="43">
        <v>706.2</v>
      </c>
      <c r="H165" s="43">
        <v>596.70000000000005</v>
      </c>
      <c r="I165" s="43">
        <v>674.9</v>
      </c>
      <c r="J165" s="43">
        <f t="shared" si="62"/>
        <v>710.66</v>
      </c>
      <c r="K165" s="43">
        <v>28</v>
      </c>
      <c r="L165" s="43">
        <v>2</v>
      </c>
      <c r="M165" s="1">
        <f t="shared" si="63"/>
        <v>693.62000000000012</v>
      </c>
      <c r="N165" s="1">
        <f t="shared" si="64"/>
        <v>727.69999999999993</v>
      </c>
      <c r="O165" s="1">
        <f t="shared" si="65"/>
        <v>116.79999999999995</v>
      </c>
      <c r="P165" s="1">
        <f t="shared" si="66"/>
        <v>-33.980000000000018</v>
      </c>
      <c r="Q165" s="1">
        <f t="shared" si="67"/>
        <v>-24.699999999999932</v>
      </c>
      <c r="R165" s="1">
        <f t="shared" si="68"/>
        <v>78.199999999999932</v>
      </c>
      <c r="S165" s="1">
        <f t="shared" si="69"/>
        <v>-150.77999999999997</v>
      </c>
      <c r="T165" s="1">
        <f t="shared" si="70"/>
        <v>-102.89999999999986</v>
      </c>
      <c r="U165" s="1">
        <f t="shared" si="71"/>
        <v>34.079999999999814</v>
      </c>
      <c r="V165" s="1">
        <f t="shared" si="72"/>
        <v>711.54</v>
      </c>
      <c r="W165" s="1">
        <f t="shared" si="73"/>
        <v>733.65</v>
      </c>
      <c r="X165" s="1">
        <f t="shared" si="74"/>
        <v>675.7</v>
      </c>
      <c r="Y165" s="1">
        <f t="shared" si="75"/>
        <v>721.75</v>
      </c>
      <c r="Z165" s="1">
        <f t="shared" si="76"/>
        <v>22.110000000000014</v>
      </c>
      <c r="AA165" s="1">
        <f t="shared" si="77"/>
        <v>46.049999999999955</v>
      </c>
      <c r="AB165" s="1">
        <f t="shared" si="78"/>
        <v>723.44</v>
      </c>
      <c r="AC165" s="1">
        <f t="shared" si="79"/>
        <v>764.84999999999991</v>
      </c>
      <c r="AD165" s="1">
        <f t="shared" si="80"/>
        <v>663.8</v>
      </c>
      <c r="AE165" s="1">
        <f t="shared" si="81"/>
        <v>690.55</v>
      </c>
      <c r="AF165" s="1">
        <f t="shared" si="82"/>
        <v>41.409999999999854</v>
      </c>
      <c r="AG165" s="1">
        <f t="shared" si="83"/>
        <v>26.75</v>
      </c>
      <c r="AH165" s="1">
        <f t="shared" si="84"/>
        <v>792.4</v>
      </c>
      <c r="AI165" s="1">
        <f t="shared" si="85"/>
        <v>678.9</v>
      </c>
      <c r="AJ165" s="1">
        <f t="shared" si="86"/>
        <v>635.79999999999995</v>
      </c>
      <c r="AK165" s="1">
        <f t="shared" si="87"/>
        <v>718.55</v>
      </c>
      <c r="AL165" s="1">
        <f t="shared" si="88"/>
        <v>113.5</v>
      </c>
      <c r="AM165" s="1">
        <f t="shared" si="89"/>
        <v>82.75</v>
      </c>
      <c r="AN165" s="1">
        <f t="shared" si="90"/>
        <v>755.47499999999991</v>
      </c>
      <c r="AO165" s="1">
        <f t="shared" si="91"/>
        <v>657.34999999999991</v>
      </c>
      <c r="AP165" s="1">
        <f t="shared" si="92"/>
        <v>98.125</v>
      </c>
    </row>
    <row r="166" spans="1:42" x14ac:dyDescent="0.3">
      <c r="A166" s="43">
        <v>65</v>
      </c>
      <c r="B166" s="43">
        <v>734.4</v>
      </c>
      <c r="C166" s="43">
        <v>743.7</v>
      </c>
      <c r="D166" s="43">
        <v>739.7</v>
      </c>
      <c r="E166" s="43">
        <v>862.66</v>
      </c>
      <c r="F166" s="43">
        <v>806.06</v>
      </c>
      <c r="G166" s="43">
        <v>887.66</v>
      </c>
      <c r="H166" s="43">
        <v>767.9</v>
      </c>
      <c r="I166" s="43">
        <v>812.3</v>
      </c>
      <c r="J166" s="43">
        <f t="shared" si="62"/>
        <v>794.29750000000001</v>
      </c>
      <c r="K166" s="43">
        <v>22</v>
      </c>
      <c r="L166" s="43">
        <v>2</v>
      </c>
      <c r="M166" s="1">
        <f t="shared" si="63"/>
        <v>762.01499999999999</v>
      </c>
      <c r="N166" s="1">
        <f t="shared" si="64"/>
        <v>826.57999999999993</v>
      </c>
      <c r="O166" s="1">
        <f t="shared" si="65"/>
        <v>9.3000000000000682</v>
      </c>
      <c r="P166" s="1">
        <f t="shared" si="66"/>
        <v>122.95999999999992</v>
      </c>
      <c r="Q166" s="1">
        <f t="shared" si="67"/>
        <v>81.600000000000023</v>
      </c>
      <c r="R166" s="1">
        <f t="shared" si="68"/>
        <v>44.399999999999977</v>
      </c>
      <c r="S166" s="1">
        <f t="shared" si="69"/>
        <v>113.65999999999985</v>
      </c>
      <c r="T166" s="1">
        <f t="shared" si="70"/>
        <v>37.200000000000045</v>
      </c>
      <c r="U166" s="1">
        <f t="shared" si="71"/>
        <v>64.564999999999941</v>
      </c>
      <c r="V166" s="1">
        <f t="shared" si="72"/>
        <v>753.8</v>
      </c>
      <c r="W166" s="1">
        <f t="shared" si="73"/>
        <v>837.48</v>
      </c>
      <c r="X166" s="1">
        <f t="shared" si="74"/>
        <v>770.23</v>
      </c>
      <c r="Y166" s="1">
        <f t="shared" si="75"/>
        <v>815.68000000000006</v>
      </c>
      <c r="Z166" s="1">
        <f t="shared" si="76"/>
        <v>83.680000000000064</v>
      </c>
      <c r="AA166" s="1">
        <f t="shared" si="77"/>
        <v>45.450000000000045</v>
      </c>
      <c r="AB166" s="1">
        <f t="shared" si="78"/>
        <v>737.05</v>
      </c>
      <c r="AC166" s="1">
        <f t="shared" si="79"/>
        <v>803.18000000000006</v>
      </c>
      <c r="AD166" s="1">
        <f t="shared" si="80"/>
        <v>786.98</v>
      </c>
      <c r="AE166" s="1">
        <f t="shared" si="81"/>
        <v>849.98</v>
      </c>
      <c r="AF166" s="1">
        <f t="shared" si="82"/>
        <v>66.130000000000109</v>
      </c>
      <c r="AG166" s="1">
        <f t="shared" si="83"/>
        <v>63</v>
      </c>
      <c r="AH166" s="1">
        <f t="shared" si="84"/>
        <v>862.66</v>
      </c>
      <c r="AI166" s="1">
        <f t="shared" si="85"/>
        <v>739.05</v>
      </c>
      <c r="AJ166" s="1">
        <f t="shared" si="86"/>
        <v>790.09999999999991</v>
      </c>
      <c r="AK166" s="1">
        <f t="shared" si="87"/>
        <v>846.8599999999999</v>
      </c>
      <c r="AL166" s="1">
        <f t="shared" si="88"/>
        <v>123.61000000000001</v>
      </c>
      <c r="AM166" s="1">
        <f t="shared" si="89"/>
        <v>56.759999999999991</v>
      </c>
      <c r="AN166" s="1">
        <f t="shared" si="90"/>
        <v>854.76</v>
      </c>
      <c r="AO166" s="1">
        <f t="shared" si="91"/>
        <v>764.57499999999993</v>
      </c>
      <c r="AP166" s="1">
        <f t="shared" si="92"/>
        <v>90.185000000000059</v>
      </c>
    </row>
    <row r="167" spans="1:42" x14ac:dyDescent="0.3">
      <c r="A167" s="43">
        <v>69</v>
      </c>
      <c r="B167" s="43">
        <v>446.8</v>
      </c>
      <c r="C167" s="43">
        <v>435.3</v>
      </c>
      <c r="D167" s="43">
        <v>398.9</v>
      </c>
      <c r="E167" s="43">
        <v>553.86</v>
      </c>
      <c r="F167" s="43">
        <v>453.6</v>
      </c>
      <c r="G167" s="43">
        <v>532.4</v>
      </c>
      <c r="H167" s="43">
        <v>439.47</v>
      </c>
      <c r="I167" s="43">
        <v>450.8</v>
      </c>
      <c r="J167" s="43">
        <f t="shared" si="62"/>
        <v>463.89125000000001</v>
      </c>
      <c r="K167" s="43">
        <v>24</v>
      </c>
      <c r="L167" s="43">
        <v>2</v>
      </c>
      <c r="M167" s="1">
        <f t="shared" si="63"/>
        <v>434.69250000000005</v>
      </c>
      <c r="N167" s="1">
        <f t="shared" si="64"/>
        <v>493.09</v>
      </c>
      <c r="O167" s="1">
        <f t="shared" si="65"/>
        <v>-11.5</v>
      </c>
      <c r="P167" s="1">
        <f t="shared" si="66"/>
        <v>154.96000000000004</v>
      </c>
      <c r="Q167" s="1">
        <f t="shared" si="67"/>
        <v>78.799999999999955</v>
      </c>
      <c r="R167" s="1">
        <f t="shared" si="68"/>
        <v>11.329999999999984</v>
      </c>
      <c r="S167" s="1">
        <f t="shared" si="69"/>
        <v>166.46000000000004</v>
      </c>
      <c r="T167" s="1">
        <f t="shared" si="70"/>
        <v>67.46999999999997</v>
      </c>
      <c r="U167" s="1">
        <f t="shared" si="71"/>
        <v>58.397499999999923</v>
      </c>
      <c r="V167" s="1">
        <f t="shared" si="72"/>
        <v>419.185</v>
      </c>
      <c r="W167" s="1">
        <f t="shared" si="73"/>
        <v>502.33000000000004</v>
      </c>
      <c r="X167" s="1">
        <f t="shared" si="74"/>
        <v>450.20000000000005</v>
      </c>
      <c r="Y167" s="1">
        <f t="shared" si="75"/>
        <v>483.85</v>
      </c>
      <c r="Z167" s="1">
        <f t="shared" si="76"/>
        <v>83.145000000000039</v>
      </c>
      <c r="AA167" s="1">
        <f t="shared" si="77"/>
        <v>33.649999999999977</v>
      </c>
      <c r="AB167" s="1">
        <f t="shared" si="78"/>
        <v>422.85</v>
      </c>
      <c r="AC167" s="1">
        <f t="shared" si="79"/>
        <v>494.58000000000004</v>
      </c>
      <c r="AD167" s="1">
        <f t="shared" si="80"/>
        <v>446.53500000000003</v>
      </c>
      <c r="AE167" s="1">
        <f t="shared" si="81"/>
        <v>491.6</v>
      </c>
      <c r="AF167" s="1">
        <f t="shared" si="82"/>
        <v>71.730000000000018</v>
      </c>
      <c r="AG167" s="1">
        <f t="shared" si="83"/>
        <v>45.064999999999998</v>
      </c>
      <c r="AH167" s="1">
        <f t="shared" si="84"/>
        <v>553.86</v>
      </c>
      <c r="AI167" s="1">
        <f t="shared" si="85"/>
        <v>441.05</v>
      </c>
      <c r="AJ167" s="1">
        <f t="shared" si="86"/>
        <v>445.13499999999999</v>
      </c>
      <c r="AK167" s="1">
        <f t="shared" si="87"/>
        <v>493</v>
      </c>
      <c r="AL167" s="1">
        <f t="shared" si="88"/>
        <v>112.81</v>
      </c>
      <c r="AM167" s="1">
        <f t="shared" si="89"/>
        <v>47.865000000000009</v>
      </c>
      <c r="AN167" s="1">
        <f t="shared" si="90"/>
        <v>523.43000000000006</v>
      </c>
      <c r="AO167" s="1">
        <f t="shared" si="91"/>
        <v>443.09249999999997</v>
      </c>
      <c r="AP167" s="1">
        <f t="shared" si="92"/>
        <v>80.337500000000091</v>
      </c>
    </row>
    <row r="168" spans="1:42" x14ac:dyDescent="0.3">
      <c r="A168" s="43">
        <v>74</v>
      </c>
      <c r="B168" s="43">
        <v>453.6</v>
      </c>
      <c r="C168" s="43">
        <v>571.41</v>
      </c>
      <c r="D168" s="43">
        <v>513.5</v>
      </c>
      <c r="E168" s="43">
        <v>652.4</v>
      </c>
      <c r="F168" s="43">
        <v>463.1</v>
      </c>
      <c r="G168" s="43">
        <v>573.76</v>
      </c>
      <c r="H168" s="43">
        <v>438.29</v>
      </c>
      <c r="I168" s="43">
        <v>470.6</v>
      </c>
      <c r="J168" s="43">
        <f t="shared" si="62"/>
        <v>517.08249999999998</v>
      </c>
      <c r="K168" s="43">
        <v>19</v>
      </c>
      <c r="L168" s="43">
        <v>2</v>
      </c>
      <c r="M168" s="1">
        <f t="shared" si="63"/>
        <v>467.1225</v>
      </c>
      <c r="N168" s="1">
        <f t="shared" si="64"/>
        <v>567.04250000000002</v>
      </c>
      <c r="O168" s="1">
        <f t="shared" si="65"/>
        <v>117.80999999999995</v>
      </c>
      <c r="P168" s="1">
        <f t="shared" si="66"/>
        <v>138.89999999999998</v>
      </c>
      <c r="Q168" s="1">
        <f t="shared" si="67"/>
        <v>110.65999999999997</v>
      </c>
      <c r="R168" s="1">
        <f t="shared" si="68"/>
        <v>32.31</v>
      </c>
      <c r="S168" s="1">
        <f t="shared" si="69"/>
        <v>21.090000000000032</v>
      </c>
      <c r="T168" s="1">
        <f t="shared" si="70"/>
        <v>78.349999999999966</v>
      </c>
      <c r="U168" s="1">
        <f t="shared" si="71"/>
        <v>99.920000000000016</v>
      </c>
      <c r="V168" s="1">
        <f t="shared" si="72"/>
        <v>475.89499999999998</v>
      </c>
      <c r="W168" s="1">
        <f t="shared" si="73"/>
        <v>561.5</v>
      </c>
      <c r="X168" s="1">
        <f t="shared" si="74"/>
        <v>458.35</v>
      </c>
      <c r="Y168" s="1">
        <f t="shared" si="75"/>
        <v>572.58500000000004</v>
      </c>
      <c r="Z168" s="1">
        <f t="shared" si="76"/>
        <v>85.605000000000018</v>
      </c>
      <c r="AA168" s="1">
        <f t="shared" si="77"/>
        <v>114.23500000000001</v>
      </c>
      <c r="AB168" s="1">
        <f t="shared" si="78"/>
        <v>483.55</v>
      </c>
      <c r="AC168" s="1">
        <f t="shared" si="79"/>
        <v>611.90499999999997</v>
      </c>
      <c r="AD168" s="1">
        <f t="shared" si="80"/>
        <v>450.69500000000005</v>
      </c>
      <c r="AE168" s="1">
        <f t="shared" si="81"/>
        <v>522.18000000000006</v>
      </c>
      <c r="AF168" s="1">
        <f t="shared" si="82"/>
        <v>128.35499999999996</v>
      </c>
      <c r="AG168" s="1">
        <f t="shared" si="83"/>
        <v>71.485000000000014</v>
      </c>
      <c r="AH168" s="1">
        <f t="shared" si="84"/>
        <v>652.4</v>
      </c>
      <c r="AI168" s="1">
        <f t="shared" si="85"/>
        <v>512.505</v>
      </c>
      <c r="AJ168" s="1">
        <f t="shared" si="86"/>
        <v>454.44500000000005</v>
      </c>
      <c r="AK168" s="1">
        <f t="shared" si="87"/>
        <v>518.43000000000006</v>
      </c>
      <c r="AL168" s="1">
        <f t="shared" si="88"/>
        <v>139.89499999999998</v>
      </c>
      <c r="AM168" s="1">
        <f t="shared" si="89"/>
        <v>63.985000000000014</v>
      </c>
      <c r="AN168" s="1">
        <f t="shared" si="90"/>
        <v>585.41499999999996</v>
      </c>
      <c r="AO168" s="1">
        <f t="shared" si="91"/>
        <v>483.47500000000002</v>
      </c>
      <c r="AP168" s="1">
        <f t="shared" si="92"/>
        <v>101.93999999999994</v>
      </c>
    </row>
    <row r="169" spans="1:42" x14ac:dyDescent="0.3">
      <c r="A169" s="43">
        <v>76</v>
      </c>
      <c r="B169" s="43">
        <v>693.98</v>
      </c>
      <c r="C169" s="43">
        <v>651.36</v>
      </c>
      <c r="D169" s="43">
        <v>502.1</v>
      </c>
      <c r="E169" s="43">
        <v>708.52</v>
      </c>
      <c r="F169" s="43">
        <v>484.9</v>
      </c>
      <c r="G169" s="43">
        <v>569.47</v>
      </c>
      <c r="H169" s="43">
        <v>392.7</v>
      </c>
      <c r="I169" s="43">
        <v>464.47</v>
      </c>
      <c r="J169" s="43">
        <f t="shared" si="62"/>
        <v>558.4375</v>
      </c>
      <c r="K169" s="43">
        <v>31</v>
      </c>
      <c r="L169" s="43">
        <v>2</v>
      </c>
      <c r="M169" s="1">
        <f t="shared" si="63"/>
        <v>518.41999999999996</v>
      </c>
      <c r="N169" s="1">
        <f t="shared" si="64"/>
        <v>598.45500000000004</v>
      </c>
      <c r="O169" s="1">
        <f t="shared" si="65"/>
        <v>-42.620000000000005</v>
      </c>
      <c r="P169" s="1">
        <f t="shared" si="66"/>
        <v>206.41999999999996</v>
      </c>
      <c r="Q169" s="1">
        <f t="shared" si="67"/>
        <v>84.57000000000005</v>
      </c>
      <c r="R169" s="1">
        <f t="shared" si="68"/>
        <v>71.770000000000039</v>
      </c>
      <c r="S169" s="1">
        <f t="shared" si="69"/>
        <v>249.03999999999996</v>
      </c>
      <c r="T169" s="1">
        <f t="shared" si="70"/>
        <v>12.800000000000011</v>
      </c>
      <c r="U169" s="1">
        <f t="shared" si="71"/>
        <v>80.035000000000082</v>
      </c>
      <c r="V169" s="1">
        <f t="shared" si="72"/>
        <v>447.4</v>
      </c>
      <c r="W169" s="1">
        <f t="shared" si="73"/>
        <v>586.495</v>
      </c>
      <c r="X169" s="1">
        <f t="shared" si="74"/>
        <v>589.44000000000005</v>
      </c>
      <c r="Y169" s="1">
        <f t="shared" si="75"/>
        <v>610.41499999999996</v>
      </c>
      <c r="Z169" s="1">
        <f t="shared" si="76"/>
        <v>139.09500000000003</v>
      </c>
      <c r="AA169" s="1">
        <f t="shared" si="77"/>
        <v>20.974999999999909</v>
      </c>
      <c r="AB169" s="1">
        <f t="shared" si="78"/>
        <v>598.04</v>
      </c>
      <c r="AC169" s="1">
        <f t="shared" si="79"/>
        <v>679.94</v>
      </c>
      <c r="AD169" s="1">
        <f t="shared" si="80"/>
        <v>438.79999999999995</v>
      </c>
      <c r="AE169" s="1">
        <f t="shared" si="81"/>
        <v>516.97</v>
      </c>
      <c r="AF169" s="1">
        <f t="shared" si="82"/>
        <v>81.900000000000091</v>
      </c>
      <c r="AG169" s="1">
        <f t="shared" si="83"/>
        <v>78.170000000000073</v>
      </c>
      <c r="AH169" s="1">
        <f t="shared" si="84"/>
        <v>708.52</v>
      </c>
      <c r="AI169" s="1">
        <f t="shared" si="85"/>
        <v>672.67000000000007</v>
      </c>
      <c r="AJ169" s="1">
        <f t="shared" si="86"/>
        <v>428.58500000000004</v>
      </c>
      <c r="AK169" s="1">
        <f t="shared" si="87"/>
        <v>527.18499999999995</v>
      </c>
      <c r="AL169" s="1">
        <f t="shared" si="88"/>
        <v>35.849999999999909</v>
      </c>
      <c r="AM169" s="1">
        <f t="shared" si="89"/>
        <v>98.599999999999909</v>
      </c>
      <c r="AN169" s="1">
        <f t="shared" si="90"/>
        <v>617.85249999999996</v>
      </c>
      <c r="AO169" s="1">
        <f t="shared" si="91"/>
        <v>550.62750000000005</v>
      </c>
      <c r="AP169" s="1">
        <f t="shared" si="92"/>
        <v>67.224999999999909</v>
      </c>
    </row>
    <row r="170" spans="1:42" x14ac:dyDescent="0.3">
      <c r="A170" s="43">
        <v>79</v>
      </c>
      <c r="B170" s="43">
        <v>519.29999999999995</v>
      </c>
      <c r="C170" s="43">
        <v>778.56</v>
      </c>
      <c r="D170" s="43">
        <v>528.75</v>
      </c>
      <c r="E170" s="43">
        <v>624.85</v>
      </c>
      <c r="F170" s="43">
        <v>666</v>
      </c>
      <c r="G170" s="43">
        <v>884.8</v>
      </c>
      <c r="H170" s="43">
        <v>583.70000000000005</v>
      </c>
      <c r="I170" s="43">
        <v>625.4</v>
      </c>
      <c r="J170" s="43">
        <f t="shared" si="62"/>
        <v>651.41999999999996</v>
      </c>
      <c r="K170" s="43">
        <v>23</v>
      </c>
      <c r="L170" s="43">
        <v>2</v>
      </c>
      <c r="M170" s="1">
        <f t="shared" si="63"/>
        <v>574.4375</v>
      </c>
      <c r="N170" s="1">
        <f t="shared" si="64"/>
        <v>728.40250000000003</v>
      </c>
      <c r="O170" s="1">
        <f t="shared" si="65"/>
        <v>259.26</v>
      </c>
      <c r="P170" s="1">
        <f t="shared" si="66"/>
        <v>96.100000000000023</v>
      </c>
      <c r="Q170" s="1">
        <f t="shared" si="67"/>
        <v>218.79999999999995</v>
      </c>
      <c r="R170" s="1">
        <f t="shared" si="68"/>
        <v>41.699999999999932</v>
      </c>
      <c r="S170" s="1">
        <f t="shared" si="69"/>
        <v>-163.15999999999997</v>
      </c>
      <c r="T170" s="1">
        <f t="shared" si="70"/>
        <v>177.10000000000002</v>
      </c>
      <c r="U170" s="1">
        <f t="shared" si="71"/>
        <v>153.96500000000003</v>
      </c>
      <c r="V170" s="1">
        <f t="shared" si="72"/>
        <v>556.22500000000002</v>
      </c>
      <c r="W170" s="1">
        <f t="shared" si="73"/>
        <v>625.125</v>
      </c>
      <c r="X170" s="1">
        <f t="shared" si="74"/>
        <v>592.65</v>
      </c>
      <c r="Y170" s="1">
        <f t="shared" si="75"/>
        <v>831.68</v>
      </c>
      <c r="Z170" s="1">
        <f t="shared" si="76"/>
        <v>68.899999999999977</v>
      </c>
      <c r="AA170" s="1">
        <f t="shared" si="77"/>
        <v>239.02999999999997</v>
      </c>
      <c r="AB170" s="1">
        <f t="shared" si="78"/>
        <v>524.02499999999998</v>
      </c>
      <c r="AC170" s="1">
        <f t="shared" si="79"/>
        <v>701.70499999999993</v>
      </c>
      <c r="AD170" s="1">
        <f t="shared" si="80"/>
        <v>624.85</v>
      </c>
      <c r="AE170" s="1">
        <f t="shared" si="81"/>
        <v>755.09999999999991</v>
      </c>
      <c r="AF170" s="1">
        <f t="shared" si="82"/>
        <v>177.67999999999995</v>
      </c>
      <c r="AG170" s="1">
        <f t="shared" si="83"/>
        <v>130.24999999999989</v>
      </c>
      <c r="AH170" s="1">
        <f t="shared" si="84"/>
        <v>624.85</v>
      </c>
      <c r="AI170" s="1">
        <f t="shared" si="85"/>
        <v>648.92999999999995</v>
      </c>
      <c r="AJ170" s="1">
        <f t="shared" si="86"/>
        <v>604.54999999999995</v>
      </c>
      <c r="AK170" s="1">
        <f t="shared" si="87"/>
        <v>775.4</v>
      </c>
      <c r="AL170" s="1">
        <f t="shared" si="88"/>
        <v>-24.079999999999927</v>
      </c>
      <c r="AM170" s="1">
        <f t="shared" si="89"/>
        <v>170.85000000000002</v>
      </c>
      <c r="AN170" s="1">
        <f t="shared" si="90"/>
        <v>700.125</v>
      </c>
      <c r="AO170" s="1">
        <f t="shared" si="91"/>
        <v>626.74</v>
      </c>
      <c r="AP170" s="1">
        <f t="shared" si="92"/>
        <v>73.384999999999991</v>
      </c>
    </row>
    <row r="171" spans="1:42" x14ac:dyDescent="0.3">
      <c r="A171" s="43">
        <v>81</v>
      </c>
      <c r="B171" s="43">
        <v>839.47</v>
      </c>
      <c r="C171" s="43">
        <v>828.9</v>
      </c>
      <c r="D171" s="43">
        <v>694.3</v>
      </c>
      <c r="E171" s="43">
        <v>726.7</v>
      </c>
      <c r="F171" s="43">
        <v>753.4</v>
      </c>
      <c r="G171" s="43">
        <v>787.1</v>
      </c>
      <c r="H171" s="43">
        <v>686.1</v>
      </c>
      <c r="I171" s="43">
        <v>733.94</v>
      </c>
      <c r="J171" s="43">
        <f t="shared" si="62"/>
        <v>756.23874999999998</v>
      </c>
      <c r="K171" s="43">
        <v>21</v>
      </c>
      <c r="L171" s="43">
        <v>2</v>
      </c>
      <c r="M171" s="1">
        <f t="shared" si="63"/>
        <v>743.3175</v>
      </c>
      <c r="N171" s="1">
        <f t="shared" si="64"/>
        <v>769.16</v>
      </c>
      <c r="O171" s="1">
        <f t="shared" si="65"/>
        <v>-10.57000000000005</v>
      </c>
      <c r="P171" s="1">
        <f t="shared" si="66"/>
        <v>32.400000000000091</v>
      </c>
      <c r="Q171" s="1">
        <f t="shared" si="67"/>
        <v>33.700000000000045</v>
      </c>
      <c r="R171" s="1">
        <f t="shared" si="68"/>
        <v>47.840000000000032</v>
      </c>
      <c r="S171" s="1">
        <f t="shared" si="69"/>
        <v>42.970000000000141</v>
      </c>
      <c r="T171" s="1">
        <f t="shared" si="70"/>
        <v>-14.139999999999986</v>
      </c>
      <c r="U171" s="1">
        <f t="shared" si="71"/>
        <v>25.842499999999973</v>
      </c>
      <c r="V171" s="1">
        <f t="shared" si="72"/>
        <v>690.2</v>
      </c>
      <c r="W171" s="1">
        <f t="shared" si="73"/>
        <v>730.32</v>
      </c>
      <c r="X171" s="1">
        <f t="shared" si="74"/>
        <v>796.43499999999995</v>
      </c>
      <c r="Y171" s="1">
        <f t="shared" si="75"/>
        <v>808</v>
      </c>
      <c r="Z171" s="1">
        <f t="shared" si="76"/>
        <v>40.120000000000005</v>
      </c>
      <c r="AA171" s="1">
        <f t="shared" si="77"/>
        <v>11.565000000000055</v>
      </c>
      <c r="AB171" s="1">
        <f t="shared" si="78"/>
        <v>766.88499999999999</v>
      </c>
      <c r="AC171" s="1">
        <f t="shared" si="79"/>
        <v>777.8</v>
      </c>
      <c r="AD171" s="1">
        <f t="shared" si="80"/>
        <v>719.75</v>
      </c>
      <c r="AE171" s="1">
        <f t="shared" si="81"/>
        <v>760.52</v>
      </c>
      <c r="AF171" s="1">
        <f t="shared" si="82"/>
        <v>10.914999999999964</v>
      </c>
      <c r="AG171" s="1">
        <f t="shared" si="83"/>
        <v>40.769999999999982</v>
      </c>
      <c r="AH171" s="1">
        <f t="shared" si="84"/>
        <v>726.7</v>
      </c>
      <c r="AI171" s="1">
        <f t="shared" si="85"/>
        <v>834.18499999999995</v>
      </c>
      <c r="AJ171" s="1">
        <f t="shared" si="86"/>
        <v>710.02</v>
      </c>
      <c r="AK171" s="1">
        <f t="shared" si="87"/>
        <v>770.25</v>
      </c>
      <c r="AL171" s="1">
        <f t="shared" si="88"/>
        <v>-107.4849999999999</v>
      </c>
      <c r="AM171" s="1">
        <f t="shared" si="89"/>
        <v>60.230000000000018</v>
      </c>
      <c r="AN171" s="1">
        <f t="shared" si="90"/>
        <v>748.47500000000002</v>
      </c>
      <c r="AO171" s="1">
        <f t="shared" si="91"/>
        <v>772.10249999999996</v>
      </c>
      <c r="AP171" s="1">
        <f t="shared" si="92"/>
        <v>-23.627499999999941</v>
      </c>
    </row>
    <row r="172" spans="1:42" x14ac:dyDescent="0.3">
      <c r="A172" s="43">
        <v>82</v>
      </c>
      <c r="B172" s="43">
        <v>439.6</v>
      </c>
      <c r="C172" s="43">
        <v>470.3</v>
      </c>
      <c r="D172" s="43">
        <v>443.4</v>
      </c>
      <c r="E172" s="43">
        <v>585.85</v>
      </c>
      <c r="F172" s="43">
        <v>515.1</v>
      </c>
      <c r="G172" s="43">
        <v>567</v>
      </c>
      <c r="H172" s="43">
        <v>487.1</v>
      </c>
      <c r="I172" s="43">
        <v>506.9</v>
      </c>
      <c r="J172" s="43">
        <f t="shared" si="62"/>
        <v>501.90625</v>
      </c>
      <c r="K172" s="43">
        <v>26</v>
      </c>
      <c r="L172" s="43">
        <v>2</v>
      </c>
      <c r="M172" s="1">
        <f t="shared" si="63"/>
        <v>471.29999999999995</v>
      </c>
      <c r="N172" s="1">
        <f t="shared" si="64"/>
        <v>532.51250000000005</v>
      </c>
      <c r="O172" s="1">
        <f t="shared" si="65"/>
        <v>30.699999999999989</v>
      </c>
      <c r="P172" s="1">
        <f t="shared" si="66"/>
        <v>142.45000000000005</v>
      </c>
      <c r="Q172" s="1">
        <f t="shared" si="67"/>
        <v>51.899999999999977</v>
      </c>
      <c r="R172" s="1">
        <f t="shared" si="68"/>
        <v>19.799999999999955</v>
      </c>
      <c r="S172" s="1">
        <f t="shared" si="69"/>
        <v>111.75000000000006</v>
      </c>
      <c r="T172" s="1">
        <f t="shared" si="70"/>
        <v>32.100000000000023</v>
      </c>
      <c r="U172" s="1">
        <f t="shared" si="71"/>
        <v>61.212500000000091</v>
      </c>
      <c r="V172" s="1">
        <f t="shared" si="72"/>
        <v>465.25</v>
      </c>
      <c r="W172" s="1">
        <f t="shared" si="73"/>
        <v>546.375</v>
      </c>
      <c r="X172" s="1">
        <f t="shared" si="74"/>
        <v>477.35</v>
      </c>
      <c r="Y172" s="1">
        <f t="shared" si="75"/>
        <v>518.65</v>
      </c>
      <c r="Z172" s="1">
        <f t="shared" si="76"/>
        <v>81.125</v>
      </c>
      <c r="AA172" s="1">
        <f t="shared" si="77"/>
        <v>41.299999999999955</v>
      </c>
      <c r="AB172" s="1">
        <f t="shared" si="78"/>
        <v>441.5</v>
      </c>
      <c r="AC172" s="1">
        <f t="shared" si="79"/>
        <v>528.07500000000005</v>
      </c>
      <c r="AD172" s="1">
        <f t="shared" si="80"/>
        <v>501.1</v>
      </c>
      <c r="AE172" s="1">
        <f t="shared" si="81"/>
        <v>536.95000000000005</v>
      </c>
      <c r="AF172" s="1">
        <f t="shared" si="82"/>
        <v>86.575000000000045</v>
      </c>
      <c r="AG172" s="1">
        <f t="shared" si="83"/>
        <v>35.850000000000023</v>
      </c>
      <c r="AH172" s="1">
        <f t="shared" si="84"/>
        <v>585.85</v>
      </c>
      <c r="AI172" s="1">
        <f t="shared" si="85"/>
        <v>454.95000000000005</v>
      </c>
      <c r="AJ172" s="1">
        <f t="shared" si="86"/>
        <v>497</v>
      </c>
      <c r="AK172" s="1">
        <f t="shared" si="87"/>
        <v>541.04999999999995</v>
      </c>
      <c r="AL172" s="1">
        <f t="shared" si="88"/>
        <v>130.89999999999998</v>
      </c>
      <c r="AM172" s="1">
        <f t="shared" si="89"/>
        <v>44.049999999999955</v>
      </c>
      <c r="AN172" s="1">
        <f t="shared" si="90"/>
        <v>563.45000000000005</v>
      </c>
      <c r="AO172" s="1">
        <f t="shared" si="91"/>
        <v>475.97500000000002</v>
      </c>
      <c r="AP172" s="1">
        <f t="shared" si="92"/>
        <v>87.475000000000023</v>
      </c>
    </row>
    <row r="173" spans="1:42" x14ac:dyDescent="0.3">
      <c r="A173" s="43">
        <v>83</v>
      </c>
      <c r="B173" s="43">
        <v>500.3</v>
      </c>
      <c r="C173" s="43">
        <v>560.6</v>
      </c>
      <c r="D173" s="43">
        <v>620.1</v>
      </c>
      <c r="E173" s="43">
        <v>679.6</v>
      </c>
      <c r="F173" s="43">
        <v>541.6</v>
      </c>
      <c r="G173" s="43">
        <v>604</v>
      </c>
      <c r="H173" s="43">
        <v>522.29999999999995</v>
      </c>
      <c r="I173" s="43">
        <v>605.4</v>
      </c>
      <c r="J173" s="43">
        <f t="shared" si="62"/>
        <v>579.23749999999995</v>
      </c>
      <c r="K173" s="43">
        <v>27</v>
      </c>
      <c r="L173" s="43">
        <v>2</v>
      </c>
      <c r="M173" s="1">
        <f t="shared" si="63"/>
        <v>546.07500000000005</v>
      </c>
      <c r="N173" s="1">
        <f t="shared" si="64"/>
        <v>612.4</v>
      </c>
      <c r="O173" s="1">
        <f t="shared" si="65"/>
        <v>60.300000000000011</v>
      </c>
      <c r="P173" s="1">
        <f t="shared" si="66"/>
        <v>59.5</v>
      </c>
      <c r="Q173" s="1">
        <f t="shared" si="67"/>
        <v>62.399999999999977</v>
      </c>
      <c r="R173" s="1">
        <f t="shared" si="68"/>
        <v>83.100000000000023</v>
      </c>
      <c r="S173" s="1">
        <f t="shared" si="69"/>
        <v>-0.80000000000001137</v>
      </c>
      <c r="T173" s="1">
        <f t="shared" si="70"/>
        <v>-20.700000000000045</v>
      </c>
      <c r="U173" s="1">
        <f t="shared" si="71"/>
        <v>66.324999999999932</v>
      </c>
      <c r="V173" s="1">
        <f t="shared" si="72"/>
        <v>571.20000000000005</v>
      </c>
      <c r="W173" s="1">
        <f t="shared" si="73"/>
        <v>642.5</v>
      </c>
      <c r="X173" s="1">
        <f t="shared" si="74"/>
        <v>520.95000000000005</v>
      </c>
      <c r="Y173" s="1">
        <f t="shared" si="75"/>
        <v>582.29999999999995</v>
      </c>
      <c r="Z173" s="1">
        <f t="shared" si="76"/>
        <v>71.299999999999955</v>
      </c>
      <c r="AA173" s="1">
        <f t="shared" si="77"/>
        <v>61.349999999999909</v>
      </c>
      <c r="AB173" s="1">
        <f t="shared" si="78"/>
        <v>560.20000000000005</v>
      </c>
      <c r="AC173" s="1">
        <f t="shared" si="79"/>
        <v>620.1</v>
      </c>
      <c r="AD173" s="1">
        <f t="shared" si="80"/>
        <v>531.95000000000005</v>
      </c>
      <c r="AE173" s="1">
        <f t="shared" si="81"/>
        <v>604.70000000000005</v>
      </c>
      <c r="AF173" s="1">
        <f t="shared" si="82"/>
        <v>59.899999999999977</v>
      </c>
      <c r="AG173" s="1">
        <f t="shared" si="83"/>
        <v>72.75</v>
      </c>
      <c r="AH173" s="1">
        <f t="shared" si="84"/>
        <v>679.6</v>
      </c>
      <c r="AI173" s="1">
        <f t="shared" si="85"/>
        <v>530.45000000000005</v>
      </c>
      <c r="AJ173" s="1">
        <f t="shared" si="86"/>
        <v>563.84999999999991</v>
      </c>
      <c r="AK173" s="1">
        <f t="shared" si="87"/>
        <v>572.79999999999995</v>
      </c>
      <c r="AL173" s="1">
        <f t="shared" si="88"/>
        <v>149.14999999999998</v>
      </c>
      <c r="AM173" s="1">
        <f t="shared" si="89"/>
        <v>8.9500000000000455</v>
      </c>
      <c r="AN173" s="1">
        <f t="shared" si="90"/>
        <v>626.20000000000005</v>
      </c>
      <c r="AO173" s="1">
        <f t="shared" si="91"/>
        <v>547.15</v>
      </c>
      <c r="AP173" s="1">
        <f t="shared" si="92"/>
        <v>79.050000000000068</v>
      </c>
    </row>
    <row r="174" spans="1:42" x14ac:dyDescent="0.3">
      <c r="A174" s="43">
        <v>84</v>
      </c>
      <c r="B174" s="43">
        <v>531.9</v>
      </c>
      <c r="C174" s="43">
        <v>584.70000000000005</v>
      </c>
      <c r="D174" s="43">
        <v>672</v>
      </c>
      <c r="E174" s="43">
        <v>734.3</v>
      </c>
      <c r="F174" s="43">
        <v>604</v>
      </c>
      <c r="G174" s="43">
        <v>598.4</v>
      </c>
      <c r="H174" s="43">
        <v>579.29999999999995</v>
      </c>
      <c r="I174" s="43">
        <v>590.5</v>
      </c>
      <c r="J174" s="43">
        <f t="shared" si="62"/>
        <v>611.88749999999993</v>
      </c>
      <c r="K174" s="43">
        <v>24</v>
      </c>
      <c r="L174" s="43">
        <v>2</v>
      </c>
      <c r="M174" s="1">
        <f t="shared" si="63"/>
        <v>596.79999999999995</v>
      </c>
      <c r="N174" s="1">
        <f t="shared" si="64"/>
        <v>626.97500000000002</v>
      </c>
      <c r="O174" s="1">
        <f t="shared" si="65"/>
        <v>52.800000000000068</v>
      </c>
      <c r="P174" s="1">
        <f t="shared" si="66"/>
        <v>62.299999999999955</v>
      </c>
      <c r="Q174" s="1">
        <f t="shared" si="67"/>
        <v>-5.6000000000000227</v>
      </c>
      <c r="R174" s="1">
        <f t="shared" si="68"/>
        <v>11.200000000000045</v>
      </c>
      <c r="S174" s="1">
        <f t="shared" si="69"/>
        <v>9.4999999999998863</v>
      </c>
      <c r="T174" s="1">
        <f t="shared" si="70"/>
        <v>-16.800000000000068</v>
      </c>
      <c r="U174" s="1">
        <f t="shared" si="71"/>
        <v>30.175000000000068</v>
      </c>
      <c r="V174" s="1">
        <f t="shared" si="72"/>
        <v>625.65</v>
      </c>
      <c r="W174" s="1">
        <f t="shared" si="73"/>
        <v>662.4</v>
      </c>
      <c r="X174" s="1">
        <f t="shared" si="74"/>
        <v>567.95000000000005</v>
      </c>
      <c r="Y174" s="1">
        <f t="shared" si="75"/>
        <v>591.54999999999995</v>
      </c>
      <c r="Z174" s="1">
        <f t="shared" si="76"/>
        <v>36.75</v>
      </c>
      <c r="AA174" s="1">
        <f t="shared" si="77"/>
        <v>23.599999999999909</v>
      </c>
      <c r="AB174" s="1">
        <f t="shared" si="78"/>
        <v>601.95000000000005</v>
      </c>
      <c r="AC174" s="1">
        <f t="shared" si="79"/>
        <v>659.5</v>
      </c>
      <c r="AD174" s="1">
        <f t="shared" si="80"/>
        <v>591.65</v>
      </c>
      <c r="AE174" s="1">
        <f t="shared" si="81"/>
        <v>594.45000000000005</v>
      </c>
      <c r="AF174" s="1">
        <f t="shared" si="82"/>
        <v>57.549999999999955</v>
      </c>
      <c r="AG174" s="1">
        <f t="shared" si="83"/>
        <v>2.8000000000000682</v>
      </c>
      <c r="AH174" s="1">
        <f t="shared" si="84"/>
        <v>734.3</v>
      </c>
      <c r="AI174" s="1">
        <f t="shared" si="85"/>
        <v>558.29999999999995</v>
      </c>
      <c r="AJ174" s="1">
        <f t="shared" si="86"/>
        <v>584.9</v>
      </c>
      <c r="AK174" s="1">
        <f t="shared" si="87"/>
        <v>601.20000000000005</v>
      </c>
      <c r="AL174" s="1">
        <f t="shared" si="88"/>
        <v>176</v>
      </c>
      <c r="AM174" s="1">
        <f t="shared" si="89"/>
        <v>16.300000000000068</v>
      </c>
      <c r="AN174" s="1">
        <f t="shared" si="90"/>
        <v>667.75</v>
      </c>
      <c r="AO174" s="1">
        <f t="shared" si="91"/>
        <v>571.59999999999991</v>
      </c>
      <c r="AP174" s="1">
        <f t="shared" si="92"/>
        <v>96.150000000000091</v>
      </c>
    </row>
    <row r="175" spans="1:42" x14ac:dyDescent="0.3">
      <c r="A175" s="43">
        <v>85</v>
      </c>
      <c r="B175" s="43">
        <v>682.2</v>
      </c>
      <c r="C175" s="43">
        <v>698.1</v>
      </c>
      <c r="D175" s="43">
        <v>867.1</v>
      </c>
      <c r="E175" s="43">
        <v>869.1</v>
      </c>
      <c r="F175" s="43">
        <v>778.6</v>
      </c>
      <c r="G175" s="43">
        <v>878.6</v>
      </c>
      <c r="H175" s="43">
        <v>699.7</v>
      </c>
      <c r="I175" s="43">
        <v>652.20000000000005</v>
      </c>
      <c r="J175" s="43">
        <f t="shared" si="62"/>
        <v>765.69999999999993</v>
      </c>
      <c r="K175" s="43">
        <v>19</v>
      </c>
      <c r="L175" s="43">
        <v>2</v>
      </c>
      <c r="M175" s="1">
        <f t="shared" si="63"/>
        <v>756.90000000000009</v>
      </c>
      <c r="N175" s="1">
        <f t="shared" si="64"/>
        <v>774.5</v>
      </c>
      <c r="O175" s="1">
        <f t="shared" si="65"/>
        <v>15.899999999999977</v>
      </c>
      <c r="P175" s="1">
        <f t="shared" si="66"/>
        <v>2</v>
      </c>
      <c r="Q175" s="1">
        <f t="shared" si="67"/>
        <v>100</v>
      </c>
      <c r="R175" s="1">
        <f t="shared" si="68"/>
        <v>-47.5</v>
      </c>
      <c r="S175" s="1">
        <f t="shared" si="69"/>
        <v>-13.899999999999977</v>
      </c>
      <c r="T175" s="1">
        <f t="shared" si="70"/>
        <v>147.5</v>
      </c>
      <c r="U175" s="1">
        <f t="shared" si="71"/>
        <v>17.599999999999909</v>
      </c>
      <c r="V175" s="1">
        <f t="shared" si="72"/>
        <v>783.40000000000009</v>
      </c>
      <c r="W175" s="1">
        <f t="shared" si="73"/>
        <v>760.65000000000009</v>
      </c>
      <c r="X175" s="1">
        <f t="shared" si="74"/>
        <v>730.40000000000009</v>
      </c>
      <c r="Y175" s="1">
        <f t="shared" si="75"/>
        <v>788.35</v>
      </c>
      <c r="Z175" s="1">
        <f t="shared" si="76"/>
        <v>-22.75</v>
      </c>
      <c r="AA175" s="1">
        <f t="shared" si="77"/>
        <v>57.949999999999932</v>
      </c>
      <c r="AB175" s="1">
        <f t="shared" si="78"/>
        <v>774.65000000000009</v>
      </c>
      <c r="AC175" s="1">
        <f t="shared" si="79"/>
        <v>783.6</v>
      </c>
      <c r="AD175" s="1">
        <f t="shared" si="80"/>
        <v>739.15000000000009</v>
      </c>
      <c r="AE175" s="1">
        <f t="shared" si="81"/>
        <v>765.40000000000009</v>
      </c>
      <c r="AF175" s="1">
        <f t="shared" si="82"/>
        <v>8.9499999999999318</v>
      </c>
      <c r="AG175" s="1">
        <f t="shared" si="83"/>
        <v>26.25</v>
      </c>
      <c r="AH175" s="1">
        <f t="shared" si="84"/>
        <v>869.1</v>
      </c>
      <c r="AI175" s="1">
        <f t="shared" si="85"/>
        <v>690.15000000000009</v>
      </c>
      <c r="AJ175" s="1">
        <f t="shared" si="86"/>
        <v>675.95</v>
      </c>
      <c r="AK175" s="1">
        <f t="shared" si="87"/>
        <v>828.6</v>
      </c>
      <c r="AL175" s="1">
        <f t="shared" si="88"/>
        <v>178.94999999999993</v>
      </c>
      <c r="AM175" s="1">
        <f t="shared" si="89"/>
        <v>152.64999999999998</v>
      </c>
      <c r="AN175" s="1">
        <f t="shared" si="90"/>
        <v>848.85</v>
      </c>
      <c r="AO175" s="1">
        <f t="shared" si="91"/>
        <v>683.05000000000007</v>
      </c>
      <c r="AP175" s="1">
        <f t="shared" si="92"/>
        <v>165.79999999999995</v>
      </c>
    </row>
    <row r="176" spans="1:42" x14ac:dyDescent="0.3">
      <c r="A176" s="43">
        <v>89</v>
      </c>
      <c r="B176" s="43">
        <v>582.20000000000005</v>
      </c>
      <c r="C176" s="43">
        <v>655.20000000000005</v>
      </c>
      <c r="D176" s="43">
        <v>763.8</v>
      </c>
      <c r="E176" s="43">
        <v>795.09</v>
      </c>
      <c r="F176" s="43">
        <v>719.4</v>
      </c>
      <c r="G176" s="43">
        <v>810.9</v>
      </c>
      <c r="H176" s="43">
        <v>558.9</v>
      </c>
      <c r="I176" s="43">
        <v>704.2</v>
      </c>
      <c r="J176" s="43">
        <f t="shared" si="62"/>
        <v>698.71124999999995</v>
      </c>
      <c r="K176" s="43">
        <v>27</v>
      </c>
      <c r="L176" s="43">
        <v>2</v>
      </c>
      <c r="M176" s="1">
        <f t="shared" si="63"/>
        <v>656.07500000000005</v>
      </c>
      <c r="N176" s="1">
        <f t="shared" si="64"/>
        <v>741.34750000000008</v>
      </c>
      <c r="O176" s="1">
        <f t="shared" si="65"/>
        <v>73</v>
      </c>
      <c r="P176" s="1">
        <f t="shared" si="66"/>
        <v>31.290000000000077</v>
      </c>
      <c r="Q176" s="1">
        <f t="shared" si="67"/>
        <v>91.5</v>
      </c>
      <c r="R176" s="1">
        <f t="shared" si="68"/>
        <v>145.30000000000007</v>
      </c>
      <c r="S176" s="1">
        <f t="shared" si="69"/>
        <v>-41.709999999999923</v>
      </c>
      <c r="T176" s="1">
        <f t="shared" si="70"/>
        <v>-53.800000000000068</v>
      </c>
      <c r="U176" s="1">
        <f t="shared" si="71"/>
        <v>85.272500000000036</v>
      </c>
      <c r="V176" s="1">
        <f t="shared" si="72"/>
        <v>661.34999999999991</v>
      </c>
      <c r="W176" s="1">
        <f t="shared" si="73"/>
        <v>749.64499999999998</v>
      </c>
      <c r="X176" s="1">
        <f t="shared" si="74"/>
        <v>650.79999999999995</v>
      </c>
      <c r="Y176" s="1">
        <f t="shared" si="75"/>
        <v>733.05</v>
      </c>
      <c r="Z176" s="1">
        <f t="shared" si="76"/>
        <v>88.295000000000073</v>
      </c>
      <c r="AA176" s="1">
        <f t="shared" si="77"/>
        <v>82.25</v>
      </c>
      <c r="AB176" s="1">
        <f t="shared" si="78"/>
        <v>673</v>
      </c>
      <c r="AC176" s="1">
        <f t="shared" si="79"/>
        <v>725.14499999999998</v>
      </c>
      <c r="AD176" s="1">
        <f t="shared" si="80"/>
        <v>639.15</v>
      </c>
      <c r="AE176" s="1">
        <f t="shared" si="81"/>
        <v>757.55</v>
      </c>
      <c r="AF176" s="1">
        <f t="shared" si="82"/>
        <v>52.144999999999982</v>
      </c>
      <c r="AG176" s="1">
        <f t="shared" si="83"/>
        <v>118.39999999999998</v>
      </c>
      <c r="AH176" s="1">
        <f t="shared" si="84"/>
        <v>795.09</v>
      </c>
      <c r="AI176" s="1">
        <f t="shared" si="85"/>
        <v>618.70000000000005</v>
      </c>
      <c r="AJ176" s="1">
        <f t="shared" si="86"/>
        <v>631.54999999999995</v>
      </c>
      <c r="AK176" s="1">
        <f t="shared" si="87"/>
        <v>765.15</v>
      </c>
      <c r="AL176" s="1">
        <f t="shared" si="88"/>
        <v>176.39</v>
      </c>
      <c r="AM176" s="1">
        <f t="shared" si="89"/>
        <v>133.60000000000002</v>
      </c>
      <c r="AN176" s="1">
        <f t="shared" si="90"/>
        <v>780.12</v>
      </c>
      <c r="AO176" s="1">
        <f t="shared" si="91"/>
        <v>625.125</v>
      </c>
      <c r="AP176" s="1">
        <f t="shared" si="92"/>
        <v>154.995</v>
      </c>
    </row>
    <row r="177" spans="1:42" x14ac:dyDescent="0.3">
      <c r="A177" s="43">
        <v>92</v>
      </c>
      <c r="B177" s="43">
        <v>537.1</v>
      </c>
      <c r="C177" s="43">
        <v>606.5</v>
      </c>
      <c r="D177" s="43">
        <v>606.1</v>
      </c>
      <c r="E177" s="43">
        <v>670.1</v>
      </c>
      <c r="F177" s="43">
        <v>598.4</v>
      </c>
      <c r="G177" s="43">
        <v>581.6</v>
      </c>
      <c r="H177" s="43">
        <v>549.1</v>
      </c>
      <c r="I177" s="43">
        <v>520.32000000000005</v>
      </c>
      <c r="J177" s="43">
        <f t="shared" si="62"/>
        <v>583.65249999999992</v>
      </c>
      <c r="K177" s="43">
        <v>27</v>
      </c>
      <c r="L177" s="43">
        <v>2</v>
      </c>
      <c r="M177" s="1">
        <f t="shared" si="63"/>
        <v>572.67499999999995</v>
      </c>
      <c r="N177" s="1">
        <f t="shared" si="64"/>
        <v>594.63</v>
      </c>
      <c r="O177" s="1">
        <f t="shared" si="65"/>
        <v>69.399999999999977</v>
      </c>
      <c r="P177" s="1">
        <f t="shared" si="66"/>
        <v>64</v>
      </c>
      <c r="Q177" s="1">
        <f t="shared" si="67"/>
        <v>-16.799999999999955</v>
      </c>
      <c r="R177" s="1">
        <f t="shared" si="68"/>
        <v>-28.779999999999973</v>
      </c>
      <c r="S177" s="1">
        <f t="shared" si="69"/>
        <v>-5.3999999999999773</v>
      </c>
      <c r="T177" s="1">
        <f t="shared" si="70"/>
        <v>11.980000000000018</v>
      </c>
      <c r="U177" s="1">
        <f t="shared" si="71"/>
        <v>21.955000000000041</v>
      </c>
      <c r="V177" s="1">
        <f t="shared" si="72"/>
        <v>577.6</v>
      </c>
      <c r="W177" s="1">
        <f t="shared" si="73"/>
        <v>595.21</v>
      </c>
      <c r="X177" s="1">
        <f t="shared" si="74"/>
        <v>567.75</v>
      </c>
      <c r="Y177" s="1">
        <f t="shared" si="75"/>
        <v>594.04999999999995</v>
      </c>
      <c r="Z177" s="1">
        <f t="shared" si="76"/>
        <v>17.610000000000014</v>
      </c>
      <c r="AA177" s="1">
        <f t="shared" si="77"/>
        <v>26.299999999999955</v>
      </c>
      <c r="AB177" s="1">
        <f t="shared" si="78"/>
        <v>571.6</v>
      </c>
      <c r="AC177" s="1">
        <f t="shared" si="79"/>
        <v>638.29999999999995</v>
      </c>
      <c r="AD177" s="1">
        <f t="shared" si="80"/>
        <v>573.75</v>
      </c>
      <c r="AE177" s="1">
        <f t="shared" si="81"/>
        <v>550.96</v>
      </c>
      <c r="AF177" s="1">
        <f t="shared" si="82"/>
        <v>66.699999999999932</v>
      </c>
      <c r="AG177" s="1">
        <f t="shared" si="83"/>
        <v>-22.789999999999964</v>
      </c>
      <c r="AH177" s="1">
        <f t="shared" si="84"/>
        <v>670.1</v>
      </c>
      <c r="AI177" s="1">
        <f t="shared" si="85"/>
        <v>571.79999999999995</v>
      </c>
      <c r="AJ177" s="1">
        <f t="shared" si="86"/>
        <v>534.71</v>
      </c>
      <c r="AK177" s="1">
        <f t="shared" si="87"/>
        <v>590</v>
      </c>
      <c r="AL177" s="1">
        <f t="shared" si="88"/>
        <v>98.300000000000068</v>
      </c>
      <c r="AM177" s="1">
        <f t="shared" si="89"/>
        <v>55.289999999999964</v>
      </c>
      <c r="AN177" s="1">
        <f t="shared" si="90"/>
        <v>630.04999999999995</v>
      </c>
      <c r="AO177" s="1">
        <f t="shared" si="91"/>
        <v>553.255</v>
      </c>
      <c r="AP177" s="1">
        <f t="shared" si="92"/>
        <v>76.794999999999959</v>
      </c>
    </row>
    <row r="178" spans="1:42" x14ac:dyDescent="0.3">
      <c r="A178" s="43">
        <v>93</v>
      </c>
      <c r="B178" s="43">
        <v>535.9</v>
      </c>
      <c r="C178" s="43">
        <v>590.6</v>
      </c>
      <c r="D178" s="43">
        <v>470.3</v>
      </c>
      <c r="E178" s="43">
        <v>772.84</v>
      </c>
      <c r="F178" s="43">
        <v>529.1</v>
      </c>
      <c r="G178" s="43">
        <v>590.20000000000005</v>
      </c>
      <c r="H178" s="43">
        <v>515.6</v>
      </c>
      <c r="I178" s="43">
        <v>510.9</v>
      </c>
      <c r="J178" s="43">
        <f t="shared" si="62"/>
        <v>564.42999999999995</v>
      </c>
      <c r="K178" s="43">
        <v>24</v>
      </c>
      <c r="L178" s="43">
        <v>2</v>
      </c>
      <c r="M178" s="1">
        <f t="shared" si="63"/>
        <v>512.72500000000002</v>
      </c>
      <c r="N178" s="1">
        <f t="shared" si="64"/>
        <v>616.13499999999999</v>
      </c>
      <c r="O178" s="1">
        <f t="shared" si="65"/>
        <v>54.700000000000045</v>
      </c>
      <c r="P178" s="1">
        <f t="shared" si="66"/>
        <v>302.54000000000002</v>
      </c>
      <c r="Q178" s="1">
        <f t="shared" si="67"/>
        <v>61.100000000000023</v>
      </c>
      <c r="R178" s="1">
        <f t="shared" si="68"/>
        <v>-4.7000000000000455</v>
      </c>
      <c r="S178" s="1">
        <f t="shared" si="69"/>
        <v>247.83999999999997</v>
      </c>
      <c r="T178" s="1">
        <f t="shared" si="70"/>
        <v>65.800000000000068</v>
      </c>
      <c r="U178" s="1">
        <f t="shared" si="71"/>
        <v>103.40999999999997</v>
      </c>
      <c r="V178" s="1">
        <f t="shared" si="72"/>
        <v>492.95000000000005</v>
      </c>
      <c r="W178" s="1">
        <f t="shared" si="73"/>
        <v>641.87</v>
      </c>
      <c r="X178" s="1">
        <f t="shared" si="74"/>
        <v>532.5</v>
      </c>
      <c r="Y178" s="1">
        <f t="shared" si="75"/>
        <v>590.40000000000009</v>
      </c>
      <c r="Z178" s="1">
        <f t="shared" si="76"/>
        <v>148.91999999999996</v>
      </c>
      <c r="AA178" s="1">
        <f t="shared" si="77"/>
        <v>57.900000000000091</v>
      </c>
      <c r="AB178" s="1">
        <f t="shared" si="78"/>
        <v>503.1</v>
      </c>
      <c r="AC178" s="1">
        <f t="shared" si="79"/>
        <v>681.72</v>
      </c>
      <c r="AD178" s="1">
        <f t="shared" si="80"/>
        <v>522.35</v>
      </c>
      <c r="AE178" s="1">
        <f t="shared" si="81"/>
        <v>550.54999999999995</v>
      </c>
      <c r="AF178" s="1">
        <f t="shared" si="82"/>
        <v>178.62</v>
      </c>
      <c r="AG178" s="1">
        <f t="shared" si="83"/>
        <v>28.199999999999932</v>
      </c>
      <c r="AH178" s="1">
        <f t="shared" si="84"/>
        <v>772.84</v>
      </c>
      <c r="AI178" s="1">
        <f t="shared" si="85"/>
        <v>563.25</v>
      </c>
      <c r="AJ178" s="1">
        <f t="shared" si="86"/>
        <v>513.25</v>
      </c>
      <c r="AK178" s="1">
        <f t="shared" si="87"/>
        <v>559.65000000000009</v>
      </c>
      <c r="AL178" s="1">
        <f t="shared" si="88"/>
        <v>209.59000000000003</v>
      </c>
      <c r="AM178" s="1">
        <f t="shared" si="89"/>
        <v>46.400000000000091</v>
      </c>
      <c r="AN178" s="1">
        <f t="shared" si="90"/>
        <v>666.24500000000012</v>
      </c>
      <c r="AO178" s="1">
        <f t="shared" si="91"/>
        <v>538.25</v>
      </c>
      <c r="AP178" s="1">
        <f t="shared" si="92"/>
        <v>127.99500000000012</v>
      </c>
    </row>
    <row r="179" spans="1:42" x14ac:dyDescent="0.3">
      <c r="A179" s="43">
        <v>95</v>
      </c>
      <c r="B179" s="43">
        <v>561.29999999999995</v>
      </c>
      <c r="C179" s="43">
        <v>505.7</v>
      </c>
      <c r="D179" s="43">
        <v>549.5</v>
      </c>
      <c r="E179" s="43">
        <v>640.96</v>
      </c>
      <c r="F179" s="43">
        <v>595.70000000000005</v>
      </c>
      <c r="G179" s="43">
        <v>706.5</v>
      </c>
      <c r="H179" s="43">
        <v>547.6</v>
      </c>
      <c r="I179" s="43">
        <v>600.9</v>
      </c>
      <c r="J179" s="43">
        <f t="shared" si="62"/>
        <v>588.52</v>
      </c>
      <c r="K179" s="43">
        <v>28</v>
      </c>
      <c r="L179" s="43">
        <v>2</v>
      </c>
      <c r="M179" s="1">
        <f t="shared" si="63"/>
        <v>563.52499999999998</v>
      </c>
      <c r="N179" s="1">
        <f t="shared" si="64"/>
        <v>613.51499999999999</v>
      </c>
      <c r="O179" s="1">
        <f t="shared" si="65"/>
        <v>-55.599999999999966</v>
      </c>
      <c r="P179" s="1">
        <f t="shared" si="66"/>
        <v>91.460000000000036</v>
      </c>
      <c r="Q179" s="1">
        <f t="shared" si="67"/>
        <v>110.79999999999995</v>
      </c>
      <c r="R179" s="1">
        <f t="shared" si="68"/>
        <v>53.299999999999955</v>
      </c>
      <c r="S179" s="1">
        <f t="shared" si="69"/>
        <v>147.06</v>
      </c>
      <c r="T179" s="1">
        <f t="shared" si="70"/>
        <v>57.5</v>
      </c>
      <c r="U179" s="1">
        <f t="shared" si="71"/>
        <v>49.990000000000009</v>
      </c>
      <c r="V179" s="1">
        <f t="shared" si="72"/>
        <v>548.54999999999995</v>
      </c>
      <c r="W179" s="1">
        <f t="shared" si="73"/>
        <v>620.93000000000006</v>
      </c>
      <c r="X179" s="1">
        <f t="shared" si="74"/>
        <v>578.5</v>
      </c>
      <c r="Y179" s="1">
        <f t="shared" si="75"/>
        <v>606.1</v>
      </c>
      <c r="Z179" s="1">
        <f t="shared" si="76"/>
        <v>72.380000000000109</v>
      </c>
      <c r="AA179" s="1">
        <f t="shared" si="77"/>
        <v>27.600000000000023</v>
      </c>
      <c r="AB179" s="1">
        <f t="shared" si="78"/>
        <v>555.4</v>
      </c>
      <c r="AC179" s="1">
        <f t="shared" si="79"/>
        <v>573.33000000000004</v>
      </c>
      <c r="AD179" s="1">
        <f t="shared" si="80"/>
        <v>571.65000000000009</v>
      </c>
      <c r="AE179" s="1">
        <f t="shared" si="81"/>
        <v>653.70000000000005</v>
      </c>
      <c r="AF179" s="1">
        <f t="shared" si="82"/>
        <v>17.930000000000064</v>
      </c>
      <c r="AG179" s="1">
        <f t="shared" si="83"/>
        <v>82.049999999999955</v>
      </c>
      <c r="AH179" s="1">
        <f t="shared" si="84"/>
        <v>640.96</v>
      </c>
      <c r="AI179" s="1">
        <f t="shared" si="85"/>
        <v>533.5</v>
      </c>
      <c r="AJ179" s="1">
        <f t="shared" si="86"/>
        <v>574.25</v>
      </c>
      <c r="AK179" s="1">
        <f t="shared" si="87"/>
        <v>651.1</v>
      </c>
      <c r="AL179" s="1">
        <f t="shared" si="88"/>
        <v>107.46000000000004</v>
      </c>
      <c r="AM179" s="1">
        <f t="shared" si="89"/>
        <v>76.850000000000023</v>
      </c>
      <c r="AN179" s="1">
        <f t="shared" si="90"/>
        <v>646.03</v>
      </c>
      <c r="AO179" s="1">
        <f t="shared" si="91"/>
        <v>553.875</v>
      </c>
      <c r="AP179" s="1">
        <f t="shared" si="92"/>
        <v>92.154999999999973</v>
      </c>
    </row>
    <row r="180" spans="1:42" x14ac:dyDescent="0.3">
      <c r="A180" s="43">
        <v>96</v>
      </c>
      <c r="B180" s="43">
        <v>629.70000000000005</v>
      </c>
      <c r="C180" s="43">
        <v>792.73</v>
      </c>
      <c r="D180" s="43">
        <v>613.79999999999995</v>
      </c>
      <c r="E180" s="43">
        <v>698.1</v>
      </c>
      <c r="F180" s="43">
        <v>681.5</v>
      </c>
      <c r="G180" s="43">
        <v>727.8</v>
      </c>
      <c r="H180" s="43">
        <v>719.79</v>
      </c>
      <c r="I180" s="43">
        <v>722.9</v>
      </c>
      <c r="J180" s="43">
        <f t="shared" si="62"/>
        <v>698.29</v>
      </c>
      <c r="K180" s="43">
        <v>25</v>
      </c>
      <c r="L180" s="43">
        <v>2</v>
      </c>
      <c r="M180" s="1">
        <f t="shared" si="63"/>
        <v>661.19749999999999</v>
      </c>
      <c r="N180" s="1">
        <f t="shared" si="64"/>
        <v>735.38250000000005</v>
      </c>
      <c r="O180" s="1">
        <f t="shared" si="65"/>
        <v>163.02999999999997</v>
      </c>
      <c r="P180" s="1">
        <f t="shared" si="66"/>
        <v>84.300000000000068</v>
      </c>
      <c r="Q180" s="1">
        <f t="shared" si="67"/>
        <v>46.299999999999955</v>
      </c>
      <c r="R180" s="1">
        <f t="shared" si="68"/>
        <v>3.1100000000000136</v>
      </c>
      <c r="S180" s="1">
        <f t="shared" si="69"/>
        <v>-78.729999999999905</v>
      </c>
      <c r="T180" s="1">
        <f t="shared" si="70"/>
        <v>43.189999999999941</v>
      </c>
      <c r="U180" s="1">
        <f t="shared" si="71"/>
        <v>74.185000000000059</v>
      </c>
      <c r="V180" s="1">
        <f t="shared" si="72"/>
        <v>666.79499999999996</v>
      </c>
      <c r="W180" s="1">
        <f t="shared" si="73"/>
        <v>710.5</v>
      </c>
      <c r="X180" s="1">
        <f t="shared" si="74"/>
        <v>655.6</v>
      </c>
      <c r="Y180" s="1">
        <f t="shared" si="75"/>
        <v>760.26499999999999</v>
      </c>
      <c r="Z180" s="1">
        <f t="shared" si="76"/>
        <v>43.705000000000041</v>
      </c>
      <c r="AA180" s="1">
        <f t="shared" si="77"/>
        <v>104.66499999999996</v>
      </c>
      <c r="AB180" s="1">
        <f t="shared" si="78"/>
        <v>621.75</v>
      </c>
      <c r="AC180" s="1">
        <f t="shared" si="79"/>
        <v>745.41499999999996</v>
      </c>
      <c r="AD180" s="1">
        <f t="shared" si="80"/>
        <v>700.64499999999998</v>
      </c>
      <c r="AE180" s="1">
        <f t="shared" si="81"/>
        <v>725.34999999999991</v>
      </c>
      <c r="AF180" s="1">
        <f t="shared" si="82"/>
        <v>123.66499999999996</v>
      </c>
      <c r="AG180" s="1">
        <f t="shared" si="83"/>
        <v>24.704999999999927</v>
      </c>
      <c r="AH180" s="1">
        <f t="shared" si="84"/>
        <v>698.1</v>
      </c>
      <c r="AI180" s="1">
        <f t="shared" si="85"/>
        <v>711.21500000000003</v>
      </c>
      <c r="AJ180" s="1">
        <f t="shared" si="86"/>
        <v>721.34500000000003</v>
      </c>
      <c r="AK180" s="1">
        <f t="shared" si="87"/>
        <v>704.65</v>
      </c>
      <c r="AL180" s="1">
        <f t="shared" si="88"/>
        <v>-13.115000000000009</v>
      </c>
      <c r="AM180" s="1">
        <f t="shared" si="89"/>
        <v>-16.69500000000005</v>
      </c>
      <c r="AN180" s="1">
        <f t="shared" si="90"/>
        <v>701.375</v>
      </c>
      <c r="AO180" s="1">
        <f t="shared" si="91"/>
        <v>716.28</v>
      </c>
      <c r="AP180" s="1">
        <f t="shared" si="92"/>
        <v>-14.904999999999973</v>
      </c>
    </row>
    <row r="181" spans="1:42" x14ac:dyDescent="0.3">
      <c r="A181" s="43">
        <v>97</v>
      </c>
      <c r="B181" s="43">
        <v>544.29999999999995</v>
      </c>
      <c r="C181" s="43">
        <v>597.20000000000005</v>
      </c>
      <c r="D181" s="43">
        <v>475.1</v>
      </c>
      <c r="E181" s="43">
        <v>605.29999999999995</v>
      </c>
      <c r="F181" s="43">
        <v>745.1</v>
      </c>
      <c r="G181" s="43">
        <v>725.6</v>
      </c>
      <c r="H181" s="43">
        <v>532.9</v>
      </c>
      <c r="I181" s="43">
        <v>603.9</v>
      </c>
      <c r="J181" s="43">
        <f t="shared" si="62"/>
        <v>603.67499999999984</v>
      </c>
      <c r="K181" s="43">
        <v>35</v>
      </c>
      <c r="L181" s="43">
        <v>2</v>
      </c>
      <c r="M181" s="1">
        <f t="shared" si="63"/>
        <v>574.35</v>
      </c>
      <c r="N181" s="1">
        <f t="shared" si="64"/>
        <v>633</v>
      </c>
      <c r="O181" s="1">
        <f t="shared" si="65"/>
        <v>52.900000000000091</v>
      </c>
      <c r="P181" s="1">
        <f t="shared" si="66"/>
        <v>130.19999999999993</v>
      </c>
      <c r="Q181" s="1">
        <f t="shared" si="67"/>
        <v>-19.5</v>
      </c>
      <c r="R181" s="1">
        <f t="shared" si="68"/>
        <v>71</v>
      </c>
      <c r="S181" s="1">
        <f t="shared" si="69"/>
        <v>77.299999999999841</v>
      </c>
      <c r="T181" s="1">
        <f t="shared" si="70"/>
        <v>-90.5</v>
      </c>
      <c r="U181" s="1">
        <f t="shared" si="71"/>
        <v>58.649999999999977</v>
      </c>
      <c r="V181" s="1">
        <f t="shared" si="72"/>
        <v>504</v>
      </c>
      <c r="W181" s="1">
        <f t="shared" si="73"/>
        <v>604.59999999999991</v>
      </c>
      <c r="X181" s="1">
        <f t="shared" si="74"/>
        <v>644.70000000000005</v>
      </c>
      <c r="Y181" s="1">
        <f t="shared" si="75"/>
        <v>661.40000000000009</v>
      </c>
      <c r="Z181" s="1">
        <f t="shared" si="76"/>
        <v>100.59999999999991</v>
      </c>
      <c r="AA181" s="1">
        <f t="shared" si="77"/>
        <v>16.700000000000045</v>
      </c>
      <c r="AB181" s="1">
        <f t="shared" si="78"/>
        <v>509.7</v>
      </c>
      <c r="AC181" s="1">
        <f t="shared" si="79"/>
        <v>601.25</v>
      </c>
      <c r="AD181" s="1">
        <f t="shared" si="80"/>
        <v>639</v>
      </c>
      <c r="AE181" s="1">
        <f t="shared" si="81"/>
        <v>664.75</v>
      </c>
      <c r="AF181" s="1">
        <f t="shared" si="82"/>
        <v>91.550000000000011</v>
      </c>
      <c r="AG181" s="1">
        <f t="shared" si="83"/>
        <v>25.75</v>
      </c>
      <c r="AH181" s="1">
        <f t="shared" si="84"/>
        <v>605.29999999999995</v>
      </c>
      <c r="AI181" s="1">
        <f t="shared" si="85"/>
        <v>570.75</v>
      </c>
      <c r="AJ181" s="1">
        <f t="shared" si="86"/>
        <v>568.4</v>
      </c>
      <c r="AK181" s="1">
        <f t="shared" si="87"/>
        <v>735.35</v>
      </c>
      <c r="AL181" s="1">
        <f t="shared" si="88"/>
        <v>34.549999999999955</v>
      </c>
      <c r="AM181" s="1">
        <f t="shared" si="89"/>
        <v>166.95000000000005</v>
      </c>
      <c r="AN181" s="1">
        <f t="shared" si="90"/>
        <v>670.32500000000005</v>
      </c>
      <c r="AO181" s="1">
        <f t="shared" si="91"/>
        <v>569.57500000000005</v>
      </c>
      <c r="AP181" s="1">
        <f t="shared" si="92"/>
        <v>100.75</v>
      </c>
    </row>
    <row r="182" spans="1:42" x14ac:dyDescent="0.3">
      <c r="A182" s="43">
        <v>98</v>
      </c>
      <c r="B182" s="43">
        <v>526.70000000000005</v>
      </c>
      <c r="C182" s="43">
        <v>533.6</v>
      </c>
      <c r="D182" s="43">
        <v>534.1</v>
      </c>
      <c r="E182" s="43">
        <v>633.79999999999995</v>
      </c>
      <c r="F182" s="43">
        <v>841.26</v>
      </c>
      <c r="G182" s="43">
        <v>688.5</v>
      </c>
      <c r="H182" s="43">
        <v>599.79999999999995</v>
      </c>
      <c r="I182" s="43">
        <v>769.2</v>
      </c>
      <c r="J182" s="43">
        <f t="shared" si="62"/>
        <v>640.87</v>
      </c>
      <c r="K182" s="43">
        <v>25</v>
      </c>
      <c r="L182" s="43">
        <v>2</v>
      </c>
      <c r="M182" s="1">
        <f t="shared" si="63"/>
        <v>625.46500000000003</v>
      </c>
      <c r="N182" s="1">
        <f t="shared" si="64"/>
        <v>656.27500000000009</v>
      </c>
      <c r="O182" s="1">
        <f t="shared" si="65"/>
        <v>6.8999999999999773</v>
      </c>
      <c r="P182" s="1">
        <f t="shared" si="66"/>
        <v>99.699999999999932</v>
      </c>
      <c r="Q182" s="1">
        <f t="shared" si="67"/>
        <v>-152.76</v>
      </c>
      <c r="R182" s="1">
        <f t="shared" si="68"/>
        <v>169.40000000000009</v>
      </c>
      <c r="S182" s="1">
        <f t="shared" si="69"/>
        <v>92.799999999999955</v>
      </c>
      <c r="T182" s="1">
        <f t="shared" si="70"/>
        <v>-322.16000000000008</v>
      </c>
      <c r="U182" s="1">
        <f t="shared" si="71"/>
        <v>30.810000000000059</v>
      </c>
      <c r="V182" s="1">
        <f t="shared" si="72"/>
        <v>566.95000000000005</v>
      </c>
      <c r="W182" s="1">
        <f t="shared" si="73"/>
        <v>701.5</v>
      </c>
      <c r="X182" s="1">
        <f t="shared" si="74"/>
        <v>683.98</v>
      </c>
      <c r="Y182" s="1">
        <f t="shared" si="75"/>
        <v>611.04999999999995</v>
      </c>
      <c r="Z182" s="1">
        <f t="shared" si="76"/>
        <v>134.54999999999995</v>
      </c>
      <c r="AA182" s="1">
        <f t="shared" si="77"/>
        <v>-72.930000000000064</v>
      </c>
      <c r="AB182" s="1">
        <f t="shared" si="78"/>
        <v>530.40000000000009</v>
      </c>
      <c r="AC182" s="1">
        <f t="shared" si="79"/>
        <v>583.70000000000005</v>
      </c>
      <c r="AD182" s="1">
        <f t="shared" si="80"/>
        <v>720.53</v>
      </c>
      <c r="AE182" s="1">
        <f t="shared" si="81"/>
        <v>728.85</v>
      </c>
      <c r="AF182" s="1">
        <f t="shared" si="82"/>
        <v>53.299999999999955</v>
      </c>
      <c r="AG182" s="1">
        <f t="shared" si="83"/>
        <v>8.32000000000005</v>
      </c>
      <c r="AH182" s="1">
        <f t="shared" si="84"/>
        <v>633.79999999999995</v>
      </c>
      <c r="AI182" s="1">
        <f t="shared" si="85"/>
        <v>530.15000000000009</v>
      </c>
      <c r="AJ182" s="1">
        <f t="shared" si="86"/>
        <v>684.5</v>
      </c>
      <c r="AK182" s="1">
        <f t="shared" si="87"/>
        <v>764.88</v>
      </c>
      <c r="AL182" s="1">
        <f t="shared" si="88"/>
        <v>103.64999999999986</v>
      </c>
      <c r="AM182" s="1">
        <f t="shared" si="89"/>
        <v>80.38</v>
      </c>
      <c r="AN182" s="1">
        <f t="shared" si="90"/>
        <v>699.33999999999992</v>
      </c>
      <c r="AO182" s="1">
        <f t="shared" si="91"/>
        <v>607.32500000000005</v>
      </c>
      <c r="AP182" s="1">
        <f t="shared" si="92"/>
        <v>92.014999999999873</v>
      </c>
    </row>
    <row r="183" spans="1:42" x14ac:dyDescent="0.3">
      <c r="A183" s="43">
        <v>110</v>
      </c>
      <c r="B183" s="43">
        <v>630.20000000000005</v>
      </c>
      <c r="C183" s="43">
        <v>630.29999999999995</v>
      </c>
      <c r="D183" s="43">
        <v>546.5</v>
      </c>
      <c r="E183" s="43">
        <v>575.6</v>
      </c>
      <c r="F183" s="43">
        <v>685</v>
      </c>
      <c r="G183" s="43">
        <v>776.6</v>
      </c>
      <c r="H183" s="43">
        <v>586.24</v>
      </c>
      <c r="I183" s="43">
        <v>614.1</v>
      </c>
      <c r="J183" s="43">
        <f t="shared" si="62"/>
        <v>630.5675</v>
      </c>
      <c r="K183" s="43">
        <v>20</v>
      </c>
      <c r="L183" s="43">
        <v>2</v>
      </c>
      <c r="M183" s="1">
        <f t="shared" si="63"/>
        <v>611.98500000000001</v>
      </c>
      <c r="N183" s="1">
        <f t="shared" si="64"/>
        <v>649.15</v>
      </c>
      <c r="O183" s="1">
        <f t="shared" si="65"/>
        <v>9.9999999999909051E-2</v>
      </c>
      <c r="P183" s="1">
        <f t="shared" si="66"/>
        <v>29.100000000000023</v>
      </c>
      <c r="Q183" s="1">
        <f t="shared" si="67"/>
        <v>91.600000000000023</v>
      </c>
      <c r="R183" s="1">
        <f t="shared" si="68"/>
        <v>27.860000000000014</v>
      </c>
      <c r="S183" s="1">
        <f t="shared" si="69"/>
        <v>29.000000000000114</v>
      </c>
      <c r="T183" s="1">
        <f t="shared" si="70"/>
        <v>63.740000000000009</v>
      </c>
      <c r="U183" s="1">
        <f t="shared" si="71"/>
        <v>37.164999999999964</v>
      </c>
      <c r="V183" s="1">
        <f t="shared" si="72"/>
        <v>566.37</v>
      </c>
      <c r="W183" s="1">
        <f t="shared" si="73"/>
        <v>594.85</v>
      </c>
      <c r="X183" s="1">
        <f t="shared" si="74"/>
        <v>657.6</v>
      </c>
      <c r="Y183" s="1">
        <f t="shared" si="75"/>
        <v>703.45</v>
      </c>
      <c r="Z183" s="1">
        <f t="shared" si="76"/>
        <v>28.480000000000018</v>
      </c>
      <c r="AA183" s="1">
        <f t="shared" si="77"/>
        <v>45.850000000000023</v>
      </c>
      <c r="AB183" s="1">
        <f t="shared" si="78"/>
        <v>588.35</v>
      </c>
      <c r="AC183" s="1">
        <f t="shared" si="79"/>
        <v>602.95000000000005</v>
      </c>
      <c r="AD183" s="1">
        <f t="shared" si="80"/>
        <v>635.62</v>
      </c>
      <c r="AE183" s="1">
        <f t="shared" si="81"/>
        <v>695.35</v>
      </c>
      <c r="AF183" s="1">
        <f t="shared" si="82"/>
        <v>14.600000000000023</v>
      </c>
      <c r="AG183" s="1">
        <f t="shared" si="83"/>
        <v>59.730000000000018</v>
      </c>
      <c r="AH183" s="1">
        <f t="shared" si="84"/>
        <v>575.6</v>
      </c>
      <c r="AI183" s="1">
        <f t="shared" si="85"/>
        <v>630.25</v>
      </c>
      <c r="AJ183" s="1">
        <f t="shared" si="86"/>
        <v>600.17000000000007</v>
      </c>
      <c r="AK183" s="1">
        <f t="shared" si="87"/>
        <v>730.8</v>
      </c>
      <c r="AL183" s="1">
        <f t="shared" si="88"/>
        <v>-54.649999999999977</v>
      </c>
      <c r="AM183" s="1">
        <f t="shared" si="89"/>
        <v>130.62999999999988</v>
      </c>
      <c r="AN183" s="1">
        <f t="shared" si="90"/>
        <v>653.20000000000005</v>
      </c>
      <c r="AO183" s="1">
        <f t="shared" si="91"/>
        <v>615.21</v>
      </c>
      <c r="AP183" s="1">
        <f t="shared" si="92"/>
        <v>37.990000000000009</v>
      </c>
    </row>
    <row r="184" spans="1:42" x14ac:dyDescent="0.3">
      <c r="A184" s="43">
        <v>115</v>
      </c>
      <c r="B184" s="43">
        <v>426.6</v>
      </c>
      <c r="C184" s="43">
        <v>453.8</v>
      </c>
      <c r="D184" s="43">
        <v>448.9</v>
      </c>
      <c r="E184" s="43">
        <v>598.19000000000005</v>
      </c>
      <c r="F184" s="43">
        <v>458.3</v>
      </c>
      <c r="G184" s="43">
        <v>684.48</v>
      </c>
      <c r="H184" s="43">
        <v>451.3</v>
      </c>
      <c r="I184" s="43">
        <v>464.9</v>
      </c>
      <c r="J184" s="43">
        <f t="shared" si="62"/>
        <v>498.30875000000009</v>
      </c>
      <c r="K184" s="43">
        <v>31</v>
      </c>
      <c r="L184" s="43">
        <v>2</v>
      </c>
      <c r="M184" s="1">
        <f t="shared" si="63"/>
        <v>446.27499999999998</v>
      </c>
      <c r="N184" s="1">
        <f t="shared" si="64"/>
        <v>550.34249999999997</v>
      </c>
      <c r="O184" s="1">
        <f t="shared" si="65"/>
        <v>27.199999999999989</v>
      </c>
      <c r="P184" s="1">
        <f t="shared" si="66"/>
        <v>149.29000000000008</v>
      </c>
      <c r="Q184" s="1">
        <f t="shared" si="67"/>
        <v>226.18</v>
      </c>
      <c r="R184" s="1">
        <f t="shared" si="68"/>
        <v>13.599999999999966</v>
      </c>
      <c r="S184" s="1">
        <f t="shared" si="69"/>
        <v>122.09000000000009</v>
      </c>
      <c r="T184" s="1">
        <f t="shared" si="70"/>
        <v>212.58000000000004</v>
      </c>
      <c r="U184" s="1">
        <f t="shared" si="71"/>
        <v>104.0675</v>
      </c>
      <c r="V184" s="1">
        <f t="shared" si="72"/>
        <v>450.1</v>
      </c>
      <c r="W184" s="1">
        <f t="shared" si="73"/>
        <v>531.54500000000007</v>
      </c>
      <c r="X184" s="1">
        <f t="shared" si="74"/>
        <v>442.45000000000005</v>
      </c>
      <c r="Y184" s="1">
        <f t="shared" si="75"/>
        <v>569.14</v>
      </c>
      <c r="Z184" s="1">
        <f t="shared" si="76"/>
        <v>81.44500000000005</v>
      </c>
      <c r="AA184" s="1">
        <f t="shared" si="77"/>
        <v>126.68999999999994</v>
      </c>
      <c r="AB184" s="1">
        <f t="shared" si="78"/>
        <v>437.75</v>
      </c>
      <c r="AC184" s="1">
        <f t="shared" si="79"/>
        <v>525.995</v>
      </c>
      <c r="AD184" s="1">
        <f t="shared" si="80"/>
        <v>454.8</v>
      </c>
      <c r="AE184" s="1">
        <f t="shared" si="81"/>
        <v>574.69000000000005</v>
      </c>
      <c r="AF184" s="1">
        <f t="shared" si="82"/>
        <v>88.245000000000005</v>
      </c>
      <c r="AG184" s="1">
        <f t="shared" si="83"/>
        <v>119.89000000000004</v>
      </c>
      <c r="AH184" s="1">
        <f t="shared" si="84"/>
        <v>598.19000000000005</v>
      </c>
      <c r="AI184" s="1">
        <f t="shared" si="85"/>
        <v>440.20000000000005</v>
      </c>
      <c r="AJ184" s="1">
        <f t="shared" si="86"/>
        <v>458.1</v>
      </c>
      <c r="AK184" s="1">
        <f t="shared" si="87"/>
        <v>571.39</v>
      </c>
      <c r="AL184" s="1">
        <f t="shared" si="88"/>
        <v>157.99</v>
      </c>
      <c r="AM184" s="1">
        <f t="shared" si="89"/>
        <v>113.28999999999996</v>
      </c>
      <c r="AN184" s="1">
        <f t="shared" si="90"/>
        <v>584.79</v>
      </c>
      <c r="AO184" s="1">
        <f t="shared" si="91"/>
        <v>449.15000000000003</v>
      </c>
      <c r="AP184" s="1">
        <f t="shared" si="92"/>
        <v>135.63999999999993</v>
      </c>
    </row>
    <row r="185" spans="1:42" x14ac:dyDescent="0.3">
      <c r="A185" s="43">
        <v>117</v>
      </c>
      <c r="B185" s="43">
        <v>461.44</v>
      </c>
      <c r="C185" s="43">
        <v>449.7</v>
      </c>
      <c r="D185" s="43">
        <v>531</v>
      </c>
      <c r="E185" s="43">
        <v>639.89</v>
      </c>
      <c r="F185" s="43">
        <v>543.4</v>
      </c>
      <c r="G185" s="43">
        <v>631.1</v>
      </c>
      <c r="H185" s="43">
        <v>468.8</v>
      </c>
      <c r="I185" s="43">
        <v>440.4</v>
      </c>
      <c r="J185" s="43">
        <f t="shared" si="62"/>
        <v>520.71624999999995</v>
      </c>
      <c r="K185" s="43">
        <v>20</v>
      </c>
      <c r="L185" s="43">
        <v>2</v>
      </c>
      <c r="M185" s="1">
        <f t="shared" si="63"/>
        <v>501.16</v>
      </c>
      <c r="N185" s="1">
        <f t="shared" si="64"/>
        <v>540.27250000000004</v>
      </c>
      <c r="O185" s="1">
        <f t="shared" si="65"/>
        <v>-11.740000000000009</v>
      </c>
      <c r="P185" s="1">
        <f t="shared" si="66"/>
        <v>108.88999999999999</v>
      </c>
      <c r="Q185" s="1">
        <f t="shared" si="67"/>
        <v>87.700000000000045</v>
      </c>
      <c r="R185" s="1">
        <f t="shared" si="68"/>
        <v>-28.400000000000034</v>
      </c>
      <c r="S185" s="1">
        <f t="shared" si="69"/>
        <v>120.63</v>
      </c>
      <c r="T185" s="1">
        <f t="shared" si="70"/>
        <v>116.10000000000008</v>
      </c>
      <c r="U185" s="1">
        <f t="shared" si="71"/>
        <v>39.112500000000011</v>
      </c>
      <c r="V185" s="1">
        <f t="shared" si="72"/>
        <v>499.9</v>
      </c>
      <c r="W185" s="1">
        <f t="shared" si="73"/>
        <v>540.14499999999998</v>
      </c>
      <c r="X185" s="1">
        <f t="shared" si="74"/>
        <v>502.41999999999996</v>
      </c>
      <c r="Y185" s="1">
        <f t="shared" si="75"/>
        <v>540.4</v>
      </c>
      <c r="Z185" s="1">
        <f t="shared" si="76"/>
        <v>40.245000000000005</v>
      </c>
      <c r="AA185" s="1">
        <f t="shared" si="77"/>
        <v>37.980000000000018</v>
      </c>
      <c r="AB185" s="1">
        <f t="shared" si="78"/>
        <v>496.22</v>
      </c>
      <c r="AC185" s="1">
        <f t="shared" si="79"/>
        <v>544.79499999999996</v>
      </c>
      <c r="AD185" s="1">
        <f t="shared" si="80"/>
        <v>506.1</v>
      </c>
      <c r="AE185" s="1">
        <f t="shared" si="81"/>
        <v>535.75</v>
      </c>
      <c r="AF185" s="1">
        <f t="shared" si="82"/>
        <v>48.574999999999932</v>
      </c>
      <c r="AG185" s="1">
        <f t="shared" si="83"/>
        <v>29.649999999999977</v>
      </c>
      <c r="AH185" s="1">
        <f t="shared" si="84"/>
        <v>639.89</v>
      </c>
      <c r="AI185" s="1">
        <f t="shared" si="85"/>
        <v>455.57</v>
      </c>
      <c r="AJ185" s="1">
        <f t="shared" si="86"/>
        <v>454.6</v>
      </c>
      <c r="AK185" s="1">
        <f t="shared" si="87"/>
        <v>587.25</v>
      </c>
      <c r="AL185" s="1">
        <f t="shared" si="88"/>
        <v>184.32</v>
      </c>
      <c r="AM185" s="1">
        <f t="shared" si="89"/>
        <v>132.64999999999998</v>
      </c>
      <c r="AN185" s="1">
        <f t="shared" si="90"/>
        <v>613.56999999999994</v>
      </c>
      <c r="AO185" s="1">
        <f t="shared" si="91"/>
        <v>455.08500000000004</v>
      </c>
      <c r="AP185" s="1">
        <f t="shared" si="92"/>
        <v>158.4849999999999</v>
      </c>
    </row>
    <row r="186" spans="1:42" x14ac:dyDescent="0.3">
      <c r="A186" s="43">
        <v>118</v>
      </c>
      <c r="B186" s="43">
        <v>561.79999999999995</v>
      </c>
      <c r="C186" s="43">
        <v>700.7</v>
      </c>
      <c r="D186" s="43">
        <v>541.4</v>
      </c>
      <c r="E186" s="43">
        <v>722.1</v>
      </c>
      <c r="F186" s="43">
        <v>563.1</v>
      </c>
      <c r="G186" s="43">
        <v>586.9</v>
      </c>
      <c r="H186" s="43">
        <v>483.6</v>
      </c>
      <c r="I186" s="43">
        <v>489.6</v>
      </c>
      <c r="J186" s="43">
        <f t="shared" si="62"/>
        <v>581.15000000000009</v>
      </c>
      <c r="K186" s="43">
        <v>22</v>
      </c>
      <c r="L186" s="43">
        <v>2</v>
      </c>
      <c r="M186" s="1">
        <f t="shared" si="63"/>
        <v>537.47499999999991</v>
      </c>
      <c r="N186" s="1">
        <f t="shared" si="64"/>
        <v>624.82500000000005</v>
      </c>
      <c r="O186" s="1">
        <f t="shared" si="65"/>
        <v>138.90000000000009</v>
      </c>
      <c r="P186" s="1">
        <f t="shared" si="66"/>
        <v>180.70000000000005</v>
      </c>
      <c r="Q186" s="1">
        <f t="shared" si="67"/>
        <v>23.799999999999955</v>
      </c>
      <c r="R186" s="1">
        <f t="shared" si="68"/>
        <v>6</v>
      </c>
      <c r="S186" s="1">
        <f t="shared" si="69"/>
        <v>41.799999999999955</v>
      </c>
      <c r="T186" s="1">
        <f t="shared" si="70"/>
        <v>17.799999999999955</v>
      </c>
      <c r="U186" s="1">
        <f t="shared" si="71"/>
        <v>87.350000000000136</v>
      </c>
      <c r="V186" s="1">
        <f t="shared" si="72"/>
        <v>512.5</v>
      </c>
      <c r="W186" s="1">
        <f t="shared" si="73"/>
        <v>605.85</v>
      </c>
      <c r="X186" s="1">
        <f t="shared" si="74"/>
        <v>562.45000000000005</v>
      </c>
      <c r="Y186" s="1">
        <f t="shared" si="75"/>
        <v>643.79999999999995</v>
      </c>
      <c r="Z186" s="1">
        <f t="shared" si="76"/>
        <v>93.350000000000023</v>
      </c>
      <c r="AA186" s="1">
        <f t="shared" si="77"/>
        <v>81.349999999999909</v>
      </c>
      <c r="AB186" s="1">
        <f t="shared" si="78"/>
        <v>551.59999999999991</v>
      </c>
      <c r="AC186" s="1">
        <f t="shared" si="79"/>
        <v>711.40000000000009</v>
      </c>
      <c r="AD186" s="1">
        <f t="shared" si="80"/>
        <v>523.35</v>
      </c>
      <c r="AE186" s="1">
        <f t="shared" si="81"/>
        <v>538.25</v>
      </c>
      <c r="AF186" s="1">
        <f t="shared" si="82"/>
        <v>159.80000000000018</v>
      </c>
      <c r="AG186" s="1">
        <f t="shared" si="83"/>
        <v>14.899999999999977</v>
      </c>
      <c r="AH186" s="1">
        <f t="shared" si="84"/>
        <v>722.1</v>
      </c>
      <c r="AI186" s="1">
        <f t="shared" si="85"/>
        <v>631.25</v>
      </c>
      <c r="AJ186" s="1">
        <f t="shared" si="86"/>
        <v>486.6</v>
      </c>
      <c r="AK186" s="1">
        <f t="shared" si="87"/>
        <v>575</v>
      </c>
      <c r="AL186" s="1">
        <f t="shared" si="88"/>
        <v>90.850000000000023</v>
      </c>
      <c r="AM186" s="1">
        <f t="shared" si="89"/>
        <v>88.399999999999977</v>
      </c>
      <c r="AN186" s="1">
        <f t="shared" si="90"/>
        <v>648.54999999999995</v>
      </c>
      <c r="AO186" s="1">
        <f t="shared" si="91"/>
        <v>558.92499999999995</v>
      </c>
      <c r="AP186" s="1">
        <f t="shared" si="92"/>
        <v>89.625</v>
      </c>
    </row>
    <row r="187" spans="1:42" x14ac:dyDescent="0.3">
      <c r="A187" s="43">
        <v>119</v>
      </c>
      <c r="B187" s="43">
        <v>494.5</v>
      </c>
      <c r="C187" s="43">
        <v>748.4</v>
      </c>
      <c r="D187" s="43">
        <v>589.4</v>
      </c>
      <c r="E187" s="43">
        <v>899.82</v>
      </c>
      <c r="F187" s="43">
        <v>641.07000000000005</v>
      </c>
      <c r="G187" s="43">
        <v>598.86</v>
      </c>
      <c r="H187" s="43">
        <v>458.1</v>
      </c>
      <c r="I187" s="43">
        <v>511.79</v>
      </c>
      <c r="J187" s="43">
        <f t="shared" si="62"/>
        <v>617.74250000000006</v>
      </c>
      <c r="K187" s="43">
        <v>22</v>
      </c>
      <c r="L187" s="43">
        <v>2</v>
      </c>
      <c r="M187" s="1">
        <f t="shared" si="63"/>
        <v>545.76750000000004</v>
      </c>
      <c r="N187" s="1">
        <f t="shared" si="64"/>
        <v>689.71749999999997</v>
      </c>
      <c r="O187" s="1">
        <f t="shared" si="65"/>
        <v>253.89999999999998</v>
      </c>
      <c r="P187" s="1">
        <f t="shared" si="66"/>
        <v>310.42000000000007</v>
      </c>
      <c r="Q187" s="1">
        <f t="shared" si="67"/>
        <v>-42.210000000000036</v>
      </c>
      <c r="R187" s="1">
        <f t="shared" si="68"/>
        <v>53.69</v>
      </c>
      <c r="S187" s="1">
        <f t="shared" si="69"/>
        <v>56.520000000000095</v>
      </c>
      <c r="T187" s="1">
        <f t="shared" si="70"/>
        <v>-95.900000000000034</v>
      </c>
      <c r="U187" s="1">
        <f t="shared" si="71"/>
        <v>143.94999999999993</v>
      </c>
      <c r="V187" s="1">
        <f t="shared" si="72"/>
        <v>523.75</v>
      </c>
      <c r="W187" s="1">
        <f t="shared" si="73"/>
        <v>705.80500000000006</v>
      </c>
      <c r="X187" s="1">
        <f t="shared" si="74"/>
        <v>567.78500000000008</v>
      </c>
      <c r="Y187" s="1">
        <f t="shared" si="75"/>
        <v>673.63</v>
      </c>
      <c r="Z187" s="1">
        <f t="shared" si="76"/>
        <v>182.05500000000006</v>
      </c>
      <c r="AA187" s="1">
        <f t="shared" si="77"/>
        <v>105.84499999999991</v>
      </c>
      <c r="AB187" s="1">
        <f t="shared" si="78"/>
        <v>541.95000000000005</v>
      </c>
      <c r="AC187" s="1">
        <f t="shared" si="79"/>
        <v>824.11</v>
      </c>
      <c r="AD187" s="1">
        <f t="shared" si="80"/>
        <v>549.58500000000004</v>
      </c>
      <c r="AE187" s="1">
        <f t="shared" si="81"/>
        <v>555.32500000000005</v>
      </c>
      <c r="AF187" s="1">
        <f t="shared" si="82"/>
        <v>282.15999999999997</v>
      </c>
      <c r="AG187" s="1">
        <f t="shared" si="83"/>
        <v>5.7400000000000091</v>
      </c>
      <c r="AH187" s="1">
        <f t="shared" si="84"/>
        <v>899.82</v>
      </c>
      <c r="AI187" s="1">
        <f t="shared" si="85"/>
        <v>621.45000000000005</v>
      </c>
      <c r="AJ187" s="1">
        <f t="shared" si="86"/>
        <v>484.94500000000005</v>
      </c>
      <c r="AK187" s="1">
        <f t="shared" si="87"/>
        <v>619.96500000000003</v>
      </c>
      <c r="AL187" s="1">
        <f t="shared" si="88"/>
        <v>278.37</v>
      </c>
      <c r="AM187" s="1">
        <f t="shared" si="89"/>
        <v>135.01999999999998</v>
      </c>
      <c r="AN187" s="1">
        <f t="shared" si="90"/>
        <v>759.89250000000004</v>
      </c>
      <c r="AO187" s="1">
        <f t="shared" si="91"/>
        <v>553.19749999999999</v>
      </c>
      <c r="AP187" s="1">
        <f t="shared" si="92"/>
        <v>206.69500000000005</v>
      </c>
    </row>
    <row r="188" spans="1:42" x14ac:dyDescent="0.3">
      <c r="A188" s="43">
        <v>126</v>
      </c>
      <c r="B188" s="43">
        <v>962.3</v>
      </c>
      <c r="C188" s="43">
        <v>867.1</v>
      </c>
      <c r="D188" s="43">
        <v>798.3</v>
      </c>
      <c r="E188" s="43">
        <v>895.15</v>
      </c>
      <c r="F188" s="43">
        <v>923</v>
      </c>
      <c r="G188" s="43">
        <v>855.9</v>
      </c>
      <c r="H188" s="43">
        <v>803</v>
      </c>
      <c r="I188" s="43">
        <v>750.6</v>
      </c>
      <c r="J188" s="43">
        <f t="shared" si="62"/>
        <v>856.91875000000005</v>
      </c>
      <c r="K188" s="43">
        <v>29</v>
      </c>
      <c r="L188" s="43">
        <v>2</v>
      </c>
      <c r="M188" s="1">
        <f t="shared" si="63"/>
        <v>871.65</v>
      </c>
      <c r="N188" s="1">
        <f t="shared" si="64"/>
        <v>842.1875</v>
      </c>
      <c r="O188" s="1">
        <f t="shared" si="65"/>
        <v>-95.199999999999932</v>
      </c>
      <c r="P188" s="1">
        <f t="shared" si="66"/>
        <v>96.850000000000023</v>
      </c>
      <c r="Q188" s="1">
        <f t="shared" si="67"/>
        <v>-67.100000000000023</v>
      </c>
      <c r="R188" s="1">
        <f t="shared" si="68"/>
        <v>-52.399999999999977</v>
      </c>
      <c r="S188" s="1">
        <f t="shared" si="69"/>
        <v>192.04999999999995</v>
      </c>
      <c r="T188" s="1">
        <f t="shared" si="70"/>
        <v>-14.700000000000045</v>
      </c>
      <c r="U188" s="1">
        <f t="shared" si="71"/>
        <v>-29.462499999999977</v>
      </c>
      <c r="V188" s="1">
        <f t="shared" si="72"/>
        <v>800.65</v>
      </c>
      <c r="W188" s="1">
        <f t="shared" si="73"/>
        <v>822.875</v>
      </c>
      <c r="X188" s="1">
        <f t="shared" si="74"/>
        <v>942.65</v>
      </c>
      <c r="Y188" s="1">
        <f t="shared" si="75"/>
        <v>861.5</v>
      </c>
      <c r="Z188" s="1">
        <f t="shared" si="76"/>
        <v>22.225000000000023</v>
      </c>
      <c r="AA188" s="1">
        <f t="shared" si="77"/>
        <v>-81.149999999999977</v>
      </c>
      <c r="AB188" s="1">
        <f t="shared" si="78"/>
        <v>880.3</v>
      </c>
      <c r="AC188" s="1">
        <f t="shared" si="79"/>
        <v>881.125</v>
      </c>
      <c r="AD188" s="1">
        <f t="shared" si="80"/>
        <v>863</v>
      </c>
      <c r="AE188" s="1">
        <f t="shared" si="81"/>
        <v>803.25</v>
      </c>
      <c r="AF188" s="1">
        <f t="shared" si="82"/>
        <v>0.82500000000004547</v>
      </c>
      <c r="AG188" s="1">
        <f t="shared" si="83"/>
        <v>-59.75</v>
      </c>
      <c r="AH188" s="1">
        <f t="shared" si="84"/>
        <v>895.15</v>
      </c>
      <c r="AI188" s="1">
        <f t="shared" si="85"/>
        <v>914.7</v>
      </c>
      <c r="AJ188" s="1">
        <f t="shared" si="86"/>
        <v>776.8</v>
      </c>
      <c r="AK188" s="1">
        <f t="shared" si="87"/>
        <v>889.45</v>
      </c>
      <c r="AL188" s="1">
        <f t="shared" si="88"/>
        <v>-19.550000000000068</v>
      </c>
      <c r="AM188" s="1">
        <f t="shared" si="89"/>
        <v>112.65000000000009</v>
      </c>
      <c r="AN188" s="1">
        <f t="shared" si="90"/>
        <v>892.3</v>
      </c>
      <c r="AO188" s="1">
        <f t="shared" si="91"/>
        <v>845.75</v>
      </c>
      <c r="AP188" s="1">
        <f t="shared" si="92"/>
        <v>46.549999999999955</v>
      </c>
    </row>
    <row r="189" spans="1:42" x14ac:dyDescent="0.3">
      <c r="A189" s="43">
        <v>127</v>
      </c>
      <c r="B189" s="43">
        <v>646.79999999999995</v>
      </c>
      <c r="C189" s="43">
        <v>658.88</v>
      </c>
      <c r="D189" s="43">
        <v>685.3</v>
      </c>
      <c r="E189" s="43">
        <v>798.9</v>
      </c>
      <c r="F189" s="43">
        <v>881.2</v>
      </c>
      <c r="G189" s="43">
        <v>869.23</v>
      </c>
      <c r="H189" s="43">
        <v>580.1</v>
      </c>
      <c r="I189" s="43">
        <v>616.85</v>
      </c>
      <c r="J189" s="43">
        <f t="shared" si="62"/>
        <v>717.15750000000003</v>
      </c>
      <c r="K189" s="43">
        <v>25</v>
      </c>
      <c r="L189" s="43">
        <v>2</v>
      </c>
      <c r="M189" s="1">
        <f t="shared" si="63"/>
        <v>698.35</v>
      </c>
      <c r="N189" s="1">
        <f t="shared" si="64"/>
        <v>735.96500000000003</v>
      </c>
      <c r="O189" s="1">
        <f t="shared" si="65"/>
        <v>12.080000000000041</v>
      </c>
      <c r="P189" s="1">
        <f t="shared" si="66"/>
        <v>113.60000000000002</v>
      </c>
      <c r="Q189" s="1">
        <f t="shared" si="67"/>
        <v>-11.970000000000027</v>
      </c>
      <c r="R189" s="1">
        <f t="shared" si="68"/>
        <v>36.75</v>
      </c>
      <c r="S189" s="1">
        <f t="shared" si="69"/>
        <v>101.51999999999998</v>
      </c>
      <c r="T189" s="1">
        <f t="shared" si="70"/>
        <v>-48.720000000000027</v>
      </c>
      <c r="U189" s="1">
        <f t="shared" si="71"/>
        <v>37.615000000000009</v>
      </c>
      <c r="V189" s="1">
        <f t="shared" si="72"/>
        <v>632.70000000000005</v>
      </c>
      <c r="W189" s="1">
        <f t="shared" si="73"/>
        <v>707.875</v>
      </c>
      <c r="X189" s="1">
        <f t="shared" si="74"/>
        <v>764</v>
      </c>
      <c r="Y189" s="1">
        <f t="shared" si="75"/>
        <v>764.05500000000006</v>
      </c>
      <c r="Z189" s="1">
        <f t="shared" si="76"/>
        <v>75.174999999999955</v>
      </c>
      <c r="AA189" s="1">
        <f t="shared" si="77"/>
        <v>5.5000000000063665E-2</v>
      </c>
      <c r="AB189" s="1">
        <f t="shared" si="78"/>
        <v>666.05</v>
      </c>
      <c r="AC189" s="1">
        <f t="shared" si="79"/>
        <v>728.89</v>
      </c>
      <c r="AD189" s="1">
        <f t="shared" si="80"/>
        <v>730.65000000000009</v>
      </c>
      <c r="AE189" s="1">
        <f t="shared" si="81"/>
        <v>743.04</v>
      </c>
      <c r="AF189" s="1">
        <f t="shared" si="82"/>
        <v>62.840000000000032</v>
      </c>
      <c r="AG189" s="1">
        <f t="shared" si="83"/>
        <v>12.389999999999873</v>
      </c>
      <c r="AH189" s="1">
        <f t="shared" si="84"/>
        <v>798.9</v>
      </c>
      <c r="AI189" s="1">
        <f t="shared" si="85"/>
        <v>652.83999999999992</v>
      </c>
      <c r="AJ189" s="1">
        <f t="shared" si="86"/>
        <v>598.47500000000002</v>
      </c>
      <c r="AK189" s="1">
        <f t="shared" si="87"/>
        <v>875.21500000000003</v>
      </c>
      <c r="AL189" s="1">
        <f t="shared" si="88"/>
        <v>146.06000000000006</v>
      </c>
      <c r="AM189" s="1">
        <f t="shared" si="89"/>
        <v>276.74</v>
      </c>
      <c r="AN189" s="1">
        <f t="shared" si="90"/>
        <v>837.0575</v>
      </c>
      <c r="AO189" s="1">
        <f t="shared" si="91"/>
        <v>625.65750000000003</v>
      </c>
      <c r="AP189" s="1">
        <f t="shared" si="92"/>
        <v>211.39999999999998</v>
      </c>
    </row>
    <row r="190" spans="1:42" x14ac:dyDescent="0.3">
      <c r="A190" s="43">
        <v>128</v>
      </c>
      <c r="B190" s="43">
        <v>565.5</v>
      </c>
      <c r="C190" s="43">
        <v>575.29999999999995</v>
      </c>
      <c r="D190" s="43">
        <v>693.9</v>
      </c>
      <c r="E190" s="43">
        <v>1078</v>
      </c>
      <c r="F190" s="43">
        <v>630.19000000000005</v>
      </c>
      <c r="G190" s="43">
        <v>692.1</v>
      </c>
      <c r="H190" s="43">
        <v>591.9</v>
      </c>
      <c r="I190" s="43">
        <v>566.1</v>
      </c>
      <c r="J190" s="43">
        <f t="shared" si="62"/>
        <v>674.12374999999997</v>
      </c>
      <c r="K190" s="43">
        <v>23</v>
      </c>
      <c r="L190" s="43">
        <v>2</v>
      </c>
      <c r="M190" s="1">
        <f t="shared" si="63"/>
        <v>620.37250000000006</v>
      </c>
      <c r="N190" s="1">
        <f t="shared" si="64"/>
        <v>727.875</v>
      </c>
      <c r="O190" s="1">
        <f t="shared" si="65"/>
        <v>9.7999999999999545</v>
      </c>
      <c r="P190" s="1">
        <f t="shared" si="66"/>
        <v>384.1</v>
      </c>
      <c r="Q190" s="1">
        <f t="shared" si="67"/>
        <v>61.909999999999968</v>
      </c>
      <c r="R190" s="1">
        <f t="shared" si="68"/>
        <v>-25.799999999999955</v>
      </c>
      <c r="S190" s="1">
        <f t="shared" si="69"/>
        <v>374.30000000000007</v>
      </c>
      <c r="T190" s="1">
        <f t="shared" si="70"/>
        <v>87.709999999999923</v>
      </c>
      <c r="U190" s="1">
        <f t="shared" si="71"/>
        <v>107.50249999999994</v>
      </c>
      <c r="V190" s="1">
        <f t="shared" si="72"/>
        <v>642.9</v>
      </c>
      <c r="W190" s="1">
        <f t="shared" si="73"/>
        <v>822.05</v>
      </c>
      <c r="X190" s="1">
        <f t="shared" si="74"/>
        <v>597.84500000000003</v>
      </c>
      <c r="Y190" s="1">
        <f t="shared" si="75"/>
        <v>633.70000000000005</v>
      </c>
      <c r="Z190" s="1">
        <f t="shared" si="76"/>
        <v>179.14999999999998</v>
      </c>
      <c r="AA190" s="1">
        <f t="shared" si="77"/>
        <v>35.855000000000018</v>
      </c>
      <c r="AB190" s="1">
        <f t="shared" si="78"/>
        <v>629.70000000000005</v>
      </c>
      <c r="AC190" s="1">
        <f t="shared" si="79"/>
        <v>826.65</v>
      </c>
      <c r="AD190" s="1">
        <f t="shared" si="80"/>
        <v>611.04500000000007</v>
      </c>
      <c r="AE190" s="1">
        <f t="shared" si="81"/>
        <v>629.1</v>
      </c>
      <c r="AF190" s="1">
        <f t="shared" si="82"/>
        <v>196.94999999999993</v>
      </c>
      <c r="AG190" s="1">
        <f t="shared" si="83"/>
        <v>18.05499999999995</v>
      </c>
      <c r="AH190" s="1">
        <f t="shared" si="84"/>
        <v>1078</v>
      </c>
      <c r="AI190" s="1">
        <f t="shared" si="85"/>
        <v>570.4</v>
      </c>
      <c r="AJ190" s="1">
        <f t="shared" si="86"/>
        <v>579</v>
      </c>
      <c r="AK190" s="1">
        <f t="shared" si="87"/>
        <v>661.14499999999998</v>
      </c>
      <c r="AL190" s="1">
        <f t="shared" si="88"/>
        <v>507.6</v>
      </c>
      <c r="AM190" s="1">
        <f t="shared" si="89"/>
        <v>82.144999999999982</v>
      </c>
      <c r="AN190" s="1">
        <f t="shared" si="90"/>
        <v>869.57249999999999</v>
      </c>
      <c r="AO190" s="1">
        <f t="shared" si="91"/>
        <v>574.70000000000005</v>
      </c>
      <c r="AP190" s="1">
        <f t="shared" si="92"/>
        <v>294.87249999999995</v>
      </c>
    </row>
    <row r="191" spans="1:42" x14ac:dyDescent="0.3">
      <c r="A191" s="43">
        <v>131</v>
      </c>
      <c r="B191" s="43">
        <v>493.8</v>
      </c>
      <c r="C191" s="43">
        <v>627.73</v>
      </c>
      <c r="D191" s="43">
        <v>591.9</v>
      </c>
      <c r="E191" s="43">
        <v>680.9</v>
      </c>
      <c r="F191" s="43">
        <v>635.79999999999995</v>
      </c>
      <c r="G191" s="43">
        <v>630.1</v>
      </c>
      <c r="H191" s="43">
        <v>517.70000000000005</v>
      </c>
      <c r="I191" s="43">
        <v>600.70000000000005</v>
      </c>
      <c r="J191" s="43">
        <f t="shared" si="62"/>
        <v>597.32875000000001</v>
      </c>
      <c r="K191" s="43">
        <v>21</v>
      </c>
      <c r="L191" s="43">
        <v>2</v>
      </c>
      <c r="M191" s="1">
        <f t="shared" si="63"/>
        <v>559.79999999999995</v>
      </c>
      <c r="N191" s="1">
        <f t="shared" si="64"/>
        <v>634.85750000000007</v>
      </c>
      <c r="O191" s="1">
        <f t="shared" si="65"/>
        <v>133.93</v>
      </c>
      <c r="P191" s="1">
        <f t="shared" si="66"/>
        <v>89</v>
      </c>
      <c r="Q191" s="1">
        <f t="shared" si="67"/>
        <v>-5.6999999999999318</v>
      </c>
      <c r="R191" s="1">
        <f t="shared" si="68"/>
        <v>83</v>
      </c>
      <c r="S191" s="1">
        <f t="shared" si="69"/>
        <v>-44.930000000000007</v>
      </c>
      <c r="T191" s="1">
        <f t="shared" si="70"/>
        <v>-88.699999999999932</v>
      </c>
      <c r="U191" s="1">
        <f t="shared" si="71"/>
        <v>75.057500000000118</v>
      </c>
      <c r="V191" s="1">
        <f t="shared" si="72"/>
        <v>554.79999999999995</v>
      </c>
      <c r="W191" s="1">
        <f t="shared" si="73"/>
        <v>640.79999999999995</v>
      </c>
      <c r="X191" s="1">
        <f t="shared" si="74"/>
        <v>564.79999999999995</v>
      </c>
      <c r="Y191" s="1">
        <f t="shared" si="75"/>
        <v>628.91499999999996</v>
      </c>
      <c r="Z191" s="1">
        <f t="shared" si="76"/>
        <v>86</v>
      </c>
      <c r="AA191" s="1">
        <f t="shared" si="77"/>
        <v>64.115000000000009</v>
      </c>
      <c r="AB191" s="1">
        <f t="shared" si="78"/>
        <v>542.85</v>
      </c>
      <c r="AC191" s="1">
        <f t="shared" si="79"/>
        <v>654.31500000000005</v>
      </c>
      <c r="AD191" s="1">
        <f t="shared" si="80"/>
        <v>576.75</v>
      </c>
      <c r="AE191" s="1">
        <f t="shared" si="81"/>
        <v>615.40000000000009</v>
      </c>
      <c r="AF191" s="1">
        <f t="shared" si="82"/>
        <v>111.46500000000003</v>
      </c>
      <c r="AG191" s="1">
        <f t="shared" si="83"/>
        <v>38.650000000000091</v>
      </c>
      <c r="AH191" s="1">
        <f t="shared" si="84"/>
        <v>680.9</v>
      </c>
      <c r="AI191" s="1">
        <f t="shared" si="85"/>
        <v>560.76499999999999</v>
      </c>
      <c r="AJ191" s="1">
        <f t="shared" si="86"/>
        <v>559.20000000000005</v>
      </c>
      <c r="AK191" s="1">
        <f t="shared" si="87"/>
        <v>632.95000000000005</v>
      </c>
      <c r="AL191" s="1">
        <f t="shared" si="88"/>
        <v>120.13499999999999</v>
      </c>
      <c r="AM191" s="1">
        <f t="shared" si="89"/>
        <v>73.75</v>
      </c>
      <c r="AN191" s="1">
        <f t="shared" si="90"/>
        <v>656.92499999999995</v>
      </c>
      <c r="AO191" s="1">
        <f t="shared" si="91"/>
        <v>559.98250000000007</v>
      </c>
      <c r="AP191" s="1">
        <f t="shared" si="92"/>
        <v>96.942499999999882</v>
      </c>
    </row>
    <row r="192" spans="1:42" x14ac:dyDescent="0.3">
      <c r="A192" s="43">
        <v>132</v>
      </c>
      <c r="B192" s="43">
        <v>436.7</v>
      </c>
      <c r="C192" s="43">
        <v>426.3</v>
      </c>
      <c r="D192" s="43">
        <v>499.3</v>
      </c>
      <c r="E192" s="43">
        <v>544.9</v>
      </c>
      <c r="F192" s="43">
        <v>446.8</v>
      </c>
      <c r="G192" s="43">
        <v>595.73</v>
      </c>
      <c r="H192" s="43">
        <v>438.29</v>
      </c>
      <c r="I192" s="43">
        <v>505.03</v>
      </c>
      <c r="J192" s="43">
        <f t="shared" si="62"/>
        <v>486.63125000000002</v>
      </c>
      <c r="K192" s="43">
        <v>37</v>
      </c>
      <c r="L192" s="43">
        <v>2</v>
      </c>
      <c r="M192" s="1">
        <f t="shared" si="63"/>
        <v>455.27249999999998</v>
      </c>
      <c r="N192" s="1">
        <f t="shared" si="64"/>
        <v>517.99</v>
      </c>
      <c r="O192" s="1">
        <f t="shared" si="65"/>
        <v>-10.399999999999977</v>
      </c>
      <c r="P192" s="1">
        <f t="shared" si="66"/>
        <v>45.599999999999966</v>
      </c>
      <c r="Q192" s="1">
        <f t="shared" si="67"/>
        <v>148.93</v>
      </c>
      <c r="R192" s="1">
        <f t="shared" si="68"/>
        <v>66.739999999999952</v>
      </c>
      <c r="S192" s="1">
        <f t="shared" si="69"/>
        <v>55.999999999999943</v>
      </c>
      <c r="T192" s="1">
        <f t="shared" si="70"/>
        <v>82.190000000000055</v>
      </c>
      <c r="U192" s="1">
        <f t="shared" si="71"/>
        <v>62.71750000000003</v>
      </c>
      <c r="V192" s="1">
        <f t="shared" si="72"/>
        <v>468.79500000000002</v>
      </c>
      <c r="W192" s="1">
        <f t="shared" si="73"/>
        <v>524.96499999999992</v>
      </c>
      <c r="X192" s="1">
        <f t="shared" si="74"/>
        <v>441.75</v>
      </c>
      <c r="Y192" s="1">
        <f t="shared" si="75"/>
        <v>511.01499999999999</v>
      </c>
      <c r="Z192" s="1">
        <f t="shared" si="76"/>
        <v>56.169999999999902</v>
      </c>
      <c r="AA192" s="1">
        <f t="shared" si="77"/>
        <v>69.264999999999986</v>
      </c>
      <c r="AB192" s="1">
        <f t="shared" si="78"/>
        <v>468</v>
      </c>
      <c r="AC192" s="1">
        <f t="shared" si="79"/>
        <v>485.6</v>
      </c>
      <c r="AD192" s="1">
        <f t="shared" si="80"/>
        <v>442.54500000000002</v>
      </c>
      <c r="AE192" s="1">
        <f t="shared" si="81"/>
        <v>550.38</v>
      </c>
      <c r="AF192" s="1">
        <f t="shared" si="82"/>
        <v>17.600000000000023</v>
      </c>
      <c r="AG192" s="1">
        <f t="shared" si="83"/>
        <v>107.83499999999998</v>
      </c>
      <c r="AH192" s="1">
        <f t="shared" si="84"/>
        <v>544.9</v>
      </c>
      <c r="AI192" s="1">
        <f t="shared" si="85"/>
        <v>431.5</v>
      </c>
      <c r="AJ192" s="1">
        <f t="shared" si="86"/>
        <v>471.65999999999997</v>
      </c>
      <c r="AK192" s="1">
        <f t="shared" si="87"/>
        <v>521.26499999999999</v>
      </c>
      <c r="AL192" s="1">
        <f t="shared" si="88"/>
        <v>113.39999999999998</v>
      </c>
      <c r="AM192" s="1">
        <f t="shared" si="89"/>
        <v>49.605000000000018</v>
      </c>
      <c r="AN192" s="1">
        <f t="shared" si="90"/>
        <v>533.08249999999998</v>
      </c>
      <c r="AO192" s="1">
        <f t="shared" si="91"/>
        <v>451.58</v>
      </c>
      <c r="AP192" s="1">
        <f t="shared" si="92"/>
        <v>81.502499999999998</v>
      </c>
    </row>
    <row r="193" spans="1:42" x14ac:dyDescent="0.3">
      <c r="A193" s="43">
        <v>135</v>
      </c>
      <c r="B193" s="43">
        <v>473.2</v>
      </c>
      <c r="C193" s="43">
        <v>541.76</v>
      </c>
      <c r="D193" s="43">
        <v>523.6</v>
      </c>
      <c r="E193" s="43">
        <v>632.1</v>
      </c>
      <c r="F193" s="43">
        <v>447.8</v>
      </c>
      <c r="G193" s="43">
        <v>536.6</v>
      </c>
      <c r="H193" s="43">
        <v>465.1</v>
      </c>
      <c r="I193" s="43">
        <v>499.4</v>
      </c>
      <c r="J193" s="43">
        <f t="shared" si="62"/>
        <v>514.94499999999994</v>
      </c>
      <c r="K193" s="43">
        <v>23</v>
      </c>
      <c r="L193" s="43">
        <v>2</v>
      </c>
      <c r="M193" s="1">
        <f t="shared" si="63"/>
        <v>477.42499999999995</v>
      </c>
      <c r="N193" s="1">
        <f t="shared" si="64"/>
        <v>552.46500000000003</v>
      </c>
      <c r="O193" s="1">
        <f t="shared" si="65"/>
        <v>68.56</v>
      </c>
      <c r="P193" s="1">
        <f t="shared" si="66"/>
        <v>108.5</v>
      </c>
      <c r="Q193" s="1">
        <f t="shared" si="67"/>
        <v>88.800000000000011</v>
      </c>
      <c r="R193" s="1">
        <f t="shared" si="68"/>
        <v>34.299999999999955</v>
      </c>
      <c r="S193" s="1">
        <f t="shared" si="69"/>
        <v>39.94</v>
      </c>
      <c r="T193" s="1">
        <f t="shared" si="70"/>
        <v>54.500000000000057</v>
      </c>
      <c r="U193" s="1">
        <f t="shared" si="71"/>
        <v>75.040000000000077</v>
      </c>
      <c r="V193" s="1">
        <f t="shared" si="72"/>
        <v>494.35</v>
      </c>
      <c r="W193" s="1">
        <f t="shared" si="73"/>
        <v>565.75</v>
      </c>
      <c r="X193" s="1">
        <f t="shared" si="74"/>
        <v>460.5</v>
      </c>
      <c r="Y193" s="1">
        <f t="shared" si="75"/>
        <v>539.18000000000006</v>
      </c>
      <c r="Z193" s="1">
        <f t="shared" si="76"/>
        <v>71.399999999999977</v>
      </c>
      <c r="AA193" s="1">
        <f t="shared" si="77"/>
        <v>78.680000000000064</v>
      </c>
      <c r="AB193" s="1">
        <f t="shared" si="78"/>
        <v>498.4</v>
      </c>
      <c r="AC193" s="1">
        <f t="shared" si="79"/>
        <v>586.93000000000006</v>
      </c>
      <c r="AD193" s="1">
        <f t="shared" si="80"/>
        <v>456.45000000000005</v>
      </c>
      <c r="AE193" s="1">
        <f t="shared" si="81"/>
        <v>518</v>
      </c>
      <c r="AF193" s="1">
        <f t="shared" si="82"/>
        <v>88.530000000000086</v>
      </c>
      <c r="AG193" s="1">
        <f t="shared" si="83"/>
        <v>61.549999999999955</v>
      </c>
      <c r="AH193" s="1">
        <f t="shared" si="84"/>
        <v>632.1</v>
      </c>
      <c r="AI193" s="1">
        <f t="shared" si="85"/>
        <v>507.48</v>
      </c>
      <c r="AJ193" s="1">
        <f t="shared" si="86"/>
        <v>482.25</v>
      </c>
      <c r="AK193" s="1">
        <f t="shared" si="87"/>
        <v>492.20000000000005</v>
      </c>
      <c r="AL193" s="1">
        <f t="shared" si="88"/>
        <v>124.62</v>
      </c>
      <c r="AM193" s="1">
        <f t="shared" si="89"/>
        <v>9.9500000000000455</v>
      </c>
      <c r="AN193" s="1">
        <f t="shared" si="90"/>
        <v>562.15000000000009</v>
      </c>
      <c r="AO193" s="1">
        <f t="shared" si="91"/>
        <v>494.86500000000001</v>
      </c>
      <c r="AP193" s="1">
        <f t="shared" si="92"/>
        <v>67.285000000000082</v>
      </c>
    </row>
    <row r="194" spans="1:42" x14ac:dyDescent="0.3">
      <c r="A194" s="43">
        <v>140</v>
      </c>
      <c r="B194" s="43">
        <v>505.8</v>
      </c>
      <c r="C194" s="43">
        <v>515.29999999999995</v>
      </c>
      <c r="D194" s="43">
        <v>502.3</v>
      </c>
      <c r="E194" s="43">
        <v>619.73</v>
      </c>
      <c r="F194" s="43">
        <v>545.4</v>
      </c>
      <c r="G194" s="43">
        <v>611</v>
      </c>
      <c r="H194" s="43">
        <v>522.1</v>
      </c>
      <c r="I194" s="43">
        <v>559.20000000000005</v>
      </c>
      <c r="J194" s="43">
        <f t="shared" ref="J194:J212" si="93">AVERAGE(B194:I194)</f>
        <v>547.60374999999999</v>
      </c>
      <c r="K194" s="43">
        <v>20</v>
      </c>
      <c r="L194" s="43">
        <v>2</v>
      </c>
      <c r="M194" s="1">
        <f t="shared" ref="M194:M212" si="94">AVERAGE(B194,D194,F194,H194)</f>
        <v>518.9</v>
      </c>
      <c r="N194" s="1">
        <f t="shared" ref="N194:N212" si="95">AVERAGE(C194,E194,G194,I194)</f>
        <v>576.3075</v>
      </c>
      <c r="O194" s="1">
        <f t="shared" ref="O194:O212" si="96">AVERAGE(C194-B194)</f>
        <v>9.4999999999999432</v>
      </c>
      <c r="P194" s="1">
        <f t="shared" ref="P194:P212" si="97">AVERAGE(E194-D194)</f>
        <v>117.43</v>
      </c>
      <c r="Q194" s="1">
        <f t="shared" ref="Q194:Q212" si="98">AVERAGE(G194-F194)</f>
        <v>65.600000000000023</v>
      </c>
      <c r="R194" s="1">
        <f t="shared" ref="R194:R212" si="99">AVERAGE(I194-H194)</f>
        <v>37.100000000000023</v>
      </c>
      <c r="S194" s="1">
        <f t="shared" ref="S194:S212" si="100">P194-O194</f>
        <v>107.93000000000006</v>
      </c>
      <c r="T194" s="1">
        <f t="shared" ref="T194:T212" si="101">Q194-R194</f>
        <v>28.5</v>
      </c>
      <c r="U194" s="1">
        <f t="shared" ref="U194:U212" si="102">N194-M194</f>
        <v>57.407500000000027</v>
      </c>
      <c r="V194" s="1">
        <f t="shared" ref="V194:V212" si="103">AVERAGE(D194,H194)</f>
        <v>512.20000000000005</v>
      </c>
      <c r="W194" s="1">
        <f t="shared" ref="W194:W212" si="104">AVERAGE(E194,I194)</f>
        <v>589.46500000000003</v>
      </c>
      <c r="X194" s="1">
        <f t="shared" ref="X194:X212" si="105">AVERAGE(B194,F194)</f>
        <v>525.6</v>
      </c>
      <c r="Y194" s="1">
        <f t="shared" ref="Y194:Y212" si="106">AVERAGE(C194,G194)</f>
        <v>563.15</v>
      </c>
      <c r="Z194" s="1">
        <f t="shared" ref="Z194:Z212" si="107">W194-V194</f>
        <v>77.264999999999986</v>
      </c>
      <c r="AA194" s="1">
        <f t="shared" ref="AA194:AA212" si="108">Y194-X194</f>
        <v>37.549999999999955</v>
      </c>
      <c r="AB194" s="1">
        <f t="shared" ref="AB194:AB212" si="109">AVERAGE(B194,D194)</f>
        <v>504.05</v>
      </c>
      <c r="AC194" s="1">
        <f t="shared" ref="AC194:AC212" si="110">AVERAGE(C194,E194)</f>
        <v>567.51499999999999</v>
      </c>
      <c r="AD194" s="1">
        <f t="shared" ref="AD194:AD212" si="111">AVERAGE(F194,H194)</f>
        <v>533.75</v>
      </c>
      <c r="AE194" s="1">
        <f t="shared" ref="AE194:AE212" si="112">AVERAGE(G194,I194)</f>
        <v>585.1</v>
      </c>
      <c r="AF194" s="1">
        <f t="shared" ref="AF194:AF212" si="113">AC194-AB194</f>
        <v>63.464999999999975</v>
      </c>
      <c r="AG194" s="1">
        <f t="shared" ref="AG194:AG212" si="114">AE194-AD194</f>
        <v>51.350000000000023</v>
      </c>
      <c r="AH194" s="1">
        <f t="shared" ref="AH194:AH212" si="115">AVERAGE(E194)</f>
        <v>619.73</v>
      </c>
      <c r="AI194" s="1">
        <f t="shared" ref="AI194:AI212" si="116">AVERAGE(B194,C194)</f>
        <v>510.54999999999995</v>
      </c>
      <c r="AJ194" s="1">
        <f t="shared" ref="AJ194:AJ212" si="117">AVERAGE(H194,I194)</f>
        <v>540.65000000000009</v>
      </c>
      <c r="AK194" s="1">
        <f t="shared" ref="AK194:AK212" si="118">AVERAGE(F194,G194)</f>
        <v>578.20000000000005</v>
      </c>
      <c r="AL194" s="1">
        <f t="shared" ref="AL194:AL212" si="119">AH194-AI194</f>
        <v>109.18000000000006</v>
      </c>
      <c r="AM194" s="1">
        <f t="shared" ref="AM194:AM212" si="120">AK194-AJ194</f>
        <v>37.549999999999955</v>
      </c>
      <c r="AN194" s="1">
        <f t="shared" ref="AN194:AN212" si="121">AVERAGE(AH194,AK194)</f>
        <v>598.96500000000003</v>
      </c>
      <c r="AO194" s="1">
        <f t="shared" ref="AO194:AO212" si="122">AVERAGE(AI194,AJ194)</f>
        <v>525.6</v>
      </c>
      <c r="AP194" s="1">
        <f t="shared" ref="AP194:AP212" si="123">AN194-AO194</f>
        <v>73.365000000000009</v>
      </c>
    </row>
    <row r="195" spans="1:42" x14ac:dyDescent="0.3">
      <c r="A195" s="43">
        <v>144</v>
      </c>
      <c r="B195" s="43">
        <v>655.6</v>
      </c>
      <c r="C195" s="43">
        <v>788.8</v>
      </c>
      <c r="D195" s="43">
        <v>589.5</v>
      </c>
      <c r="E195" s="43">
        <v>700.4</v>
      </c>
      <c r="F195" s="43">
        <v>613.9</v>
      </c>
      <c r="G195" s="43">
        <v>712.3</v>
      </c>
      <c r="H195" s="43">
        <v>472.1</v>
      </c>
      <c r="I195" s="43">
        <v>475.9</v>
      </c>
      <c r="J195" s="43">
        <f t="shared" si="93"/>
        <v>626.0625</v>
      </c>
      <c r="K195" s="43">
        <v>22</v>
      </c>
      <c r="L195" s="43">
        <v>2</v>
      </c>
      <c r="M195" s="1">
        <f t="shared" si="94"/>
        <v>582.77499999999998</v>
      </c>
      <c r="N195" s="1">
        <f t="shared" si="95"/>
        <v>669.35</v>
      </c>
      <c r="O195" s="1">
        <f t="shared" si="96"/>
        <v>133.19999999999993</v>
      </c>
      <c r="P195" s="1">
        <f t="shared" si="97"/>
        <v>110.89999999999998</v>
      </c>
      <c r="Q195" s="1">
        <f t="shared" si="98"/>
        <v>98.399999999999977</v>
      </c>
      <c r="R195" s="1">
        <f t="shared" si="99"/>
        <v>3.7999999999999545</v>
      </c>
      <c r="S195" s="1">
        <f t="shared" si="100"/>
        <v>-22.299999999999955</v>
      </c>
      <c r="T195" s="1">
        <f t="shared" si="101"/>
        <v>94.600000000000023</v>
      </c>
      <c r="U195" s="1">
        <f t="shared" si="102"/>
        <v>86.575000000000045</v>
      </c>
      <c r="V195" s="1">
        <f t="shared" si="103"/>
        <v>530.79999999999995</v>
      </c>
      <c r="W195" s="1">
        <f t="shared" si="104"/>
        <v>588.15</v>
      </c>
      <c r="X195" s="1">
        <f t="shared" si="105"/>
        <v>634.75</v>
      </c>
      <c r="Y195" s="1">
        <f t="shared" si="106"/>
        <v>750.55</v>
      </c>
      <c r="Z195" s="1">
        <f t="shared" si="107"/>
        <v>57.350000000000023</v>
      </c>
      <c r="AA195" s="1">
        <f t="shared" si="108"/>
        <v>115.79999999999995</v>
      </c>
      <c r="AB195" s="1">
        <f t="shared" si="109"/>
        <v>622.54999999999995</v>
      </c>
      <c r="AC195" s="1">
        <f t="shared" si="110"/>
        <v>744.59999999999991</v>
      </c>
      <c r="AD195" s="1">
        <f t="shared" si="111"/>
        <v>543</v>
      </c>
      <c r="AE195" s="1">
        <f t="shared" si="112"/>
        <v>594.09999999999991</v>
      </c>
      <c r="AF195" s="1">
        <f t="shared" si="113"/>
        <v>122.04999999999995</v>
      </c>
      <c r="AG195" s="1">
        <f t="shared" si="114"/>
        <v>51.099999999999909</v>
      </c>
      <c r="AH195" s="1">
        <f t="shared" si="115"/>
        <v>700.4</v>
      </c>
      <c r="AI195" s="1">
        <f t="shared" si="116"/>
        <v>722.2</v>
      </c>
      <c r="AJ195" s="1">
        <f t="shared" si="117"/>
        <v>474</v>
      </c>
      <c r="AK195" s="1">
        <f t="shared" si="118"/>
        <v>663.09999999999991</v>
      </c>
      <c r="AL195" s="1">
        <f t="shared" si="119"/>
        <v>-21.800000000000068</v>
      </c>
      <c r="AM195" s="1">
        <f t="shared" si="120"/>
        <v>189.09999999999991</v>
      </c>
      <c r="AN195" s="1">
        <f t="shared" si="121"/>
        <v>681.75</v>
      </c>
      <c r="AO195" s="1">
        <f t="shared" si="122"/>
        <v>598.1</v>
      </c>
      <c r="AP195" s="1">
        <f t="shared" si="123"/>
        <v>83.649999999999977</v>
      </c>
    </row>
    <row r="196" spans="1:42" x14ac:dyDescent="0.3">
      <c r="A196" s="43">
        <v>145</v>
      </c>
      <c r="B196" s="43">
        <v>385.7</v>
      </c>
      <c r="C196" s="43">
        <v>661.12</v>
      </c>
      <c r="D196" s="43">
        <v>401.14</v>
      </c>
      <c r="E196" s="43">
        <v>700.96</v>
      </c>
      <c r="F196" s="43">
        <v>524.91</v>
      </c>
      <c r="G196" s="43">
        <v>719.71</v>
      </c>
      <c r="H196" s="43">
        <v>457.71</v>
      </c>
      <c r="I196" s="43">
        <v>456.21</v>
      </c>
      <c r="J196" s="43">
        <f t="shared" si="93"/>
        <v>538.4325</v>
      </c>
      <c r="K196" s="43">
        <v>21</v>
      </c>
      <c r="L196" s="43">
        <v>2</v>
      </c>
      <c r="M196" s="1">
        <f t="shared" si="94"/>
        <v>442.36500000000001</v>
      </c>
      <c r="N196" s="1">
        <f t="shared" si="95"/>
        <v>634.5</v>
      </c>
      <c r="O196" s="1">
        <f t="shared" si="96"/>
        <v>275.42</v>
      </c>
      <c r="P196" s="1">
        <f t="shared" si="97"/>
        <v>299.82000000000005</v>
      </c>
      <c r="Q196" s="1">
        <f t="shared" si="98"/>
        <v>194.80000000000007</v>
      </c>
      <c r="R196" s="1">
        <f t="shared" si="99"/>
        <v>-1.5</v>
      </c>
      <c r="S196" s="1">
        <f t="shared" si="100"/>
        <v>24.400000000000034</v>
      </c>
      <c r="T196" s="1">
        <f t="shared" si="101"/>
        <v>196.30000000000007</v>
      </c>
      <c r="U196" s="1">
        <f t="shared" si="102"/>
        <v>192.13499999999999</v>
      </c>
      <c r="V196" s="1">
        <f t="shared" si="103"/>
        <v>429.42499999999995</v>
      </c>
      <c r="W196" s="1">
        <f t="shared" si="104"/>
        <v>578.58500000000004</v>
      </c>
      <c r="X196" s="1">
        <f t="shared" si="105"/>
        <v>455.30499999999995</v>
      </c>
      <c r="Y196" s="1">
        <f t="shared" si="106"/>
        <v>690.41499999999996</v>
      </c>
      <c r="Z196" s="1">
        <f t="shared" si="107"/>
        <v>149.16000000000008</v>
      </c>
      <c r="AA196" s="1">
        <f t="shared" si="108"/>
        <v>235.11</v>
      </c>
      <c r="AB196" s="1">
        <f t="shared" si="109"/>
        <v>393.41999999999996</v>
      </c>
      <c r="AC196" s="1">
        <f t="shared" si="110"/>
        <v>681.04</v>
      </c>
      <c r="AD196" s="1">
        <f t="shared" si="111"/>
        <v>491.30999999999995</v>
      </c>
      <c r="AE196" s="1">
        <f t="shared" si="112"/>
        <v>587.96</v>
      </c>
      <c r="AF196" s="1">
        <f t="shared" si="113"/>
        <v>287.62</v>
      </c>
      <c r="AG196" s="1">
        <f t="shared" si="114"/>
        <v>96.650000000000091</v>
      </c>
      <c r="AH196" s="1">
        <f t="shared" si="115"/>
        <v>700.96</v>
      </c>
      <c r="AI196" s="1">
        <f t="shared" si="116"/>
        <v>523.41</v>
      </c>
      <c r="AJ196" s="1">
        <f t="shared" si="117"/>
        <v>456.96</v>
      </c>
      <c r="AK196" s="1">
        <f t="shared" si="118"/>
        <v>622.30999999999995</v>
      </c>
      <c r="AL196" s="1">
        <f t="shared" si="119"/>
        <v>177.55000000000007</v>
      </c>
      <c r="AM196" s="1">
        <f t="shared" si="120"/>
        <v>165.34999999999997</v>
      </c>
      <c r="AN196" s="1">
        <f t="shared" si="121"/>
        <v>661.63499999999999</v>
      </c>
      <c r="AO196" s="1">
        <f t="shared" si="122"/>
        <v>490.18499999999995</v>
      </c>
      <c r="AP196" s="1">
        <f t="shared" si="123"/>
        <v>171.45000000000005</v>
      </c>
    </row>
    <row r="197" spans="1:42" x14ac:dyDescent="0.3">
      <c r="A197" s="43">
        <v>147</v>
      </c>
      <c r="B197" s="43">
        <v>488.6</v>
      </c>
      <c r="C197" s="43">
        <v>545.39</v>
      </c>
      <c r="D197" s="43">
        <v>542.72</v>
      </c>
      <c r="E197" s="43">
        <v>681.7</v>
      </c>
      <c r="F197" s="43">
        <v>453.1</v>
      </c>
      <c r="G197" s="43">
        <v>535.9</v>
      </c>
      <c r="H197" s="43">
        <v>434.4</v>
      </c>
      <c r="I197" s="43">
        <v>544.85</v>
      </c>
      <c r="J197" s="43">
        <f t="shared" si="93"/>
        <v>528.33249999999998</v>
      </c>
      <c r="K197" s="43">
        <v>26</v>
      </c>
      <c r="L197" s="43">
        <v>2</v>
      </c>
      <c r="M197" s="1">
        <f t="shared" si="94"/>
        <v>479.70500000000004</v>
      </c>
      <c r="N197" s="1">
        <f t="shared" si="95"/>
        <v>576.96</v>
      </c>
      <c r="O197" s="1">
        <f t="shared" si="96"/>
        <v>56.789999999999964</v>
      </c>
      <c r="P197" s="1">
        <f t="shared" si="97"/>
        <v>138.98000000000002</v>
      </c>
      <c r="Q197" s="1">
        <f t="shared" si="98"/>
        <v>82.799999999999955</v>
      </c>
      <c r="R197" s="1">
        <f t="shared" si="99"/>
        <v>110.45000000000005</v>
      </c>
      <c r="S197" s="1">
        <f t="shared" si="100"/>
        <v>82.190000000000055</v>
      </c>
      <c r="T197" s="1">
        <f t="shared" si="101"/>
        <v>-27.650000000000091</v>
      </c>
      <c r="U197" s="1">
        <f t="shared" si="102"/>
        <v>97.254999999999995</v>
      </c>
      <c r="V197" s="1">
        <f t="shared" si="103"/>
        <v>488.56</v>
      </c>
      <c r="W197" s="1">
        <f t="shared" si="104"/>
        <v>613.27500000000009</v>
      </c>
      <c r="X197" s="1">
        <f t="shared" si="105"/>
        <v>470.85</v>
      </c>
      <c r="Y197" s="1">
        <f t="shared" si="106"/>
        <v>540.64499999999998</v>
      </c>
      <c r="Z197" s="1">
        <f t="shared" si="107"/>
        <v>124.71500000000009</v>
      </c>
      <c r="AA197" s="1">
        <f t="shared" si="108"/>
        <v>69.794999999999959</v>
      </c>
      <c r="AB197" s="1">
        <f t="shared" si="109"/>
        <v>515.66000000000008</v>
      </c>
      <c r="AC197" s="1">
        <f t="shared" si="110"/>
        <v>613.54500000000007</v>
      </c>
      <c r="AD197" s="1">
        <f t="shared" si="111"/>
        <v>443.75</v>
      </c>
      <c r="AE197" s="1">
        <f t="shared" si="112"/>
        <v>540.375</v>
      </c>
      <c r="AF197" s="1">
        <f t="shared" si="113"/>
        <v>97.884999999999991</v>
      </c>
      <c r="AG197" s="1">
        <f t="shared" si="114"/>
        <v>96.625</v>
      </c>
      <c r="AH197" s="1">
        <f t="shared" si="115"/>
        <v>681.7</v>
      </c>
      <c r="AI197" s="1">
        <f t="shared" si="116"/>
        <v>516.995</v>
      </c>
      <c r="AJ197" s="1">
        <f t="shared" si="117"/>
        <v>489.625</v>
      </c>
      <c r="AK197" s="1">
        <f t="shared" si="118"/>
        <v>494.5</v>
      </c>
      <c r="AL197" s="1">
        <f t="shared" si="119"/>
        <v>164.70500000000004</v>
      </c>
      <c r="AM197" s="1">
        <f t="shared" si="120"/>
        <v>4.875</v>
      </c>
      <c r="AN197" s="1">
        <f t="shared" si="121"/>
        <v>588.1</v>
      </c>
      <c r="AO197" s="1">
        <f t="shared" si="122"/>
        <v>503.31</v>
      </c>
      <c r="AP197" s="1">
        <f t="shared" si="123"/>
        <v>84.79000000000002</v>
      </c>
    </row>
    <row r="198" spans="1:42" x14ac:dyDescent="0.3">
      <c r="A198" s="43">
        <v>148</v>
      </c>
      <c r="B198" s="43">
        <v>486.08</v>
      </c>
      <c r="C198" s="43">
        <v>530.88</v>
      </c>
      <c r="D198" s="43">
        <v>471.36</v>
      </c>
      <c r="E198" s="43">
        <v>575.09</v>
      </c>
      <c r="F198" s="43">
        <v>505.4</v>
      </c>
      <c r="G198" s="43">
        <v>522.4</v>
      </c>
      <c r="H198" s="43">
        <v>431.9</v>
      </c>
      <c r="I198" s="43">
        <v>488.6</v>
      </c>
      <c r="J198" s="43">
        <f t="shared" si="93"/>
        <v>501.46375000000006</v>
      </c>
      <c r="K198" s="43">
        <v>20</v>
      </c>
      <c r="L198" s="43">
        <v>2</v>
      </c>
      <c r="M198" s="1">
        <f t="shared" si="94"/>
        <v>473.68500000000006</v>
      </c>
      <c r="N198" s="1">
        <f t="shared" si="95"/>
        <v>529.24249999999995</v>
      </c>
      <c r="O198" s="1">
        <f t="shared" si="96"/>
        <v>44.800000000000011</v>
      </c>
      <c r="P198" s="1">
        <f t="shared" si="97"/>
        <v>103.73000000000002</v>
      </c>
      <c r="Q198" s="1">
        <f t="shared" si="98"/>
        <v>17</v>
      </c>
      <c r="R198" s="1">
        <f t="shared" si="99"/>
        <v>56.700000000000045</v>
      </c>
      <c r="S198" s="1">
        <f t="shared" si="100"/>
        <v>58.930000000000007</v>
      </c>
      <c r="T198" s="1">
        <f t="shared" si="101"/>
        <v>-39.700000000000045</v>
      </c>
      <c r="U198" s="1">
        <f t="shared" si="102"/>
        <v>55.557499999999891</v>
      </c>
      <c r="V198" s="1">
        <f t="shared" si="103"/>
        <v>451.63</v>
      </c>
      <c r="W198" s="1">
        <f t="shared" si="104"/>
        <v>531.84500000000003</v>
      </c>
      <c r="X198" s="1">
        <f t="shared" si="105"/>
        <v>495.74</v>
      </c>
      <c r="Y198" s="1">
        <f t="shared" si="106"/>
        <v>526.64</v>
      </c>
      <c r="Z198" s="1">
        <f t="shared" si="107"/>
        <v>80.215000000000032</v>
      </c>
      <c r="AA198" s="1">
        <f t="shared" si="108"/>
        <v>30.899999999999977</v>
      </c>
      <c r="AB198" s="1">
        <f t="shared" si="109"/>
        <v>478.72</v>
      </c>
      <c r="AC198" s="1">
        <f t="shared" si="110"/>
        <v>552.98500000000001</v>
      </c>
      <c r="AD198" s="1">
        <f t="shared" si="111"/>
        <v>468.65</v>
      </c>
      <c r="AE198" s="1">
        <f t="shared" si="112"/>
        <v>505.5</v>
      </c>
      <c r="AF198" s="1">
        <f t="shared" si="113"/>
        <v>74.264999999999986</v>
      </c>
      <c r="AG198" s="1">
        <f t="shared" si="114"/>
        <v>36.850000000000023</v>
      </c>
      <c r="AH198" s="1">
        <f t="shared" si="115"/>
        <v>575.09</v>
      </c>
      <c r="AI198" s="1">
        <f t="shared" si="116"/>
        <v>508.48</v>
      </c>
      <c r="AJ198" s="1">
        <f t="shared" si="117"/>
        <v>460.25</v>
      </c>
      <c r="AK198" s="1">
        <f t="shared" si="118"/>
        <v>513.9</v>
      </c>
      <c r="AL198" s="1">
        <f t="shared" si="119"/>
        <v>66.610000000000014</v>
      </c>
      <c r="AM198" s="1">
        <f t="shared" si="120"/>
        <v>53.649999999999977</v>
      </c>
      <c r="AN198" s="1">
        <f t="shared" si="121"/>
        <v>544.495</v>
      </c>
      <c r="AO198" s="1">
        <f t="shared" si="122"/>
        <v>484.36500000000001</v>
      </c>
      <c r="AP198" s="1">
        <f t="shared" si="123"/>
        <v>60.129999999999995</v>
      </c>
    </row>
    <row r="199" spans="1:42" x14ac:dyDescent="0.3">
      <c r="A199" s="43">
        <v>149</v>
      </c>
      <c r="B199" s="43">
        <v>505.83</v>
      </c>
      <c r="C199" s="43">
        <v>541.73</v>
      </c>
      <c r="D199" s="43">
        <v>533.4</v>
      </c>
      <c r="E199" s="43">
        <v>844.93</v>
      </c>
      <c r="F199" s="43">
        <v>498.86</v>
      </c>
      <c r="G199" s="43">
        <v>774.4</v>
      </c>
      <c r="H199" s="43">
        <v>556.91</v>
      </c>
      <c r="I199" s="43">
        <v>577.26</v>
      </c>
      <c r="J199" s="43">
        <f t="shared" si="93"/>
        <v>604.16500000000008</v>
      </c>
      <c r="K199" s="43">
        <v>23</v>
      </c>
      <c r="L199" s="43">
        <v>2</v>
      </c>
      <c r="M199" s="1">
        <f t="shared" si="94"/>
        <v>523.75</v>
      </c>
      <c r="N199" s="1">
        <f t="shared" si="95"/>
        <v>684.57999999999993</v>
      </c>
      <c r="O199" s="1">
        <f t="shared" si="96"/>
        <v>35.900000000000034</v>
      </c>
      <c r="P199" s="1">
        <f t="shared" si="97"/>
        <v>311.52999999999997</v>
      </c>
      <c r="Q199" s="1">
        <f t="shared" si="98"/>
        <v>275.53999999999996</v>
      </c>
      <c r="R199" s="1">
        <f t="shared" si="99"/>
        <v>20.350000000000023</v>
      </c>
      <c r="S199" s="1">
        <f t="shared" si="100"/>
        <v>275.62999999999994</v>
      </c>
      <c r="T199" s="1">
        <f t="shared" si="101"/>
        <v>255.18999999999994</v>
      </c>
      <c r="U199" s="1">
        <f t="shared" si="102"/>
        <v>160.82999999999993</v>
      </c>
      <c r="V199" s="1">
        <f t="shared" si="103"/>
        <v>545.15499999999997</v>
      </c>
      <c r="W199" s="1">
        <f t="shared" si="104"/>
        <v>711.09500000000003</v>
      </c>
      <c r="X199" s="1">
        <f t="shared" si="105"/>
        <v>502.34500000000003</v>
      </c>
      <c r="Y199" s="1">
        <f t="shared" si="106"/>
        <v>658.06500000000005</v>
      </c>
      <c r="Z199" s="1">
        <f t="shared" si="107"/>
        <v>165.94000000000005</v>
      </c>
      <c r="AA199" s="1">
        <f t="shared" si="108"/>
        <v>155.72000000000003</v>
      </c>
      <c r="AB199" s="1">
        <f t="shared" si="109"/>
        <v>519.61500000000001</v>
      </c>
      <c r="AC199" s="1">
        <f t="shared" si="110"/>
        <v>693.32999999999993</v>
      </c>
      <c r="AD199" s="1">
        <f t="shared" si="111"/>
        <v>527.88499999999999</v>
      </c>
      <c r="AE199" s="1">
        <f t="shared" si="112"/>
        <v>675.82999999999993</v>
      </c>
      <c r="AF199" s="1">
        <f t="shared" si="113"/>
        <v>173.71499999999992</v>
      </c>
      <c r="AG199" s="1">
        <f t="shared" si="114"/>
        <v>147.94499999999994</v>
      </c>
      <c r="AH199" s="1">
        <f t="shared" si="115"/>
        <v>844.93</v>
      </c>
      <c r="AI199" s="1">
        <f t="shared" si="116"/>
        <v>523.78</v>
      </c>
      <c r="AJ199" s="1">
        <f t="shared" si="117"/>
        <v>567.08500000000004</v>
      </c>
      <c r="AK199" s="1">
        <f t="shared" si="118"/>
        <v>636.63</v>
      </c>
      <c r="AL199" s="1">
        <f t="shared" si="119"/>
        <v>321.14999999999998</v>
      </c>
      <c r="AM199" s="1">
        <f t="shared" si="120"/>
        <v>69.544999999999959</v>
      </c>
      <c r="AN199" s="1">
        <f t="shared" si="121"/>
        <v>740.78</v>
      </c>
      <c r="AO199" s="1">
        <f t="shared" si="122"/>
        <v>545.4325</v>
      </c>
      <c r="AP199" s="1">
        <f t="shared" si="123"/>
        <v>195.34749999999997</v>
      </c>
    </row>
    <row r="200" spans="1:42" x14ac:dyDescent="0.3">
      <c r="A200" s="43">
        <v>154</v>
      </c>
      <c r="B200" s="43">
        <v>447.7</v>
      </c>
      <c r="C200" s="43">
        <v>688.46</v>
      </c>
      <c r="D200" s="43">
        <v>393.3</v>
      </c>
      <c r="E200" s="43">
        <v>687.33</v>
      </c>
      <c r="F200" s="43">
        <v>387.8</v>
      </c>
      <c r="G200" s="43">
        <v>562.88</v>
      </c>
      <c r="H200" s="43">
        <v>405.4</v>
      </c>
      <c r="I200" s="43">
        <v>479.89</v>
      </c>
      <c r="J200" s="43">
        <f t="shared" si="93"/>
        <v>506.59500000000003</v>
      </c>
      <c r="K200" s="43">
        <v>24</v>
      </c>
      <c r="L200" s="43">
        <v>2</v>
      </c>
      <c r="M200" s="1">
        <f t="shared" si="94"/>
        <v>408.54999999999995</v>
      </c>
      <c r="N200" s="1">
        <f t="shared" si="95"/>
        <v>604.64</v>
      </c>
      <c r="O200" s="1">
        <f t="shared" si="96"/>
        <v>240.76000000000005</v>
      </c>
      <c r="P200" s="1">
        <f t="shared" si="97"/>
        <v>294.03000000000003</v>
      </c>
      <c r="Q200" s="1">
        <f t="shared" si="98"/>
        <v>175.07999999999998</v>
      </c>
      <c r="R200" s="1">
        <f t="shared" si="99"/>
        <v>74.490000000000009</v>
      </c>
      <c r="S200" s="1">
        <f t="shared" si="100"/>
        <v>53.269999999999982</v>
      </c>
      <c r="T200" s="1">
        <f t="shared" si="101"/>
        <v>100.58999999999997</v>
      </c>
      <c r="U200" s="1">
        <f t="shared" si="102"/>
        <v>196.09000000000003</v>
      </c>
      <c r="V200" s="1">
        <f t="shared" si="103"/>
        <v>399.35</v>
      </c>
      <c r="W200" s="1">
        <f t="shared" si="104"/>
        <v>583.61</v>
      </c>
      <c r="X200" s="1">
        <f t="shared" si="105"/>
        <v>417.75</v>
      </c>
      <c r="Y200" s="1">
        <f t="shared" si="106"/>
        <v>625.67000000000007</v>
      </c>
      <c r="Z200" s="1">
        <f t="shared" si="107"/>
        <v>184.26</v>
      </c>
      <c r="AA200" s="1">
        <f t="shared" si="108"/>
        <v>207.92000000000007</v>
      </c>
      <c r="AB200" s="1">
        <f t="shared" si="109"/>
        <v>420.5</v>
      </c>
      <c r="AC200" s="1">
        <f t="shared" si="110"/>
        <v>687.89499999999998</v>
      </c>
      <c r="AD200" s="1">
        <f t="shared" si="111"/>
        <v>396.6</v>
      </c>
      <c r="AE200" s="1">
        <f t="shared" si="112"/>
        <v>521.38499999999999</v>
      </c>
      <c r="AF200" s="1">
        <f t="shared" si="113"/>
        <v>267.39499999999998</v>
      </c>
      <c r="AG200" s="1">
        <f t="shared" si="114"/>
        <v>124.78499999999997</v>
      </c>
      <c r="AH200" s="1">
        <f t="shared" si="115"/>
        <v>687.33</v>
      </c>
      <c r="AI200" s="1">
        <f t="shared" si="116"/>
        <v>568.08000000000004</v>
      </c>
      <c r="AJ200" s="1">
        <f t="shared" si="117"/>
        <v>442.64499999999998</v>
      </c>
      <c r="AK200" s="1">
        <f t="shared" si="118"/>
        <v>475.34000000000003</v>
      </c>
      <c r="AL200" s="1">
        <f t="shared" si="119"/>
        <v>119.25</v>
      </c>
      <c r="AM200" s="1">
        <f t="shared" si="120"/>
        <v>32.69500000000005</v>
      </c>
      <c r="AN200" s="1">
        <f t="shared" si="121"/>
        <v>581.33500000000004</v>
      </c>
      <c r="AO200" s="1">
        <f t="shared" si="122"/>
        <v>505.36250000000001</v>
      </c>
      <c r="AP200" s="1">
        <f t="shared" si="123"/>
        <v>75.972500000000025</v>
      </c>
    </row>
    <row r="201" spans="1:42" x14ac:dyDescent="0.3">
      <c r="A201" s="43">
        <v>159</v>
      </c>
      <c r="B201" s="43">
        <v>436.8</v>
      </c>
      <c r="C201" s="43">
        <v>523.94000000000005</v>
      </c>
      <c r="D201" s="43">
        <v>378.3</v>
      </c>
      <c r="E201" s="43">
        <v>626.4</v>
      </c>
      <c r="F201" s="43">
        <v>528.75</v>
      </c>
      <c r="G201" s="43">
        <v>696.86</v>
      </c>
      <c r="H201" s="43">
        <v>500.31</v>
      </c>
      <c r="I201" s="43">
        <v>411.31</v>
      </c>
      <c r="J201" s="43">
        <f t="shared" si="93"/>
        <v>512.83375000000001</v>
      </c>
      <c r="K201" s="43">
        <v>23</v>
      </c>
      <c r="L201" s="43">
        <v>2</v>
      </c>
      <c r="M201" s="1">
        <f t="shared" si="94"/>
        <v>461.03999999999996</v>
      </c>
      <c r="N201" s="1">
        <f t="shared" si="95"/>
        <v>564.62750000000005</v>
      </c>
      <c r="O201" s="1">
        <f t="shared" si="96"/>
        <v>87.140000000000043</v>
      </c>
      <c r="P201" s="1">
        <f t="shared" si="97"/>
        <v>248.09999999999997</v>
      </c>
      <c r="Q201" s="1">
        <f t="shared" si="98"/>
        <v>168.11</v>
      </c>
      <c r="R201" s="1">
        <f t="shared" si="99"/>
        <v>-89</v>
      </c>
      <c r="S201" s="1">
        <f t="shared" si="100"/>
        <v>160.95999999999992</v>
      </c>
      <c r="T201" s="1">
        <f t="shared" si="101"/>
        <v>257.11</v>
      </c>
      <c r="U201" s="1">
        <f t="shared" si="102"/>
        <v>103.58750000000009</v>
      </c>
      <c r="V201" s="1">
        <f t="shared" si="103"/>
        <v>439.30500000000001</v>
      </c>
      <c r="W201" s="1">
        <f t="shared" si="104"/>
        <v>518.85500000000002</v>
      </c>
      <c r="X201" s="1">
        <f t="shared" si="105"/>
        <v>482.77499999999998</v>
      </c>
      <c r="Y201" s="1">
        <f t="shared" si="106"/>
        <v>610.40000000000009</v>
      </c>
      <c r="Z201" s="1">
        <f t="shared" si="107"/>
        <v>79.550000000000011</v>
      </c>
      <c r="AA201" s="1">
        <f t="shared" si="108"/>
        <v>127.62500000000011</v>
      </c>
      <c r="AB201" s="1">
        <f t="shared" si="109"/>
        <v>407.55</v>
      </c>
      <c r="AC201" s="1">
        <f t="shared" si="110"/>
        <v>575.17000000000007</v>
      </c>
      <c r="AD201" s="1">
        <f t="shared" si="111"/>
        <v>514.53</v>
      </c>
      <c r="AE201" s="1">
        <f t="shared" si="112"/>
        <v>554.08500000000004</v>
      </c>
      <c r="AF201" s="1">
        <f t="shared" si="113"/>
        <v>167.62000000000006</v>
      </c>
      <c r="AG201" s="1">
        <f t="shared" si="114"/>
        <v>39.555000000000064</v>
      </c>
      <c r="AH201" s="1">
        <f t="shared" si="115"/>
        <v>626.4</v>
      </c>
      <c r="AI201" s="1">
        <f t="shared" si="116"/>
        <v>480.37</v>
      </c>
      <c r="AJ201" s="1">
        <f t="shared" si="117"/>
        <v>455.81</v>
      </c>
      <c r="AK201" s="1">
        <f t="shared" si="118"/>
        <v>612.80500000000006</v>
      </c>
      <c r="AL201" s="1">
        <f t="shared" si="119"/>
        <v>146.02999999999997</v>
      </c>
      <c r="AM201" s="1">
        <f t="shared" si="120"/>
        <v>156.99500000000006</v>
      </c>
      <c r="AN201" s="1">
        <f t="shared" si="121"/>
        <v>619.60249999999996</v>
      </c>
      <c r="AO201" s="1">
        <f t="shared" si="122"/>
        <v>468.09000000000003</v>
      </c>
      <c r="AP201" s="1">
        <f t="shared" si="123"/>
        <v>151.51249999999993</v>
      </c>
    </row>
    <row r="202" spans="1:42" x14ac:dyDescent="0.3">
      <c r="A202" s="43">
        <v>161</v>
      </c>
      <c r="B202" s="43">
        <v>461.3</v>
      </c>
      <c r="C202" s="43">
        <v>557.5</v>
      </c>
      <c r="D202" s="43">
        <v>587.5</v>
      </c>
      <c r="E202" s="43">
        <v>768.1</v>
      </c>
      <c r="F202" s="43">
        <v>660.7</v>
      </c>
      <c r="G202" s="43">
        <v>901.23</v>
      </c>
      <c r="H202" s="43">
        <v>604.79999999999995</v>
      </c>
      <c r="I202" s="43">
        <v>598.1</v>
      </c>
      <c r="J202" s="43">
        <f t="shared" si="93"/>
        <v>642.40375000000006</v>
      </c>
      <c r="K202" s="43">
        <v>20</v>
      </c>
      <c r="L202" s="43">
        <v>2</v>
      </c>
      <c r="M202" s="1">
        <f t="shared" si="94"/>
        <v>578.57500000000005</v>
      </c>
      <c r="N202" s="1">
        <f t="shared" si="95"/>
        <v>706.23249999999996</v>
      </c>
      <c r="O202" s="1">
        <f t="shared" si="96"/>
        <v>96.199999999999989</v>
      </c>
      <c r="P202" s="1">
        <f t="shared" si="97"/>
        <v>180.60000000000002</v>
      </c>
      <c r="Q202" s="1">
        <f t="shared" si="98"/>
        <v>240.52999999999997</v>
      </c>
      <c r="R202" s="1">
        <f t="shared" si="99"/>
        <v>-6.6999999999999318</v>
      </c>
      <c r="S202" s="1">
        <f t="shared" si="100"/>
        <v>84.400000000000034</v>
      </c>
      <c r="T202" s="1">
        <f t="shared" si="101"/>
        <v>247.2299999999999</v>
      </c>
      <c r="U202" s="1">
        <f t="shared" si="102"/>
        <v>127.65749999999991</v>
      </c>
      <c r="V202" s="1">
        <f t="shared" si="103"/>
        <v>596.15</v>
      </c>
      <c r="W202" s="1">
        <f t="shared" si="104"/>
        <v>683.1</v>
      </c>
      <c r="X202" s="1">
        <f t="shared" si="105"/>
        <v>561</v>
      </c>
      <c r="Y202" s="1">
        <f t="shared" si="106"/>
        <v>729.36500000000001</v>
      </c>
      <c r="Z202" s="1">
        <f t="shared" si="107"/>
        <v>86.950000000000045</v>
      </c>
      <c r="AA202" s="1">
        <f t="shared" si="108"/>
        <v>168.36500000000001</v>
      </c>
      <c r="AB202" s="1">
        <f t="shared" si="109"/>
        <v>524.4</v>
      </c>
      <c r="AC202" s="1">
        <f t="shared" si="110"/>
        <v>662.8</v>
      </c>
      <c r="AD202" s="1">
        <f t="shared" si="111"/>
        <v>632.75</v>
      </c>
      <c r="AE202" s="1">
        <f t="shared" si="112"/>
        <v>749.66499999999996</v>
      </c>
      <c r="AF202" s="1">
        <f t="shared" si="113"/>
        <v>138.39999999999998</v>
      </c>
      <c r="AG202" s="1">
        <f t="shared" si="114"/>
        <v>116.91499999999996</v>
      </c>
      <c r="AH202" s="1">
        <f t="shared" si="115"/>
        <v>768.1</v>
      </c>
      <c r="AI202" s="1">
        <f t="shared" si="116"/>
        <v>509.4</v>
      </c>
      <c r="AJ202" s="1">
        <f t="shared" si="117"/>
        <v>601.45000000000005</v>
      </c>
      <c r="AK202" s="1">
        <f t="shared" si="118"/>
        <v>780.96500000000003</v>
      </c>
      <c r="AL202" s="1">
        <f t="shared" si="119"/>
        <v>258.70000000000005</v>
      </c>
      <c r="AM202" s="1">
        <f t="shared" si="120"/>
        <v>179.51499999999999</v>
      </c>
      <c r="AN202" s="1">
        <f t="shared" si="121"/>
        <v>774.53250000000003</v>
      </c>
      <c r="AO202" s="1">
        <f t="shared" si="122"/>
        <v>555.42499999999995</v>
      </c>
      <c r="AP202" s="1">
        <f t="shared" si="123"/>
        <v>219.10750000000007</v>
      </c>
    </row>
    <row r="203" spans="1:42" x14ac:dyDescent="0.3">
      <c r="A203" s="43">
        <v>166</v>
      </c>
      <c r="B203" s="43">
        <v>444.4</v>
      </c>
      <c r="C203" s="43">
        <v>498.51</v>
      </c>
      <c r="D203" s="43">
        <v>455.79</v>
      </c>
      <c r="E203" s="43">
        <v>446.4</v>
      </c>
      <c r="F203" s="43">
        <v>361.7</v>
      </c>
      <c r="G203" s="43">
        <v>433.28</v>
      </c>
      <c r="H203" s="43">
        <v>357.44</v>
      </c>
      <c r="I203" s="43">
        <v>378.29</v>
      </c>
      <c r="J203" s="43">
        <f t="shared" si="93"/>
        <v>421.97624999999999</v>
      </c>
      <c r="K203" s="43">
        <v>23</v>
      </c>
      <c r="L203" s="43">
        <v>2</v>
      </c>
      <c r="M203" s="1">
        <f t="shared" si="94"/>
        <v>404.83250000000004</v>
      </c>
      <c r="N203" s="1">
        <f t="shared" si="95"/>
        <v>439.12</v>
      </c>
      <c r="O203" s="1">
        <f t="shared" si="96"/>
        <v>54.110000000000014</v>
      </c>
      <c r="P203" s="1">
        <f t="shared" si="97"/>
        <v>-9.3900000000000432</v>
      </c>
      <c r="Q203" s="1">
        <f t="shared" si="98"/>
        <v>71.579999999999984</v>
      </c>
      <c r="R203" s="1">
        <f t="shared" si="99"/>
        <v>20.850000000000023</v>
      </c>
      <c r="S203" s="1">
        <f t="shared" si="100"/>
        <v>-63.500000000000057</v>
      </c>
      <c r="T203" s="1">
        <f t="shared" si="101"/>
        <v>50.729999999999961</v>
      </c>
      <c r="U203" s="1">
        <f t="shared" si="102"/>
        <v>34.287499999999966</v>
      </c>
      <c r="V203" s="1">
        <f t="shared" si="103"/>
        <v>406.61500000000001</v>
      </c>
      <c r="W203" s="1">
        <f t="shared" si="104"/>
        <v>412.34500000000003</v>
      </c>
      <c r="X203" s="1">
        <f t="shared" si="105"/>
        <v>403.04999999999995</v>
      </c>
      <c r="Y203" s="1">
        <f t="shared" si="106"/>
        <v>465.89499999999998</v>
      </c>
      <c r="Z203" s="1">
        <f t="shared" si="107"/>
        <v>5.7300000000000182</v>
      </c>
      <c r="AA203" s="1">
        <f t="shared" si="108"/>
        <v>62.845000000000027</v>
      </c>
      <c r="AB203" s="1">
        <f t="shared" si="109"/>
        <v>450.09500000000003</v>
      </c>
      <c r="AC203" s="1">
        <f t="shared" si="110"/>
        <v>472.45499999999998</v>
      </c>
      <c r="AD203" s="1">
        <f t="shared" si="111"/>
        <v>359.57</v>
      </c>
      <c r="AE203" s="1">
        <f t="shared" si="112"/>
        <v>405.78499999999997</v>
      </c>
      <c r="AF203" s="1">
        <f t="shared" si="113"/>
        <v>22.359999999999957</v>
      </c>
      <c r="AG203" s="1">
        <f t="shared" si="114"/>
        <v>46.214999999999975</v>
      </c>
      <c r="AH203" s="1">
        <f t="shared" si="115"/>
        <v>446.4</v>
      </c>
      <c r="AI203" s="1">
        <f t="shared" si="116"/>
        <v>471.45499999999998</v>
      </c>
      <c r="AJ203" s="1">
        <f t="shared" si="117"/>
        <v>367.86500000000001</v>
      </c>
      <c r="AK203" s="1">
        <f t="shared" si="118"/>
        <v>397.49</v>
      </c>
      <c r="AL203" s="1">
        <f t="shared" si="119"/>
        <v>-25.055000000000007</v>
      </c>
      <c r="AM203" s="1">
        <f t="shared" si="120"/>
        <v>29.625</v>
      </c>
      <c r="AN203" s="1">
        <f t="shared" si="121"/>
        <v>421.94499999999999</v>
      </c>
      <c r="AO203" s="1">
        <f t="shared" si="122"/>
        <v>419.65999999999997</v>
      </c>
      <c r="AP203" s="1">
        <f t="shared" si="123"/>
        <v>2.285000000000025</v>
      </c>
    </row>
    <row r="204" spans="1:42" x14ac:dyDescent="0.3">
      <c r="A204" s="43">
        <v>170</v>
      </c>
      <c r="B204" s="43">
        <v>404.6</v>
      </c>
      <c r="C204" s="43">
        <v>724.36</v>
      </c>
      <c r="D204" s="43">
        <v>439.26</v>
      </c>
      <c r="E204" s="43">
        <v>761.6</v>
      </c>
      <c r="F204" s="43">
        <v>530.27</v>
      </c>
      <c r="G204" s="43">
        <v>690.27</v>
      </c>
      <c r="H204" s="43">
        <v>371.31</v>
      </c>
      <c r="I204" s="43">
        <v>426.51</v>
      </c>
      <c r="J204" s="43">
        <f t="shared" si="93"/>
        <v>543.52250000000004</v>
      </c>
      <c r="K204" s="43">
        <v>20</v>
      </c>
      <c r="L204" s="43">
        <v>2</v>
      </c>
      <c r="M204" s="1">
        <f t="shared" si="94"/>
        <v>436.36</v>
      </c>
      <c r="N204" s="1">
        <f t="shared" si="95"/>
        <v>650.68499999999995</v>
      </c>
      <c r="O204" s="1">
        <f t="shared" si="96"/>
        <v>319.76</v>
      </c>
      <c r="P204" s="1">
        <f t="shared" si="97"/>
        <v>322.34000000000003</v>
      </c>
      <c r="Q204" s="1">
        <f t="shared" si="98"/>
        <v>160</v>
      </c>
      <c r="R204" s="1">
        <f t="shared" si="99"/>
        <v>55.199999999999989</v>
      </c>
      <c r="S204" s="1">
        <f t="shared" si="100"/>
        <v>2.5800000000000409</v>
      </c>
      <c r="T204" s="1">
        <f t="shared" si="101"/>
        <v>104.80000000000001</v>
      </c>
      <c r="U204" s="1">
        <f t="shared" si="102"/>
        <v>214.32499999999993</v>
      </c>
      <c r="V204" s="1">
        <f t="shared" si="103"/>
        <v>405.28499999999997</v>
      </c>
      <c r="W204" s="1">
        <f t="shared" si="104"/>
        <v>594.05500000000006</v>
      </c>
      <c r="X204" s="1">
        <f t="shared" si="105"/>
        <v>467.435</v>
      </c>
      <c r="Y204" s="1">
        <f t="shared" si="106"/>
        <v>707.31500000000005</v>
      </c>
      <c r="Z204" s="1">
        <f t="shared" si="107"/>
        <v>188.7700000000001</v>
      </c>
      <c r="AA204" s="1">
        <f t="shared" si="108"/>
        <v>239.88000000000005</v>
      </c>
      <c r="AB204" s="1">
        <f t="shared" si="109"/>
        <v>421.93</v>
      </c>
      <c r="AC204" s="1">
        <f t="shared" si="110"/>
        <v>742.98</v>
      </c>
      <c r="AD204" s="1">
        <f t="shared" si="111"/>
        <v>450.78999999999996</v>
      </c>
      <c r="AE204" s="1">
        <f t="shared" si="112"/>
        <v>558.39</v>
      </c>
      <c r="AF204" s="1">
        <f t="shared" si="113"/>
        <v>321.05</v>
      </c>
      <c r="AG204" s="1">
        <f t="shared" si="114"/>
        <v>107.60000000000002</v>
      </c>
      <c r="AH204" s="1">
        <f t="shared" si="115"/>
        <v>761.6</v>
      </c>
      <c r="AI204" s="1">
        <f t="shared" si="116"/>
        <v>564.48</v>
      </c>
      <c r="AJ204" s="1">
        <f t="shared" si="117"/>
        <v>398.90999999999997</v>
      </c>
      <c r="AK204" s="1">
        <f t="shared" si="118"/>
        <v>610.27</v>
      </c>
      <c r="AL204" s="1">
        <f t="shared" si="119"/>
        <v>197.12</v>
      </c>
      <c r="AM204" s="1">
        <f t="shared" si="120"/>
        <v>211.36</v>
      </c>
      <c r="AN204" s="1">
        <f t="shared" si="121"/>
        <v>685.93499999999995</v>
      </c>
      <c r="AO204" s="1">
        <f t="shared" si="122"/>
        <v>481.69499999999999</v>
      </c>
      <c r="AP204" s="1">
        <f t="shared" si="123"/>
        <v>204.23999999999995</v>
      </c>
    </row>
    <row r="205" spans="1:42" x14ac:dyDescent="0.3">
      <c r="A205" s="43">
        <v>176</v>
      </c>
      <c r="B205" s="43">
        <v>566.1</v>
      </c>
      <c r="C205" s="43">
        <v>624.4</v>
      </c>
      <c r="D205" s="43">
        <v>574.5</v>
      </c>
      <c r="E205" s="43">
        <v>687.5</v>
      </c>
      <c r="F205" s="43">
        <v>607.6</v>
      </c>
      <c r="G205" s="43">
        <v>630.4</v>
      </c>
      <c r="H205" s="43">
        <v>611.1</v>
      </c>
      <c r="I205" s="43">
        <v>642.29999999999995</v>
      </c>
      <c r="J205" s="43">
        <f t="shared" si="93"/>
        <v>617.98750000000007</v>
      </c>
      <c r="K205" s="43">
        <v>19</v>
      </c>
      <c r="L205" s="43">
        <v>2</v>
      </c>
      <c r="M205" s="1">
        <f t="shared" si="94"/>
        <v>589.82499999999993</v>
      </c>
      <c r="N205" s="1">
        <f t="shared" si="95"/>
        <v>646.15000000000009</v>
      </c>
      <c r="O205" s="1">
        <f t="shared" si="96"/>
        <v>58.299999999999955</v>
      </c>
      <c r="P205" s="1">
        <f t="shared" si="97"/>
        <v>113</v>
      </c>
      <c r="Q205" s="1">
        <f t="shared" si="98"/>
        <v>22.799999999999955</v>
      </c>
      <c r="R205" s="1">
        <f t="shared" si="99"/>
        <v>31.199999999999932</v>
      </c>
      <c r="S205" s="1">
        <f t="shared" si="100"/>
        <v>54.700000000000045</v>
      </c>
      <c r="T205" s="1">
        <f t="shared" si="101"/>
        <v>-8.3999999999999773</v>
      </c>
      <c r="U205" s="1">
        <f t="shared" si="102"/>
        <v>56.325000000000159</v>
      </c>
      <c r="V205" s="1">
        <f t="shared" si="103"/>
        <v>592.79999999999995</v>
      </c>
      <c r="W205" s="1">
        <f t="shared" si="104"/>
        <v>664.9</v>
      </c>
      <c r="X205" s="1">
        <f t="shared" si="105"/>
        <v>586.85</v>
      </c>
      <c r="Y205" s="1">
        <f t="shared" si="106"/>
        <v>627.4</v>
      </c>
      <c r="Z205" s="1">
        <f t="shared" si="107"/>
        <v>72.100000000000023</v>
      </c>
      <c r="AA205" s="1">
        <f t="shared" si="108"/>
        <v>40.549999999999955</v>
      </c>
      <c r="AB205" s="1">
        <f t="shared" si="109"/>
        <v>570.29999999999995</v>
      </c>
      <c r="AC205" s="1">
        <f t="shared" si="110"/>
        <v>655.95</v>
      </c>
      <c r="AD205" s="1">
        <f t="shared" si="111"/>
        <v>609.35</v>
      </c>
      <c r="AE205" s="1">
        <f t="shared" si="112"/>
        <v>636.34999999999991</v>
      </c>
      <c r="AF205" s="1">
        <f t="shared" si="113"/>
        <v>85.650000000000091</v>
      </c>
      <c r="AG205" s="1">
        <f t="shared" si="114"/>
        <v>26.999999999999886</v>
      </c>
      <c r="AH205" s="1">
        <f t="shared" si="115"/>
        <v>687.5</v>
      </c>
      <c r="AI205" s="1">
        <f t="shared" si="116"/>
        <v>595.25</v>
      </c>
      <c r="AJ205" s="1">
        <f t="shared" si="117"/>
        <v>626.70000000000005</v>
      </c>
      <c r="AK205" s="1">
        <f t="shared" si="118"/>
        <v>619</v>
      </c>
      <c r="AL205" s="1">
        <f t="shared" si="119"/>
        <v>92.25</v>
      </c>
      <c r="AM205" s="1">
        <f t="shared" si="120"/>
        <v>-7.7000000000000455</v>
      </c>
      <c r="AN205" s="1">
        <f t="shared" si="121"/>
        <v>653.25</v>
      </c>
      <c r="AO205" s="1">
        <f t="shared" si="122"/>
        <v>610.97500000000002</v>
      </c>
      <c r="AP205" s="1">
        <f t="shared" si="123"/>
        <v>42.274999999999977</v>
      </c>
    </row>
    <row r="206" spans="1:42" x14ac:dyDescent="0.3">
      <c r="A206" s="43">
        <v>184</v>
      </c>
      <c r="B206" s="43">
        <v>452.7</v>
      </c>
      <c r="C206" s="43">
        <v>460.1</v>
      </c>
      <c r="D206" s="43">
        <v>489.3</v>
      </c>
      <c r="E206" s="43">
        <v>710.17</v>
      </c>
      <c r="F206" s="43">
        <v>494.4</v>
      </c>
      <c r="G206" s="43">
        <v>496.64</v>
      </c>
      <c r="H206" s="43">
        <v>564.29999999999995</v>
      </c>
      <c r="I206" s="43">
        <v>569.6</v>
      </c>
      <c r="J206" s="43">
        <f t="shared" si="93"/>
        <v>529.65125</v>
      </c>
      <c r="K206" s="43">
        <v>22</v>
      </c>
      <c r="L206" s="43">
        <v>2</v>
      </c>
      <c r="M206" s="1">
        <f t="shared" si="94"/>
        <v>500.17500000000001</v>
      </c>
      <c r="N206" s="1">
        <f t="shared" si="95"/>
        <v>559.12749999999994</v>
      </c>
      <c r="O206" s="1">
        <f t="shared" si="96"/>
        <v>7.4000000000000341</v>
      </c>
      <c r="P206" s="1">
        <f t="shared" si="97"/>
        <v>220.86999999999995</v>
      </c>
      <c r="Q206" s="1">
        <f t="shared" si="98"/>
        <v>2.2400000000000091</v>
      </c>
      <c r="R206" s="1">
        <f t="shared" si="99"/>
        <v>5.3000000000000682</v>
      </c>
      <c r="S206" s="1">
        <f t="shared" si="100"/>
        <v>213.46999999999991</v>
      </c>
      <c r="T206" s="1">
        <f t="shared" si="101"/>
        <v>-3.0600000000000591</v>
      </c>
      <c r="U206" s="1">
        <f t="shared" si="102"/>
        <v>58.95249999999993</v>
      </c>
      <c r="V206" s="1">
        <f t="shared" si="103"/>
        <v>526.79999999999995</v>
      </c>
      <c r="W206" s="1">
        <f t="shared" si="104"/>
        <v>639.88499999999999</v>
      </c>
      <c r="X206" s="1">
        <f t="shared" si="105"/>
        <v>473.54999999999995</v>
      </c>
      <c r="Y206" s="1">
        <f t="shared" si="106"/>
        <v>478.37</v>
      </c>
      <c r="Z206" s="1">
        <f t="shared" si="107"/>
        <v>113.08500000000004</v>
      </c>
      <c r="AA206" s="1">
        <f t="shared" si="108"/>
        <v>4.82000000000005</v>
      </c>
      <c r="AB206" s="1">
        <f t="shared" si="109"/>
        <v>471</v>
      </c>
      <c r="AC206" s="1">
        <f t="shared" si="110"/>
        <v>585.13499999999999</v>
      </c>
      <c r="AD206" s="1">
        <f t="shared" si="111"/>
        <v>529.34999999999991</v>
      </c>
      <c r="AE206" s="1">
        <f t="shared" si="112"/>
        <v>533.12</v>
      </c>
      <c r="AF206" s="1">
        <f t="shared" si="113"/>
        <v>114.13499999999999</v>
      </c>
      <c r="AG206" s="1">
        <f t="shared" si="114"/>
        <v>3.7700000000000955</v>
      </c>
      <c r="AH206" s="1">
        <f t="shared" si="115"/>
        <v>710.17</v>
      </c>
      <c r="AI206" s="1">
        <f t="shared" si="116"/>
        <v>456.4</v>
      </c>
      <c r="AJ206" s="1">
        <f t="shared" si="117"/>
        <v>566.95000000000005</v>
      </c>
      <c r="AK206" s="1">
        <f t="shared" si="118"/>
        <v>495.52</v>
      </c>
      <c r="AL206" s="1">
        <f t="shared" si="119"/>
        <v>253.76999999999998</v>
      </c>
      <c r="AM206" s="1">
        <f t="shared" si="120"/>
        <v>-71.430000000000064</v>
      </c>
      <c r="AN206" s="1">
        <f t="shared" si="121"/>
        <v>602.84500000000003</v>
      </c>
      <c r="AO206" s="1">
        <f t="shared" si="122"/>
        <v>511.67500000000001</v>
      </c>
      <c r="AP206" s="1">
        <f t="shared" si="123"/>
        <v>91.170000000000016</v>
      </c>
    </row>
    <row r="207" spans="1:42" x14ac:dyDescent="0.3">
      <c r="A207" s="43">
        <v>187</v>
      </c>
      <c r="B207" s="43">
        <v>559.29999999999995</v>
      </c>
      <c r="C207" s="43">
        <v>601.20000000000005</v>
      </c>
      <c r="D207" s="43">
        <v>527.20000000000005</v>
      </c>
      <c r="E207" s="43">
        <v>627.30999999999995</v>
      </c>
      <c r="F207" s="43">
        <v>507.6</v>
      </c>
      <c r="G207" s="43">
        <v>552.1</v>
      </c>
      <c r="H207" s="43">
        <v>553.71</v>
      </c>
      <c r="I207" s="43">
        <v>539.9</v>
      </c>
      <c r="J207" s="43">
        <f t="shared" si="93"/>
        <v>558.54</v>
      </c>
      <c r="K207" s="43">
        <v>26</v>
      </c>
      <c r="L207" s="43">
        <v>2</v>
      </c>
      <c r="M207" s="1">
        <f t="shared" si="94"/>
        <v>536.95249999999999</v>
      </c>
      <c r="N207" s="1">
        <f t="shared" si="95"/>
        <v>580.12750000000005</v>
      </c>
      <c r="O207" s="1">
        <f t="shared" si="96"/>
        <v>41.900000000000091</v>
      </c>
      <c r="P207" s="1">
        <f t="shared" si="97"/>
        <v>100.1099999999999</v>
      </c>
      <c r="Q207" s="1">
        <f t="shared" si="98"/>
        <v>44.5</v>
      </c>
      <c r="R207" s="1">
        <f t="shared" si="99"/>
        <v>-13.810000000000059</v>
      </c>
      <c r="S207" s="1">
        <f t="shared" si="100"/>
        <v>58.209999999999809</v>
      </c>
      <c r="T207" s="1">
        <f t="shared" si="101"/>
        <v>58.310000000000059</v>
      </c>
      <c r="U207" s="1">
        <f t="shared" si="102"/>
        <v>43.175000000000068</v>
      </c>
      <c r="V207" s="1">
        <f t="shared" si="103"/>
        <v>540.45500000000004</v>
      </c>
      <c r="W207" s="1">
        <f t="shared" si="104"/>
        <v>583.60500000000002</v>
      </c>
      <c r="X207" s="1">
        <f t="shared" si="105"/>
        <v>533.45000000000005</v>
      </c>
      <c r="Y207" s="1">
        <f t="shared" si="106"/>
        <v>576.65000000000009</v>
      </c>
      <c r="Z207" s="1">
        <f t="shared" si="107"/>
        <v>43.149999999999977</v>
      </c>
      <c r="AA207" s="1">
        <f t="shared" si="108"/>
        <v>43.200000000000045</v>
      </c>
      <c r="AB207" s="1">
        <f t="shared" si="109"/>
        <v>543.25</v>
      </c>
      <c r="AC207" s="1">
        <f t="shared" si="110"/>
        <v>614.255</v>
      </c>
      <c r="AD207" s="1">
        <f t="shared" si="111"/>
        <v>530.65499999999997</v>
      </c>
      <c r="AE207" s="1">
        <f t="shared" si="112"/>
        <v>546</v>
      </c>
      <c r="AF207" s="1">
        <f t="shared" si="113"/>
        <v>71.004999999999995</v>
      </c>
      <c r="AG207" s="1">
        <f t="shared" si="114"/>
        <v>15.345000000000027</v>
      </c>
      <c r="AH207" s="1">
        <f t="shared" si="115"/>
        <v>627.30999999999995</v>
      </c>
      <c r="AI207" s="1">
        <f t="shared" si="116"/>
        <v>580.25</v>
      </c>
      <c r="AJ207" s="1">
        <f t="shared" si="117"/>
        <v>546.80500000000006</v>
      </c>
      <c r="AK207" s="1">
        <f t="shared" si="118"/>
        <v>529.85</v>
      </c>
      <c r="AL207" s="1">
        <f t="shared" si="119"/>
        <v>47.059999999999945</v>
      </c>
      <c r="AM207" s="1">
        <f t="shared" si="120"/>
        <v>-16.955000000000041</v>
      </c>
      <c r="AN207" s="1">
        <f t="shared" si="121"/>
        <v>578.57999999999993</v>
      </c>
      <c r="AO207" s="1">
        <f t="shared" si="122"/>
        <v>563.52750000000003</v>
      </c>
      <c r="AP207" s="1">
        <f t="shared" si="123"/>
        <v>15.052499999999895</v>
      </c>
    </row>
    <row r="208" spans="1:42" x14ac:dyDescent="0.3">
      <c r="A208" s="43">
        <v>195</v>
      </c>
      <c r="B208" s="43">
        <v>445.3</v>
      </c>
      <c r="C208" s="43">
        <v>430.4</v>
      </c>
      <c r="D208" s="43">
        <v>541.87</v>
      </c>
      <c r="E208" s="43">
        <v>647.89</v>
      </c>
      <c r="F208" s="43">
        <v>438.4</v>
      </c>
      <c r="G208" s="43">
        <v>481.3</v>
      </c>
      <c r="H208" s="43">
        <v>387.1</v>
      </c>
      <c r="I208" s="43">
        <v>400.7</v>
      </c>
      <c r="J208" s="43">
        <f t="shared" si="93"/>
        <v>471.62</v>
      </c>
      <c r="K208" s="43">
        <v>20</v>
      </c>
      <c r="L208" s="43">
        <v>2</v>
      </c>
      <c r="M208" s="1">
        <f t="shared" si="94"/>
        <v>453.16750000000002</v>
      </c>
      <c r="N208" s="1">
        <f t="shared" si="95"/>
        <v>490.07249999999999</v>
      </c>
      <c r="O208" s="1">
        <f t="shared" si="96"/>
        <v>-14.900000000000034</v>
      </c>
      <c r="P208" s="1">
        <f t="shared" si="97"/>
        <v>106.01999999999998</v>
      </c>
      <c r="Q208" s="1">
        <f t="shared" si="98"/>
        <v>42.900000000000034</v>
      </c>
      <c r="R208" s="1">
        <f t="shared" si="99"/>
        <v>13.599999999999966</v>
      </c>
      <c r="S208" s="1">
        <f t="shared" si="100"/>
        <v>120.92000000000002</v>
      </c>
      <c r="T208" s="1">
        <f t="shared" si="101"/>
        <v>29.300000000000068</v>
      </c>
      <c r="U208" s="1">
        <f t="shared" si="102"/>
        <v>36.904999999999973</v>
      </c>
      <c r="V208" s="1">
        <f t="shared" si="103"/>
        <v>464.48500000000001</v>
      </c>
      <c r="W208" s="1">
        <f t="shared" si="104"/>
        <v>524.29499999999996</v>
      </c>
      <c r="X208" s="1">
        <f t="shared" si="105"/>
        <v>441.85</v>
      </c>
      <c r="Y208" s="1">
        <f t="shared" si="106"/>
        <v>455.85</v>
      </c>
      <c r="Z208" s="1">
        <f t="shared" si="107"/>
        <v>59.809999999999945</v>
      </c>
      <c r="AA208" s="1">
        <f t="shared" si="108"/>
        <v>14</v>
      </c>
      <c r="AB208" s="1">
        <f t="shared" si="109"/>
        <v>493.58500000000004</v>
      </c>
      <c r="AC208" s="1">
        <f t="shared" si="110"/>
        <v>539.14499999999998</v>
      </c>
      <c r="AD208" s="1">
        <f t="shared" si="111"/>
        <v>412.75</v>
      </c>
      <c r="AE208" s="1">
        <f t="shared" si="112"/>
        <v>441</v>
      </c>
      <c r="AF208" s="1">
        <f t="shared" si="113"/>
        <v>45.559999999999945</v>
      </c>
      <c r="AG208" s="1">
        <f t="shared" si="114"/>
        <v>28.25</v>
      </c>
      <c r="AH208" s="1">
        <f t="shared" si="115"/>
        <v>647.89</v>
      </c>
      <c r="AI208" s="1">
        <f t="shared" si="116"/>
        <v>437.85</v>
      </c>
      <c r="AJ208" s="1">
        <f t="shared" si="117"/>
        <v>393.9</v>
      </c>
      <c r="AK208" s="1">
        <f t="shared" si="118"/>
        <v>459.85</v>
      </c>
      <c r="AL208" s="1">
        <f t="shared" si="119"/>
        <v>210.03999999999996</v>
      </c>
      <c r="AM208" s="1">
        <f t="shared" si="120"/>
        <v>65.950000000000045</v>
      </c>
      <c r="AN208" s="1">
        <f t="shared" si="121"/>
        <v>553.87</v>
      </c>
      <c r="AO208" s="1">
        <f t="shared" si="122"/>
        <v>415.875</v>
      </c>
      <c r="AP208" s="1">
        <f t="shared" si="123"/>
        <v>137.995</v>
      </c>
    </row>
    <row r="209" spans="1:42" x14ac:dyDescent="0.3">
      <c r="A209" s="43">
        <v>201</v>
      </c>
      <c r="B209" s="43">
        <v>633.29999999999995</v>
      </c>
      <c r="C209" s="43">
        <v>714.1</v>
      </c>
      <c r="D209" s="43">
        <v>722.1</v>
      </c>
      <c r="E209" s="43">
        <v>651.20000000000005</v>
      </c>
      <c r="F209" s="43">
        <v>652.9</v>
      </c>
      <c r="G209" s="43">
        <v>704.3</v>
      </c>
      <c r="H209" s="43">
        <v>645.79999999999995</v>
      </c>
      <c r="I209" s="43">
        <v>872.21</v>
      </c>
      <c r="J209" s="43">
        <f t="shared" si="93"/>
        <v>699.48874999999998</v>
      </c>
      <c r="K209" s="43">
        <v>19</v>
      </c>
      <c r="L209" s="43">
        <v>2</v>
      </c>
      <c r="M209" s="1">
        <f t="shared" si="94"/>
        <v>663.52500000000009</v>
      </c>
      <c r="N209" s="1">
        <f t="shared" si="95"/>
        <v>735.4525000000001</v>
      </c>
      <c r="O209" s="1">
        <f t="shared" si="96"/>
        <v>80.800000000000068</v>
      </c>
      <c r="P209" s="1">
        <f t="shared" si="97"/>
        <v>-70.899999999999977</v>
      </c>
      <c r="Q209" s="1">
        <f t="shared" si="98"/>
        <v>51.399999999999977</v>
      </c>
      <c r="R209" s="1">
        <f t="shared" si="99"/>
        <v>226.41000000000008</v>
      </c>
      <c r="S209" s="1">
        <f t="shared" si="100"/>
        <v>-151.70000000000005</v>
      </c>
      <c r="T209" s="1">
        <f t="shared" si="101"/>
        <v>-175.0100000000001</v>
      </c>
      <c r="U209" s="1">
        <f t="shared" si="102"/>
        <v>71.927500000000009</v>
      </c>
      <c r="V209" s="1">
        <f t="shared" si="103"/>
        <v>683.95</v>
      </c>
      <c r="W209" s="1">
        <f t="shared" si="104"/>
        <v>761.70500000000004</v>
      </c>
      <c r="X209" s="1">
        <f t="shared" si="105"/>
        <v>643.09999999999991</v>
      </c>
      <c r="Y209" s="1">
        <f t="shared" si="106"/>
        <v>709.2</v>
      </c>
      <c r="Z209" s="1">
        <f t="shared" si="107"/>
        <v>77.754999999999995</v>
      </c>
      <c r="AA209" s="1">
        <f t="shared" si="108"/>
        <v>66.100000000000136</v>
      </c>
      <c r="AB209" s="1">
        <f t="shared" si="109"/>
        <v>677.7</v>
      </c>
      <c r="AC209" s="1">
        <f t="shared" si="110"/>
        <v>682.65000000000009</v>
      </c>
      <c r="AD209" s="1">
        <f t="shared" si="111"/>
        <v>649.34999999999991</v>
      </c>
      <c r="AE209" s="1">
        <f t="shared" si="112"/>
        <v>788.255</v>
      </c>
      <c r="AF209" s="1">
        <f t="shared" si="113"/>
        <v>4.9500000000000455</v>
      </c>
      <c r="AG209" s="1">
        <f t="shared" si="114"/>
        <v>138.90500000000009</v>
      </c>
      <c r="AH209" s="1">
        <f t="shared" si="115"/>
        <v>651.20000000000005</v>
      </c>
      <c r="AI209" s="1">
        <f t="shared" si="116"/>
        <v>673.7</v>
      </c>
      <c r="AJ209" s="1">
        <f t="shared" si="117"/>
        <v>759.005</v>
      </c>
      <c r="AK209" s="1">
        <f t="shared" si="118"/>
        <v>678.59999999999991</v>
      </c>
      <c r="AL209" s="1">
        <f t="shared" si="119"/>
        <v>-22.5</v>
      </c>
      <c r="AM209" s="1">
        <f t="shared" si="120"/>
        <v>-80.405000000000086</v>
      </c>
      <c r="AN209" s="1">
        <f t="shared" si="121"/>
        <v>664.9</v>
      </c>
      <c r="AO209" s="1">
        <f t="shared" si="122"/>
        <v>716.35249999999996</v>
      </c>
      <c r="AP209" s="1">
        <f t="shared" si="123"/>
        <v>-51.452499999999986</v>
      </c>
    </row>
    <row r="210" spans="1:42" x14ac:dyDescent="0.3">
      <c r="A210" s="43">
        <v>208</v>
      </c>
      <c r="B210" s="43">
        <v>384.3</v>
      </c>
      <c r="C210" s="43">
        <v>447.1</v>
      </c>
      <c r="D210" s="43">
        <v>442.3</v>
      </c>
      <c r="E210" s="43">
        <v>513</v>
      </c>
      <c r="F210" s="43">
        <v>467.9</v>
      </c>
      <c r="G210" s="43">
        <v>475.4</v>
      </c>
      <c r="H210" s="43">
        <v>465.9</v>
      </c>
      <c r="I210" s="43">
        <v>509.76</v>
      </c>
      <c r="J210" s="43">
        <f t="shared" si="93"/>
        <v>463.20749999999998</v>
      </c>
      <c r="K210" s="43">
        <v>25</v>
      </c>
      <c r="L210" s="43">
        <v>2</v>
      </c>
      <c r="M210" s="1">
        <f t="shared" si="94"/>
        <v>440.1</v>
      </c>
      <c r="N210" s="1">
        <f t="shared" si="95"/>
        <v>486.315</v>
      </c>
      <c r="O210" s="1">
        <f t="shared" si="96"/>
        <v>62.800000000000011</v>
      </c>
      <c r="P210" s="1">
        <f t="shared" si="97"/>
        <v>70.699999999999989</v>
      </c>
      <c r="Q210" s="1">
        <f t="shared" si="98"/>
        <v>7.5</v>
      </c>
      <c r="R210" s="1">
        <f t="shared" si="99"/>
        <v>43.860000000000014</v>
      </c>
      <c r="S210" s="1">
        <f t="shared" si="100"/>
        <v>7.8999999999999773</v>
      </c>
      <c r="T210" s="1">
        <f t="shared" si="101"/>
        <v>-36.360000000000014</v>
      </c>
      <c r="U210" s="1">
        <f t="shared" si="102"/>
        <v>46.214999999999975</v>
      </c>
      <c r="V210" s="1">
        <f t="shared" si="103"/>
        <v>454.1</v>
      </c>
      <c r="W210" s="1">
        <f t="shared" si="104"/>
        <v>511.38</v>
      </c>
      <c r="X210" s="1">
        <f t="shared" si="105"/>
        <v>426.1</v>
      </c>
      <c r="Y210" s="1">
        <f t="shared" si="106"/>
        <v>461.25</v>
      </c>
      <c r="Z210" s="1">
        <f t="shared" si="107"/>
        <v>57.279999999999973</v>
      </c>
      <c r="AA210" s="1">
        <f t="shared" si="108"/>
        <v>35.149999999999977</v>
      </c>
      <c r="AB210" s="1">
        <f t="shared" si="109"/>
        <v>413.3</v>
      </c>
      <c r="AC210" s="1">
        <f t="shared" si="110"/>
        <v>480.05</v>
      </c>
      <c r="AD210" s="1">
        <f t="shared" si="111"/>
        <v>466.9</v>
      </c>
      <c r="AE210" s="1">
        <f t="shared" si="112"/>
        <v>492.58</v>
      </c>
      <c r="AF210" s="1">
        <f t="shared" si="113"/>
        <v>66.75</v>
      </c>
      <c r="AG210" s="1">
        <f t="shared" si="114"/>
        <v>25.680000000000007</v>
      </c>
      <c r="AH210" s="1">
        <f t="shared" si="115"/>
        <v>513</v>
      </c>
      <c r="AI210" s="1">
        <f t="shared" si="116"/>
        <v>415.70000000000005</v>
      </c>
      <c r="AJ210" s="1">
        <f t="shared" si="117"/>
        <v>487.83</v>
      </c>
      <c r="AK210" s="1">
        <f t="shared" si="118"/>
        <v>471.65</v>
      </c>
      <c r="AL210" s="1">
        <f t="shared" si="119"/>
        <v>97.299999999999955</v>
      </c>
      <c r="AM210" s="1">
        <f t="shared" si="120"/>
        <v>-16.180000000000007</v>
      </c>
      <c r="AN210" s="1">
        <f t="shared" si="121"/>
        <v>492.32499999999999</v>
      </c>
      <c r="AO210" s="1">
        <f t="shared" si="122"/>
        <v>451.76499999999999</v>
      </c>
      <c r="AP210" s="1">
        <f t="shared" si="123"/>
        <v>40.56</v>
      </c>
    </row>
    <row r="211" spans="1:42" x14ac:dyDescent="0.3">
      <c r="A211" s="43">
        <v>210</v>
      </c>
      <c r="B211" s="43">
        <v>576.34</v>
      </c>
      <c r="C211" s="43">
        <v>519.70000000000005</v>
      </c>
      <c r="D211" s="43">
        <v>575.79999999999995</v>
      </c>
      <c r="E211" s="43">
        <v>792.8</v>
      </c>
      <c r="F211" s="43">
        <v>514.4</v>
      </c>
      <c r="G211" s="43">
        <v>659.31</v>
      </c>
      <c r="H211" s="43">
        <v>663</v>
      </c>
      <c r="I211" s="43">
        <v>637.03</v>
      </c>
      <c r="J211" s="43">
        <f t="shared" si="93"/>
        <v>617.29750000000001</v>
      </c>
      <c r="K211" s="43">
        <v>19</v>
      </c>
      <c r="L211" s="43">
        <v>2</v>
      </c>
      <c r="M211" s="1">
        <f t="shared" si="94"/>
        <v>582.38499999999999</v>
      </c>
      <c r="N211" s="1">
        <f t="shared" si="95"/>
        <v>652.21</v>
      </c>
      <c r="O211" s="1">
        <f t="shared" si="96"/>
        <v>-56.639999999999986</v>
      </c>
      <c r="P211" s="1">
        <f t="shared" si="97"/>
        <v>217</v>
      </c>
      <c r="Q211" s="1">
        <f t="shared" si="98"/>
        <v>144.90999999999997</v>
      </c>
      <c r="R211" s="1">
        <f t="shared" si="99"/>
        <v>-25.970000000000027</v>
      </c>
      <c r="S211" s="1">
        <f t="shared" si="100"/>
        <v>273.64</v>
      </c>
      <c r="T211" s="1">
        <f t="shared" si="101"/>
        <v>170.88</v>
      </c>
      <c r="U211" s="1">
        <f t="shared" si="102"/>
        <v>69.825000000000045</v>
      </c>
      <c r="V211" s="1">
        <f t="shared" si="103"/>
        <v>619.4</v>
      </c>
      <c r="W211" s="1">
        <f t="shared" si="104"/>
        <v>714.91499999999996</v>
      </c>
      <c r="X211" s="1">
        <f t="shared" si="105"/>
        <v>545.37</v>
      </c>
      <c r="Y211" s="1">
        <f t="shared" si="106"/>
        <v>589.505</v>
      </c>
      <c r="Z211" s="1">
        <f t="shared" si="107"/>
        <v>95.514999999999986</v>
      </c>
      <c r="AA211" s="1">
        <f t="shared" si="108"/>
        <v>44.134999999999991</v>
      </c>
      <c r="AB211" s="1">
        <f t="shared" si="109"/>
        <v>576.06999999999994</v>
      </c>
      <c r="AC211" s="1">
        <f t="shared" si="110"/>
        <v>656.25</v>
      </c>
      <c r="AD211" s="1">
        <f t="shared" si="111"/>
        <v>588.70000000000005</v>
      </c>
      <c r="AE211" s="1">
        <f t="shared" si="112"/>
        <v>648.16999999999996</v>
      </c>
      <c r="AF211" s="1">
        <f t="shared" si="113"/>
        <v>80.180000000000064</v>
      </c>
      <c r="AG211" s="1">
        <f t="shared" si="114"/>
        <v>59.469999999999914</v>
      </c>
      <c r="AH211" s="1">
        <f t="shared" si="115"/>
        <v>792.8</v>
      </c>
      <c r="AI211" s="1">
        <f t="shared" si="116"/>
        <v>548.02</v>
      </c>
      <c r="AJ211" s="1">
        <f t="shared" si="117"/>
        <v>650.01499999999999</v>
      </c>
      <c r="AK211" s="1">
        <f t="shared" si="118"/>
        <v>586.85500000000002</v>
      </c>
      <c r="AL211" s="1">
        <f t="shared" si="119"/>
        <v>244.77999999999997</v>
      </c>
      <c r="AM211" s="1">
        <f t="shared" si="120"/>
        <v>-63.159999999999968</v>
      </c>
      <c r="AN211" s="1">
        <f t="shared" si="121"/>
        <v>689.82749999999999</v>
      </c>
      <c r="AO211" s="1">
        <f t="shared" si="122"/>
        <v>599.01749999999993</v>
      </c>
      <c r="AP211" s="1">
        <f t="shared" si="123"/>
        <v>90.810000000000059</v>
      </c>
    </row>
    <row r="212" spans="1:42" x14ac:dyDescent="0.3">
      <c r="A212" s="43">
        <v>218</v>
      </c>
      <c r="B212" s="43">
        <v>486.8</v>
      </c>
      <c r="C212" s="43">
        <v>523.52</v>
      </c>
      <c r="D212" s="43">
        <v>477.44</v>
      </c>
      <c r="E212" s="43">
        <v>611.41</v>
      </c>
      <c r="F212" s="43">
        <v>533.23</v>
      </c>
      <c r="G212" s="43">
        <v>606.4</v>
      </c>
      <c r="H212" s="43">
        <v>481.1</v>
      </c>
      <c r="I212" s="43">
        <v>510.06</v>
      </c>
      <c r="J212" s="43">
        <f t="shared" si="93"/>
        <v>528.745</v>
      </c>
      <c r="K212" s="43">
        <v>26</v>
      </c>
      <c r="L212" s="43">
        <v>2</v>
      </c>
      <c r="M212" s="1">
        <f t="shared" si="94"/>
        <v>494.64250000000004</v>
      </c>
      <c r="N212" s="1">
        <f t="shared" si="95"/>
        <v>562.84749999999997</v>
      </c>
      <c r="O212" s="1">
        <f t="shared" si="96"/>
        <v>36.71999999999997</v>
      </c>
      <c r="P212" s="1">
        <f t="shared" si="97"/>
        <v>133.96999999999997</v>
      </c>
      <c r="Q212" s="1">
        <f t="shared" si="98"/>
        <v>73.169999999999959</v>
      </c>
      <c r="R212" s="1">
        <f t="shared" si="99"/>
        <v>28.95999999999998</v>
      </c>
      <c r="S212" s="1">
        <f t="shared" si="100"/>
        <v>97.25</v>
      </c>
      <c r="T212" s="1">
        <f t="shared" si="101"/>
        <v>44.20999999999998</v>
      </c>
      <c r="U212" s="1">
        <f t="shared" si="102"/>
        <v>68.204999999999927</v>
      </c>
      <c r="V212" s="1">
        <f t="shared" si="103"/>
        <v>479.27</v>
      </c>
      <c r="W212" s="1">
        <f t="shared" si="104"/>
        <v>560.73500000000001</v>
      </c>
      <c r="X212" s="1">
        <f t="shared" si="105"/>
        <v>510.01499999999999</v>
      </c>
      <c r="Y212" s="1">
        <f t="shared" si="106"/>
        <v>564.96</v>
      </c>
      <c r="Z212" s="1">
        <f t="shared" si="107"/>
        <v>81.465000000000032</v>
      </c>
      <c r="AA212" s="1">
        <f t="shared" si="108"/>
        <v>54.94500000000005</v>
      </c>
      <c r="AB212" s="1">
        <f t="shared" si="109"/>
        <v>482.12</v>
      </c>
      <c r="AC212" s="1">
        <f t="shared" si="110"/>
        <v>567.46499999999992</v>
      </c>
      <c r="AD212" s="1">
        <f t="shared" si="111"/>
        <v>507.16500000000002</v>
      </c>
      <c r="AE212" s="1">
        <f t="shared" si="112"/>
        <v>558.23</v>
      </c>
      <c r="AF212" s="1">
        <f t="shared" si="113"/>
        <v>85.344999999999914</v>
      </c>
      <c r="AG212" s="1">
        <f t="shared" si="114"/>
        <v>51.064999999999998</v>
      </c>
      <c r="AH212" s="1">
        <f t="shared" si="115"/>
        <v>611.41</v>
      </c>
      <c r="AI212" s="1">
        <f t="shared" si="116"/>
        <v>505.15999999999997</v>
      </c>
      <c r="AJ212" s="1">
        <f t="shared" si="117"/>
        <v>495.58000000000004</v>
      </c>
      <c r="AK212" s="1">
        <f t="shared" si="118"/>
        <v>569.81500000000005</v>
      </c>
      <c r="AL212" s="1">
        <f t="shared" si="119"/>
        <v>106.25</v>
      </c>
      <c r="AM212" s="1">
        <f t="shared" si="120"/>
        <v>74.235000000000014</v>
      </c>
      <c r="AN212" s="1">
        <f t="shared" si="121"/>
        <v>590.61249999999995</v>
      </c>
      <c r="AO212" s="1">
        <f t="shared" si="122"/>
        <v>500.37</v>
      </c>
      <c r="AP212" s="1">
        <f t="shared" si="123"/>
        <v>90.24249999999995</v>
      </c>
    </row>
    <row r="214" spans="1:42" x14ac:dyDescent="0.3">
      <c r="S214" s="1">
        <f>AVERAGE(S2:S147)</f>
        <v>93.027328767123279</v>
      </c>
      <c r="T214" s="1">
        <f>AVERAGE(T2:T147)</f>
        <v>29.791712328767105</v>
      </c>
    </row>
    <row r="215" spans="1:42" x14ac:dyDescent="0.3">
      <c r="S215" s="1">
        <f>AVERAGE(S148:S212)</f>
        <v>76.298307692307688</v>
      </c>
      <c r="T215" s="1">
        <f>AVERAGE(T148:T212)</f>
        <v>46.588923076923088</v>
      </c>
    </row>
    <row r="217" spans="1:42" x14ac:dyDescent="0.3">
      <c r="O217" s="1">
        <f t="shared" ref="O217:T217" si="124">AVERAGE(O2:O212)</f>
        <v>62.730758293838846</v>
      </c>
      <c r="P217" s="1">
        <f t="shared" si="124"/>
        <v>150.60459715639803</v>
      </c>
      <c r="Q217" s="1">
        <f t="shared" si="124"/>
        <v>78.715687203791447</v>
      </c>
      <c r="R217" s="1">
        <f t="shared" si="124"/>
        <v>43.749478672985795</v>
      </c>
      <c r="S217" s="1">
        <f t="shared" si="124"/>
        <v>87.873838862559268</v>
      </c>
      <c r="T217" s="1">
        <f t="shared" si="124"/>
        <v>34.96620853080568</v>
      </c>
    </row>
    <row r="218" spans="1:42" x14ac:dyDescent="0.3">
      <c r="O218" s="43">
        <f t="shared" ref="O218:T218" si="125">STDEV(O2:O212)</f>
        <v>81.816990233391138</v>
      </c>
      <c r="P218" s="43">
        <f t="shared" si="125"/>
        <v>113.85035996431291</v>
      </c>
      <c r="Q218" s="43">
        <f t="shared" si="125"/>
        <v>100.97980689168824</v>
      </c>
      <c r="R218" s="43">
        <f t="shared" si="125"/>
        <v>70.216119267337859</v>
      </c>
      <c r="S218" s="43">
        <f t="shared" si="125"/>
        <v>133.89272707924346</v>
      </c>
      <c r="T218" s="43">
        <f t="shared" si="125"/>
        <v>117.35530917782533</v>
      </c>
    </row>
  </sheetData>
  <sortState xmlns:xlrd2="http://schemas.microsoft.com/office/spreadsheetml/2017/richdata2" ref="A2:AP212">
    <sortCondition ref="L2:L2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299"/>
  <sheetViews>
    <sheetView topLeftCell="R1" zoomScale="85" zoomScaleNormal="85" workbookViewId="0">
      <pane ySplit="1" topLeftCell="A187" activePane="bottomLeft" state="frozen"/>
      <selection pane="bottomLeft" sqref="A1:AN212"/>
    </sheetView>
  </sheetViews>
  <sheetFormatPr defaultRowHeight="14.4" x14ac:dyDescent="0.3"/>
  <cols>
    <col min="1" max="1" width="11.6640625" bestFit="1" customWidth="1"/>
    <col min="2" max="2" width="14.88671875" bestFit="1" customWidth="1"/>
    <col min="10" max="10" width="9.109375" style="43"/>
    <col min="12" max="12" width="14.44140625" bestFit="1" customWidth="1"/>
    <col min="13" max="13" width="10.33203125" bestFit="1" customWidth="1"/>
    <col min="15" max="15" width="12.44140625" style="43" bestFit="1" customWidth="1"/>
    <col min="16" max="17" width="12" style="43" bestFit="1" customWidth="1"/>
    <col min="18" max="18" width="9.33203125" style="43" customWidth="1"/>
    <col min="32" max="32" width="11.6640625" bestFit="1" customWidth="1"/>
  </cols>
  <sheetData>
    <row r="1" spans="1:48" x14ac:dyDescent="0.3">
      <c r="A1" t="s">
        <v>319</v>
      </c>
      <c r="B1" s="3" t="s">
        <v>92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  <c r="I1" s="3" t="s">
        <v>99</v>
      </c>
      <c r="J1" s="3" t="s">
        <v>377</v>
      </c>
      <c r="K1" s="3" t="s">
        <v>320</v>
      </c>
      <c r="L1" s="3" t="s">
        <v>321</v>
      </c>
      <c r="M1" s="3" t="s">
        <v>36</v>
      </c>
      <c r="N1" s="3" t="s">
        <v>322</v>
      </c>
      <c r="O1" s="3" t="s">
        <v>363</v>
      </c>
      <c r="P1" s="3" t="s">
        <v>364</v>
      </c>
      <c r="Q1" s="3" t="s">
        <v>365</v>
      </c>
      <c r="R1" s="3" t="s">
        <v>366</v>
      </c>
      <c r="S1" s="3" t="s">
        <v>323</v>
      </c>
      <c r="T1" s="3" t="s">
        <v>351</v>
      </c>
      <c r="U1" s="3" t="s">
        <v>352</v>
      </c>
      <c r="V1" s="3" t="s">
        <v>353</v>
      </c>
      <c r="W1" s="3" t="s">
        <v>354</v>
      </c>
      <c r="X1" s="3" t="s">
        <v>355</v>
      </c>
      <c r="Y1" s="3" t="s">
        <v>356</v>
      </c>
      <c r="Z1" s="3" t="s">
        <v>345</v>
      </c>
      <c r="AA1" s="3" t="s">
        <v>346</v>
      </c>
      <c r="AB1" s="3" t="s">
        <v>347</v>
      </c>
      <c r="AC1" s="3" t="s">
        <v>348</v>
      </c>
      <c r="AD1" s="3" t="s">
        <v>349</v>
      </c>
      <c r="AE1" s="3" t="s">
        <v>350</v>
      </c>
      <c r="AF1" s="3" t="s">
        <v>339</v>
      </c>
      <c r="AG1" s="3" t="s">
        <v>340</v>
      </c>
      <c r="AH1" s="3" t="s">
        <v>341</v>
      </c>
      <c r="AI1" s="3" t="s">
        <v>342</v>
      </c>
      <c r="AJ1" s="3" t="s">
        <v>343</v>
      </c>
      <c r="AK1" s="3" t="s">
        <v>344</v>
      </c>
      <c r="AL1" s="3" t="s">
        <v>370</v>
      </c>
      <c r="AM1" s="3" t="s">
        <v>371</v>
      </c>
      <c r="AN1" s="3" t="s">
        <v>372</v>
      </c>
      <c r="AP1" t="s">
        <v>337</v>
      </c>
      <c r="AQ1" t="s">
        <v>322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</row>
    <row r="2" spans="1:48" x14ac:dyDescent="0.3">
      <c r="A2">
        <v>1</v>
      </c>
      <c r="B2">
        <v>433.6</v>
      </c>
      <c r="C2">
        <v>506.91</v>
      </c>
      <c r="D2">
        <v>430.6</v>
      </c>
      <c r="E2">
        <v>546.92999999999995</v>
      </c>
      <c r="F2">
        <v>421.7</v>
      </c>
      <c r="G2">
        <v>490.8</v>
      </c>
      <c r="H2">
        <v>517.70000000000005</v>
      </c>
      <c r="I2">
        <v>477.7</v>
      </c>
      <c r="J2" s="43">
        <f>AVERAGE(B2:I2)</f>
        <v>478.24249999999995</v>
      </c>
      <c r="K2">
        <v>7</v>
      </c>
      <c r="L2">
        <v>1</v>
      </c>
      <c r="M2" s="1">
        <f t="shared" ref="M2:M65" si="0">AVERAGE(B2,D2,F2,H2)</f>
        <v>450.90000000000003</v>
      </c>
      <c r="N2" s="1">
        <f t="shared" ref="N2:N65" si="1">AVERAGE(C2,E2,G2,I2)</f>
        <v>505.58499999999998</v>
      </c>
      <c r="O2" s="1">
        <f t="shared" ref="O2:O65" si="2">AVERAGE(C2-B2)</f>
        <v>73.31</v>
      </c>
      <c r="P2" s="1">
        <f t="shared" ref="P2:P65" si="3">AVERAGE(E2-D2)</f>
        <v>116.32999999999993</v>
      </c>
      <c r="Q2" s="1">
        <f t="shared" ref="Q2:Q65" si="4">AVERAGE(G2-F2)</f>
        <v>69.100000000000023</v>
      </c>
      <c r="R2" s="1">
        <f t="shared" ref="R2:R65" si="5">AVERAGE(I2-H2)</f>
        <v>-40.000000000000057</v>
      </c>
      <c r="S2" s="1">
        <f t="shared" ref="S2:S65" si="6">N2-M2</f>
        <v>54.684999999999945</v>
      </c>
      <c r="T2" s="1">
        <f t="shared" ref="T2:T65" si="7">AVERAGE(D2,H2)</f>
        <v>474.15000000000003</v>
      </c>
      <c r="U2" s="1">
        <f t="shared" ref="U2:U65" si="8">AVERAGE(E2,I2)</f>
        <v>512.31499999999994</v>
      </c>
      <c r="V2" s="1">
        <f t="shared" ref="V2:V65" si="9">AVERAGE(B2,F2)</f>
        <v>427.65</v>
      </c>
      <c r="W2" s="1">
        <f t="shared" ref="W2:W65" si="10">AVERAGE(C2,G2)</f>
        <v>498.85500000000002</v>
      </c>
      <c r="X2" s="1">
        <f t="shared" ref="X2:X65" si="11">U2-T2</f>
        <v>38.164999999999907</v>
      </c>
      <c r="Y2" s="1">
        <f t="shared" ref="Y2:Y65" si="12">W2-V2</f>
        <v>71.205000000000041</v>
      </c>
      <c r="Z2" s="1">
        <f t="shared" ref="Z2:Z65" si="13">AVERAGE(B2,D2)</f>
        <v>432.1</v>
      </c>
      <c r="AA2" s="1">
        <f t="shared" ref="AA2:AA65" si="14">AVERAGE(C2,E2)</f>
        <v>526.91999999999996</v>
      </c>
      <c r="AB2" s="1">
        <f t="shared" ref="AB2:AB65" si="15">AVERAGE(F2,H2)</f>
        <v>469.70000000000005</v>
      </c>
      <c r="AC2" s="1">
        <f t="shared" ref="AC2:AC65" si="16">AVERAGE(G2,I2)</f>
        <v>484.25</v>
      </c>
      <c r="AD2" s="1">
        <f t="shared" ref="AD2:AD65" si="17">AA2-Z2</f>
        <v>94.819999999999936</v>
      </c>
      <c r="AE2" s="1">
        <f t="shared" ref="AE2:AE65" si="18">AC2-AB2</f>
        <v>14.549999999999955</v>
      </c>
      <c r="AF2" s="1">
        <f t="shared" ref="AF2:AF65" si="19">AVERAGE(E2)</f>
        <v>546.92999999999995</v>
      </c>
      <c r="AG2" s="1">
        <f t="shared" ref="AG2:AG65" si="20">AVERAGE(B2,C2)</f>
        <v>470.255</v>
      </c>
      <c r="AH2" s="1">
        <f t="shared" ref="AH2:AH65" si="21">AVERAGE(H2,I2)</f>
        <v>497.70000000000005</v>
      </c>
      <c r="AI2" s="1">
        <f t="shared" ref="AI2:AI65" si="22">AVERAGE(F2,G2)</f>
        <v>456.25</v>
      </c>
      <c r="AJ2" s="1">
        <f t="shared" ref="AJ2:AJ65" si="23">AF2-AG2</f>
        <v>76.674999999999955</v>
      </c>
      <c r="AK2" s="1">
        <f t="shared" ref="AK2:AK65" si="24">AI2-AH2</f>
        <v>-41.450000000000045</v>
      </c>
      <c r="AL2" s="1">
        <f t="shared" ref="AL2:AL65" si="25">AVERAGE(AF2,AI2)</f>
        <v>501.59</v>
      </c>
      <c r="AM2" s="1">
        <f t="shared" ref="AM2:AM65" si="26">AVERAGE(AG2,AH2)</f>
        <v>483.97750000000002</v>
      </c>
      <c r="AN2" s="1">
        <f t="shared" ref="AN2:AN65" si="27">AL2-AM2</f>
        <v>17.612499999999955</v>
      </c>
      <c r="AP2" s="43">
        <v>450.9</v>
      </c>
      <c r="AQ2" s="43">
        <v>505.59</v>
      </c>
      <c r="AR2" s="43">
        <v>54.68</v>
      </c>
      <c r="AS2" s="43">
        <v>73.31</v>
      </c>
      <c r="AT2" s="43">
        <v>116.33</v>
      </c>
      <c r="AU2" s="43">
        <v>69.099999999999994</v>
      </c>
      <c r="AV2" s="43">
        <v>-40</v>
      </c>
    </row>
    <row r="3" spans="1:48" x14ac:dyDescent="0.3">
      <c r="A3">
        <v>2</v>
      </c>
      <c r="B3">
        <v>395.5</v>
      </c>
      <c r="C3">
        <v>490.77</v>
      </c>
      <c r="D3">
        <v>421.1</v>
      </c>
      <c r="E3">
        <v>552</v>
      </c>
      <c r="F3">
        <v>538.5</v>
      </c>
      <c r="G3">
        <v>702.72</v>
      </c>
      <c r="H3">
        <v>470.8</v>
      </c>
      <c r="I3">
        <v>422.6</v>
      </c>
      <c r="J3" s="43">
        <f t="shared" ref="J3:J66" si="28">AVERAGE(B3:I3)</f>
        <v>499.24875000000003</v>
      </c>
      <c r="K3">
        <v>13</v>
      </c>
      <c r="L3">
        <v>1</v>
      </c>
      <c r="M3" s="1">
        <f t="shared" si="0"/>
        <v>456.47499999999997</v>
      </c>
      <c r="N3" s="1">
        <f t="shared" si="1"/>
        <v>542.02250000000004</v>
      </c>
      <c r="O3" s="1">
        <f t="shared" si="2"/>
        <v>95.269999999999982</v>
      </c>
      <c r="P3" s="1">
        <f t="shared" si="3"/>
        <v>130.89999999999998</v>
      </c>
      <c r="Q3" s="1">
        <f t="shared" si="4"/>
        <v>164.22000000000003</v>
      </c>
      <c r="R3" s="1">
        <f t="shared" si="5"/>
        <v>-48.199999999999989</v>
      </c>
      <c r="S3" s="1">
        <f t="shared" si="6"/>
        <v>85.54750000000007</v>
      </c>
      <c r="T3" s="1">
        <f t="shared" si="7"/>
        <v>445.95000000000005</v>
      </c>
      <c r="U3" s="1">
        <f t="shared" si="8"/>
        <v>487.3</v>
      </c>
      <c r="V3" s="1">
        <f t="shared" si="9"/>
        <v>467</v>
      </c>
      <c r="W3" s="1">
        <f t="shared" si="10"/>
        <v>596.745</v>
      </c>
      <c r="X3" s="1">
        <f t="shared" si="11"/>
        <v>41.349999999999966</v>
      </c>
      <c r="Y3" s="1">
        <f t="shared" si="12"/>
        <v>129.745</v>
      </c>
      <c r="Z3" s="1">
        <f t="shared" si="13"/>
        <v>408.3</v>
      </c>
      <c r="AA3" s="1">
        <f t="shared" si="14"/>
        <v>521.38499999999999</v>
      </c>
      <c r="AB3" s="1">
        <f t="shared" si="15"/>
        <v>504.65</v>
      </c>
      <c r="AC3" s="1">
        <f t="shared" si="16"/>
        <v>562.66000000000008</v>
      </c>
      <c r="AD3" s="1">
        <f t="shared" si="17"/>
        <v>113.08499999999998</v>
      </c>
      <c r="AE3" s="1">
        <f t="shared" si="18"/>
        <v>58.010000000000105</v>
      </c>
      <c r="AF3" s="1">
        <f t="shared" si="19"/>
        <v>552</v>
      </c>
      <c r="AG3" s="1">
        <f t="shared" si="20"/>
        <v>443.13499999999999</v>
      </c>
      <c r="AH3" s="1">
        <f t="shared" si="21"/>
        <v>446.70000000000005</v>
      </c>
      <c r="AI3" s="1">
        <f t="shared" si="22"/>
        <v>620.61</v>
      </c>
      <c r="AJ3" s="1">
        <f t="shared" si="23"/>
        <v>108.86500000000001</v>
      </c>
      <c r="AK3" s="1">
        <f t="shared" si="24"/>
        <v>173.90999999999997</v>
      </c>
      <c r="AL3" s="1">
        <f t="shared" si="25"/>
        <v>586.30500000000006</v>
      </c>
      <c r="AM3" s="1">
        <f t="shared" si="26"/>
        <v>444.91750000000002</v>
      </c>
      <c r="AN3" s="1">
        <f t="shared" si="27"/>
        <v>141.38750000000005</v>
      </c>
      <c r="AP3" s="43">
        <v>456.47</v>
      </c>
      <c r="AQ3" s="43">
        <v>542.02</v>
      </c>
      <c r="AR3" s="43">
        <v>85.55</v>
      </c>
      <c r="AS3" s="43">
        <v>95.27</v>
      </c>
      <c r="AT3" s="43">
        <v>130.9</v>
      </c>
      <c r="AU3" s="43">
        <v>164.22</v>
      </c>
      <c r="AV3" s="43">
        <v>-48.2</v>
      </c>
    </row>
    <row r="4" spans="1:48" x14ac:dyDescent="0.3">
      <c r="A4">
        <v>3</v>
      </c>
      <c r="B4">
        <v>420.4</v>
      </c>
      <c r="C4">
        <v>461.9</v>
      </c>
      <c r="D4">
        <v>459.5</v>
      </c>
      <c r="E4">
        <v>598.5</v>
      </c>
      <c r="F4">
        <v>486.4</v>
      </c>
      <c r="G4">
        <v>557.4</v>
      </c>
      <c r="H4">
        <v>447.7</v>
      </c>
      <c r="I4">
        <v>456.2</v>
      </c>
      <c r="J4" s="43">
        <f t="shared" si="28"/>
        <v>485.99999999999994</v>
      </c>
      <c r="K4">
        <v>19</v>
      </c>
      <c r="L4">
        <v>2</v>
      </c>
      <c r="M4" s="1">
        <f t="shared" si="0"/>
        <v>453.5</v>
      </c>
      <c r="N4" s="1">
        <f t="shared" si="1"/>
        <v>518.5</v>
      </c>
      <c r="O4" s="1">
        <f t="shared" si="2"/>
        <v>41.5</v>
      </c>
      <c r="P4" s="1">
        <f t="shared" si="3"/>
        <v>139</v>
      </c>
      <c r="Q4" s="1">
        <f t="shared" si="4"/>
        <v>71</v>
      </c>
      <c r="R4" s="1">
        <f t="shared" si="5"/>
        <v>8.5</v>
      </c>
      <c r="S4" s="1">
        <f t="shared" si="6"/>
        <v>65</v>
      </c>
      <c r="T4" s="1">
        <f t="shared" si="7"/>
        <v>453.6</v>
      </c>
      <c r="U4" s="1">
        <f t="shared" si="8"/>
        <v>527.35</v>
      </c>
      <c r="V4" s="1">
        <f t="shared" si="9"/>
        <v>453.4</v>
      </c>
      <c r="W4" s="1">
        <f t="shared" si="10"/>
        <v>509.65</v>
      </c>
      <c r="X4" s="1">
        <f t="shared" si="11"/>
        <v>73.75</v>
      </c>
      <c r="Y4" s="1">
        <f t="shared" si="12"/>
        <v>56.25</v>
      </c>
      <c r="Z4" s="1">
        <f t="shared" si="13"/>
        <v>439.95</v>
      </c>
      <c r="AA4" s="1">
        <f t="shared" si="14"/>
        <v>530.20000000000005</v>
      </c>
      <c r="AB4" s="1">
        <f t="shared" si="15"/>
        <v>467.04999999999995</v>
      </c>
      <c r="AC4" s="1">
        <f t="shared" si="16"/>
        <v>506.79999999999995</v>
      </c>
      <c r="AD4" s="1">
        <f t="shared" si="17"/>
        <v>90.250000000000057</v>
      </c>
      <c r="AE4" s="1">
        <f t="shared" si="18"/>
        <v>39.75</v>
      </c>
      <c r="AF4" s="1">
        <f t="shared" si="19"/>
        <v>598.5</v>
      </c>
      <c r="AG4" s="1">
        <f t="shared" si="20"/>
        <v>441.15</v>
      </c>
      <c r="AH4" s="1">
        <f t="shared" si="21"/>
        <v>451.95</v>
      </c>
      <c r="AI4" s="1">
        <f t="shared" si="22"/>
        <v>521.9</v>
      </c>
      <c r="AJ4" s="1">
        <f t="shared" si="23"/>
        <v>157.35000000000002</v>
      </c>
      <c r="AK4" s="1">
        <f t="shared" si="24"/>
        <v>69.949999999999989</v>
      </c>
      <c r="AL4" s="1">
        <f t="shared" si="25"/>
        <v>560.20000000000005</v>
      </c>
      <c r="AM4" s="1">
        <f t="shared" si="26"/>
        <v>446.54999999999995</v>
      </c>
      <c r="AN4" s="1">
        <f t="shared" si="27"/>
        <v>113.65000000000009</v>
      </c>
      <c r="AP4" s="43">
        <v>453.5</v>
      </c>
      <c r="AQ4" s="43">
        <v>518.5</v>
      </c>
      <c r="AR4" s="43">
        <v>65</v>
      </c>
      <c r="AS4" s="43">
        <v>41.5</v>
      </c>
      <c r="AT4" s="43">
        <v>139</v>
      </c>
      <c r="AU4" s="43">
        <v>71</v>
      </c>
      <c r="AV4" s="43">
        <v>8.5</v>
      </c>
    </row>
    <row r="5" spans="1:48" x14ac:dyDescent="0.3">
      <c r="A5">
        <v>4</v>
      </c>
      <c r="B5">
        <v>616.9</v>
      </c>
      <c r="C5">
        <v>688.4</v>
      </c>
      <c r="D5">
        <v>528.70000000000005</v>
      </c>
      <c r="E5">
        <v>610.1</v>
      </c>
      <c r="F5">
        <v>617.6</v>
      </c>
      <c r="G5">
        <v>764.46</v>
      </c>
      <c r="H5">
        <v>560.4</v>
      </c>
      <c r="I5">
        <v>610.1</v>
      </c>
      <c r="J5" s="43">
        <f t="shared" si="28"/>
        <v>624.58249999999998</v>
      </c>
      <c r="K5">
        <v>14</v>
      </c>
      <c r="L5">
        <v>1</v>
      </c>
      <c r="M5" s="1">
        <f t="shared" si="0"/>
        <v>580.9</v>
      </c>
      <c r="N5" s="1">
        <f t="shared" si="1"/>
        <v>668.26499999999999</v>
      </c>
      <c r="O5" s="1">
        <f t="shared" si="2"/>
        <v>71.5</v>
      </c>
      <c r="P5" s="1">
        <f t="shared" si="3"/>
        <v>81.399999999999977</v>
      </c>
      <c r="Q5" s="1">
        <f t="shared" si="4"/>
        <v>146.86000000000001</v>
      </c>
      <c r="R5" s="1">
        <f t="shared" si="5"/>
        <v>49.700000000000045</v>
      </c>
      <c r="S5" s="1">
        <f t="shared" si="6"/>
        <v>87.365000000000009</v>
      </c>
      <c r="T5" s="1">
        <f t="shared" si="7"/>
        <v>544.54999999999995</v>
      </c>
      <c r="U5" s="1">
        <f t="shared" si="8"/>
        <v>610.1</v>
      </c>
      <c r="V5" s="1">
        <f t="shared" si="9"/>
        <v>617.25</v>
      </c>
      <c r="W5" s="1">
        <f t="shared" si="10"/>
        <v>726.43000000000006</v>
      </c>
      <c r="X5" s="1">
        <f t="shared" si="11"/>
        <v>65.550000000000068</v>
      </c>
      <c r="Y5" s="1">
        <f t="shared" si="12"/>
        <v>109.18000000000006</v>
      </c>
      <c r="Z5" s="1">
        <f t="shared" si="13"/>
        <v>572.79999999999995</v>
      </c>
      <c r="AA5" s="1">
        <f t="shared" si="14"/>
        <v>649.25</v>
      </c>
      <c r="AB5" s="1">
        <f t="shared" si="15"/>
        <v>589</v>
      </c>
      <c r="AC5" s="1">
        <f t="shared" si="16"/>
        <v>687.28</v>
      </c>
      <c r="AD5" s="1">
        <f t="shared" si="17"/>
        <v>76.450000000000045</v>
      </c>
      <c r="AE5" s="1">
        <f t="shared" si="18"/>
        <v>98.279999999999973</v>
      </c>
      <c r="AF5" s="1">
        <f t="shared" si="19"/>
        <v>610.1</v>
      </c>
      <c r="AG5" s="1">
        <f t="shared" si="20"/>
        <v>652.65</v>
      </c>
      <c r="AH5" s="1">
        <f t="shared" si="21"/>
        <v>585.25</v>
      </c>
      <c r="AI5" s="1">
        <f t="shared" si="22"/>
        <v>691.03</v>
      </c>
      <c r="AJ5" s="1">
        <f t="shared" si="23"/>
        <v>-42.549999999999955</v>
      </c>
      <c r="AK5" s="1">
        <f t="shared" si="24"/>
        <v>105.77999999999997</v>
      </c>
      <c r="AL5" s="1">
        <f t="shared" si="25"/>
        <v>650.56500000000005</v>
      </c>
      <c r="AM5" s="1">
        <f t="shared" si="26"/>
        <v>618.95000000000005</v>
      </c>
      <c r="AN5" s="1">
        <f t="shared" si="27"/>
        <v>31.615000000000009</v>
      </c>
      <c r="AP5" s="43">
        <v>580.9</v>
      </c>
      <c r="AQ5" s="43">
        <v>668.27</v>
      </c>
      <c r="AR5" s="43">
        <v>87.37</v>
      </c>
      <c r="AS5" s="43">
        <v>71.5</v>
      </c>
      <c r="AT5" s="43">
        <v>81.400000000000006</v>
      </c>
      <c r="AU5" s="43">
        <v>146.86000000000001</v>
      </c>
      <c r="AV5" s="43">
        <v>49.7</v>
      </c>
    </row>
    <row r="6" spans="1:48" x14ac:dyDescent="0.3">
      <c r="A6">
        <v>5</v>
      </c>
      <c r="B6">
        <v>534.70000000000005</v>
      </c>
      <c r="C6">
        <v>553.4</v>
      </c>
      <c r="D6">
        <v>601</v>
      </c>
      <c r="E6">
        <v>722.8</v>
      </c>
      <c r="F6">
        <v>574.4</v>
      </c>
      <c r="G6">
        <v>731.8</v>
      </c>
      <c r="H6">
        <v>540.4</v>
      </c>
      <c r="I6">
        <v>515.4</v>
      </c>
      <c r="J6" s="43">
        <f t="shared" si="28"/>
        <v>596.73749999999984</v>
      </c>
      <c r="K6">
        <v>12</v>
      </c>
      <c r="L6">
        <v>1</v>
      </c>
      <c r="M6" s="1">
        <f t="shared" si="0"/>
        <v>562.625</v>
      </c>
      <c r="N6" s="1">
        <f t="shared" si="1"/>
        <v>630.84999999999991</v>
      </c>
      <c r="O6" s="1">
        <f t="shared" si="2"/>
        <v>18.699999999999932</v>
      </c>
      <c r="P6" s="1">
        <f t="shared" si="3"/>
        <v>121.79999999999995</v>
      </c>
      <c r="Q6" s="1">
        <f t="shared" si="4"/>
        <v>157.39999999999998</v>
      </c>
      <c r="R6" s="1">
        <f t="shared" si="5"/>
        <v>-25</v>
      </c>
      <c r="S6" s="1">
        <f t="shared" si="6"/>
        <v>68.224999999999909</v>
      </c>
      <c r="T6" s="1">
        <f t="shared" si="7"/>
        <v>570.70000000000005</v>
      </c>
      <c r="U6" s="1">
        <f t="shared" si="8"/>
        <v>619.09999999999991</v>
      </c>
      <c r="V6" s="1">
        <f t="shared" si="9"/>
        <v>554.54999999999995</v>
      </c>
      <c r="W6" s="1">
        <f t="shared" si="10"/>
        <v>642.59999999999991</v>
      </c>
      <c r="X6" s="1">
        <f t="shared" si="11"/>
        <v>48.399999999999864</v>
      </c>
      <c r="Y6" s="1">
        <f t="shared" si="12"/>
        <v>88.049999999999955</v>
      </c>
      <c r="Z6" s="1">
        <f t="shared" si="13"/>
        <v>567.85</v>
      </c>
      <c r="AA6" s="1">
        <f t="shared" si="14"/>
        <v>638.09999999999991</v>
      </c>
      <c r="AB6" s="1">
        <f t="shared" si="15"/>
        <v>557.4</v>
      </c>
      <c r="AC6" s="1">
        <f t="shared" si="16"/>
        <v>623.59999999999991</v>
      </c>
      <c r="AD6" s="1">
        <f t="shared" si="17"/>
        <v>70.249999999999886</v>
      </c>
      <c r="AE6" s="1">
        <f t="shared" si="18"/>
        <v>66.199999999999932</v>
      </c>
      <c r="AF6" s="1">
        <f t="shared" si="19"/>
        <v>722.8</v>
      </c>
      <c r="AG6" s="1">
        <f t="shared" si="20"/>
        <v>544.04999999999995</v>
      </c>
      <c r="AH6" s="1">
        <f t="shared" si="21"/>
        <v>527.9</v>
      </c>
      <c r="AI6" s="1">
        <f t="shared" si="22"/>
        <v>653.09999999999991</v>
      </c>
      <c r="AJ6" s="1">
        <f t="shared" si="23"/>
        <v>178.75</v>
      </c>
      <c r="AK6" s="1">
        <f t="shared" si="24"/>
        <v>125.19999999999993</v>
      </c>
      <c r="AL6" s="1">
        <f t="shared" si="25"/>
        <v>687.94999999999993</v>
      </c>
      <c r="AM6" s="1">
        <f t="shared" si="26"/>
        <v>535.97499999999991</v>
      </c>
      <c r="AN6" s="1">
        <f t="shared" si="27"/>
        <v>151.97500000000002</v>
      </c>
      <c r="AP6" s="43">
        <v>562.63</v>
      </c>
      <c r="AQ6" s="43">
        <v>630.85</v>
      </c>
      <c r="AR6" s="43">
        <v>68.22</v>
      </c>
      <c r="AS6" s="43">
        <v>18.7</v>
      </c>
      <c r="AT6" s="43">
        <v>121.8</v>
      </c>
      <c r="AU6" s="43">
        <v>157.4</v>
      </c>
      <c r="AV6" s="43">
        <v>-25</v>
      </c>
    </row>
    <row r="7" spans="1:48" x14ac:dyDescent="0.3">
      <c r="A7">
        <v>6</v>
      </c>
      <c r="B7">
        <v>509.8</v>
      </c>
      <c r="C7">
        <v>469.1</v>
      </c>
      <c r="D7">
        <v>498.67</v>
      </c>
      <c r="E7">
        <v>757.23</v>
      </c>
      <c r="F7">
        <v>672.62</v>
      </c>
      <c r="G7">
        <v>633.71</v>
      </c>
      <c r="H7">
        <v>643.30999999999995</v>
      </c>
      <c r="I7">
        <v>788.31</v>
      </c>
      <c r="J7" s="43">
        <f t="shared" si="28"/>
        <v>621.59375</v>
      </c>
      <c r="K7">
        <v>13</v>
      </c>
      <c r="L7">
        <v>1</v>
      </c>
      <c r="M7" s="1">
        <f t="shared" si="0"/>
        <v>581.1</v>
      </c>
      <c r="N7" s="1">
        <f t="shared" si="1"/>
        <v>662.08749999999998</v>
      </c>
      <c r="O7" s="1">
        <f t="shared" si="2"/>
        <v>-40.699999999999989</v>
      </c>
      <c r="P7" s="1">
        <f t="shared" si="3"/>
        <v>258.56</v>
      </c>
      <c r="Q7" s="1">
        <f t="shared" si="4"/>
        <v>-38.909999999999968</v>
      </c>
      <c r="R7" s="1">
        <f t="shared" si="5"/>
        <v>145</v>
      </c>
      <c r="S7" s="1">
        <f t="shared" si="6"/>
        <v>80.987499999999955</v>
      </c>
      <c r="T7" s="1">
        <f t="shared" si="7"/>
        <v>570.99</v>
      </c>
      <c r="U7" s="1">
        <f t="shared" si="8"/>
        <v>772.77</v>
      </c>
      <c r="V7" s="1">
        <f t="shared" si="9"/>
        <v>591.21</v>
      </c>
      <c r="W7" s="1">
        <f t="shared" si="10"/>
        <v>551.40499999999997</v>
      </c>
      <c r="X7" s="1">
        <f t="shared" si="11"/>
        <v>201.77999999999997</v>
      </c>
      <c r="Y7" s="1">
        <f t="shared" si="12"/>
        <v>-39.805000000000064</v>
      </c>
      <c r="Z7" s="1">
        <f t="shared" si="13"/>
        <v>504.23500000000001</v>
      </c>
      <c r="AA7" s="1">
        <f t="shared" si="14"/>
        <v>613.16499999999996</v>
      </c>
      <c r="AB7" s="1">
        <f t="shared" si="15"/>
        <v>657.96499999999992</v>
      </c>
      <c r="AC7" s="1">
        <f t="shared" si="16"/>
        <v>711.01</v>
      </c>
      <c r="AD7" s="1">
        <f t="shared" si="17"/>
        <v>108.92999999999995</v>
      </c>
      <c r="AE7" s="1">
        <f t="shared" si="18"/>
        <v>53.045000000000073</v>
      </c>
      <c r="AF7" s="1">
        <f t="shared" si="19"/>
        <v>757.23</v>
      </c>
      <c r="AG7" s="1">
        <f t="shared" si="20"/>
        <v>489.45000000000005</v>
      </c>
      <c r="AH7" s="1">
        <f t="shared" si="21"/>
        <v>715.81</v>
      </c>
      <c r="AI7" s="1">
        <f t="shared" si="22"/>
        <v>653.16499999999996</v>
      </c>
      <c r="AJ7" s="1">
        <f t="shared" si="23"/>
        <v>267.77999999999997</v>
      </c>
      <c r="AK7" s="1">
        <f t="shared" si="24"/>
        <v>-62.644999999999982</v>
      </c>
      <c r="AL7" s="1">
        <f t="shared" si="25"/>
        <v>705.19749999999999</v>
      </c>
      <c r="AM7" s="1">
        <f t="shared" si="26"/>
        <v>602.63</v>
      </c>
      <c r="AN7" s="1">
        <f t="shared" si="27"/>
        <v>102.5675</v>
      </c>
      <c r="AP7" s="43">
        <v>581.1</v>
      </c>
      <c r="AQ7" s="43">
        <v>662.09</v>
      </c>
      <c r="AR7" s="43">
        <v>80.989999999999995</v>
      </c>
      <c r="AS7" s="43">
        <v>-40.700000000000003</v>
      </c>
      <c r="AT7" s="43">
        <v>258.56</v>
      </c>
      <c r="AU7" s="43">
        <v>-38.909999999999997</v>
      </c>
      <c r="AV7" s="43">
        <v>145</v>
      </c>
    </row>
    <row r="8" spans="1:48" x14ac:dyDescent="0.3">
      <c r="A8">
        <v>7</v>
      </c>
      <c r="B8">
        <v>461.05</v>
      </c>
      <c r="C8">
        <v>580.53</v>
      </c>
      <c r="D8">
        <v>410.9</v>
      </c>
      <c r="E8">
        <v>653.33000000000004</v>
      </c>
      <c r="F8">
        <v>475.52</v>
      </c>
      <c r="G8">
        <v>648.46</v>
      </c>
      <c r="H8">
        <v>384.9</v>
      </c>
      <c r="I8">
        <v>422.9</v>
      </c>
      <c r="J8" s="43">
        <f t="shared" si="28"/>
        <v>504.69875000000002</v>
      </c>
      <c r="K8">
        <v>17</v>
      </c>
      <c r="L8">
        <v>1</v>
      </c>
      <c r="M8" s="1">
        <f t="shared" si="0"/>
        <v>433.09249999999997</v>
      </c>
      <c r="N8" s="1">
        <f t="shared" si="1"/>
        <v>576.30500000000006</v>
      </c>
      <c r="O8" s="1">
        <f t="shared" si="2"/>
        <v>119.47999999999996</v>
      </c>
      <c r="P8" s="1">
        <f t="shared" si="3"/>
        <v>242.43000000000006</v>
      </c>
      <c r="Q8" s="1">
        <f t="shared" si="4"/>
        <v>172.94000000000005</v>
      </c>
      <c r="R8" s="1">
        <f t="shared" si="5"/>
        <v>38</v>
      </c>
      <c r="S8" s="1">
        <f t="shared" si="6"/>
        <v>143.21250000000009</v>
      </c>
      <c r="T8" s="1">
        <f t="shared" si="7"/>
        <v>397.9</v>
      </c>
      <c r="U8" s="1">
        <f t="shared" si="8"/>
        <v>538.11500000000001</v>
      </c>
      <c r="V8" s="1">
        <f t="shared" si="9"/>
        <v>468.28499999999997</v>
      </c>
      <c r="W8" s="1">
        <f t="shared" si="10"/>
        <v>614.495</v>
      </c>
      <c r="X8" s="1">
        <f t="shared" si="11"/>
        <v>140.21500000000003</v>
      </c>
      <c r="Y8" s="1">
        <f t="shared" si="12"/>
        <v>146.21000000000004</v>
      </c>
      <c r="Z8" s="1">
        <f t="shared" si="13"/>
        <v>435.97500000000002</v>
      </c>
      <c r="AA8" s="1">
        <f t="shared" si="14"/>
        <v>616.93000000000006</v>
      </c>
      <c r="AB8" s="1">
        <f t="shared" si="15"/>
        <v>430.21</v>
      </c>
      <c r="AC8" s="1">
        <f t="shared" si="16"/>
        <v>535.68000000000006</v>
      </c>
      <c r="AD8" s="1">
        <f t="shared" si="17"/>
        <v>180.95500000000004</v>
      </c>
      <c r="AE8" s="1">
        <f t="shared" si="18"/>
        <v>105.47000000000008</v>
      </c>
      <c r="AF8" s="1">
        <f t="shared" si="19"/>
        <v>653.33000000000004</v>
      </c>
      <c r="AG8" s="1">
        <f t="shared" si="20"/>
        <v>520.79</v>
      </c>
      <c r="AH8" s="1">
        <f t="shared" si="21"/>
        <v>403.9</v>
      </c>
      <c r="AI8" s="1">
        <f t="shared" si="22"/>
        <v>561.99</v>
      </c>
      <c r="AJ8" s="1">
        <f t="shared" si="23"/>
        <v>132.54000000000008</v>
      </c>
      <c r="AK8" s="1">
        <f t="shared" si="24"/>
        <v>158.09000000000003</v>
      </c>
      <c r="AL8" s="1">
        <f t="shared" si="25"/>
        <v>607.66000000000008</v>
      </c>
      <c r="AM8" s="1">
        <f t="shared" si="26"/>
        <v>462.34499999999997</v>
      </c>
      <c r="AN8" s="1">
        <f t="shared" si="27"/>
        <v>145.31500000000011</v>
      </c>
      <c r="AP8" s="43">
        <v>433.09</v>
      </c>
      <c r="AQ8" s="43">
        <v>576.30999999999995</v>
      </c>
      <c r="AR8" s="43">
        <v>143.21</v>
      </c>
      <c r="AS8" s="43">
        <v>119.48</v>
      </c>
      <c r="AT8" s="43">
        <v>242.43</v>
      </c>
      <c r="AU8" s="43">
        <v>172.94</v>
      </c>
      <c r="AV8" s="43">
        <v>38</v>
      </c>
    </row>
    <row r="9" spans="1:48" x14ac:dyDescent="0.3">
      <c r="A9">
        <v>8</v>
      </c>
      <c r="B9">
        <v>442.3</v>
      </c>
      <c r="C9">
        <v>505.39</v>
      </c>
      <c r="D9">
        <v>452</v>
      </c>
      <c r="E9">
        <v>718.03</v>
      </c>
      <c r="F9">
        <v>500.5</v>
      </c>
      <c r="G9">
        <v>530.6</v>
      </c>
      <c r="H9">
        <v>426.1</v>
      </c>
      <c r="I9">
        <v>491.95</v>
      </c>
      <c r="J9" s="43">
        <f t="shared" si="28"/>
        <v>508.35874999999999</v>
      </c>
      <c r="K9">
        <v>9</v>
      </c>
      <c r="L9">
        <v>1</v>
      </c>
      <c r="M9" s="1">
        <f t="shared" si="0"/>
        <v>455.22500000000002</v>
      </c>
      <c r="N9" s="1">
        <f t="shared" si="1"/>
        <v>561.49249999999995</v>
      </c>
      <c r="O9" s="1">
        <f t="shared" si="2"/>
        <v>63.089999999999975</v>
      </c>
      <c r="P9" s="1">
        <f t="shared" si="3"/>
        <v>266.02999999999997</v>
      </c>
      <c r="Q9" s="1">
        <f t="shared" si="4"/>
        <v>30.100000000000023</v>
      </c>
      <c r="R9" s="1">
        <f t="shared" si="5"/>
        <v>65.849999999999966</v>
      </c>
      <c r="S9" s="1">
        <f t="shared" si="6"/>
        <v>106.26749999999993</v>
      </c>
      <c r="T9" s="1">
        <f t="shared" si="7"/>
        <v>439.05</v>
      </c>
      <c r="U9" s="1">
        <f t="shared" si="8"/>
        <v>604.99</v>
      </c>
      <c r="V9" s="1">
        <f t="shared" si="9"/>
        <v>471.4</v>
      </c>
      <c r="W9" s="1">
        <f t="shared" si="10"/>
        <v>517.995</v>
      </c>
      <c r="X9" s="1">
        <f t="shared" si="11"/>
        <v>165.94</v>
      </c>
      <c r="Y9" s="1">
        <f t="shared" si="12"/>
        <v>46.595000000000027</v>
      </c>
      <c r="Z9" s="1">
        <f t="shared" si="13"/>
        <v>447.15</v>
      </c>
      <c r="AA9" s="1">
        <f t="shared" si="14"/>
        <v>611.71</v>
      </c>
      <c r="AB9" s="1">
        <f t="shared" si="15"/>
        <v>463.3</v>
      </c>
      <c r="AC9" s="1">
        <f t="shared" si="16"/>
        <v>511.27499999999998</v>
      </c>
      <c r="AD9" s="1">
        <f t="shared" si="17"/>
        <v>164.56000000000006</v>
      </c>
      <c r="AE9" s="1">
        <f t="shared" si="18"/>
        <v>47.974999999999966</v>
      </c>
      <c r="AF9" s="1">
        <f t="shared" si="19"/>
        <v>718.03</v>
      </c>
      <c r="AG9" s="1">
        <f t="shared" si="20"/>
        <v>473.84500000000003</v>
      </c>
      <c r="AH9" s="1">
        <f t="shared" si="21"/>
        <v>459.02499999999998</v>
      </c>
      <c r="AI9" s="1">
        <f t="shared" si="22"/>
        <v>515.54999999999995</v>
      </c>
      <c r="AJ9" s="1">
        <f t="shared" si="23"/>
        <v>244.18499999999995</v>
      </c>
      <c r="AK9" s="1">
        <f t="shared" si="24"/>
        <v>56.524999999999977</v>
      </c>
      <c r="AL9" s="1">
        <f t="shared" si="25"/>
        <v>616.79</v>
      </c>
      <c r="AM9" s="1">
        <f t="shared" si="26"/>
        <v>466.435</v>
      </c>
      <c r="AN9" s="1">
        <f t="shared" si="27"/>
        <v>150.35499999999996</v>
      </c>
      <c r="AP9" s="43">
        <v>455.23</v>
      </c>
      <c r="AQ9" s="43">
        <v>561.49</v>
      </c>
      <c r="AR9" s="43">
        <v>106.27</v>
      </c>
      <c r="AS9" s="43">
        <v>63.09</v>
      </c>
      <c r="AT9" s="43">
        <v>266.02999999999997</v>
      </c>
      <c r="AU9" s="43">
        <v>30.1</v>
      </c>
      <c r="AV9" s="43">
        <v>65.849999999999994</v>
      </c>
    </row>
    <row r="10" spans="1:48" x14ac:dyDescent="0.3">
      <c r="A10">
        <v>9</v>
      </c>
      <c r="B10">
        <v>617.6</v>
      </c>
      <c r="C10">
        <v>701.9</v>
      </c>
      <c r="D10">
        <v>583.77</v>
      </c>
      <c r="E10">
        <v>710.5</v>
      </c>
      <c r="F10">
        <v>671</v>
      </c>
      <c r="G10">
        <v>806.7</v>
      </c>
      <c r="H10">
        <v>491.9</v>
      </c>
      <c r="I10">
        <v>494.4</v>
      </c>
      <c r="J10" s="43">
        <f t="shared" si="28"/>
        <v>634.72124999999994</v>
      </c>
      <c r="K10">
        <v>7</v>
      </c>
      <c r="L10">
        <v>1</v>
      </c>
      <c r="M10" s="1">
        <f t="shared" si="0"/>
        <v>591.0675</v>
      </c>
      <c r="N10" s="1">
        <f t="shared" si="1"/>
        <v>678.37500000000011</v>
      </c>
      <c r="O10" s="1">
        <f t="shared" si="2"/>
        <v>84.299999999999955</v>
      </c>
      <c r="P10" s="1">
        <f t="shared" si="3"/>
        <v>126.73000000000002</v>
      </c>
      <c r="Q10" s="1">
        <f t="shared" si="4"/>
        <v>135.70000000000005</v>
      </c>
      <c r="R10" s="1">
        <f t="shared" si="5"/>
        <v>2.5</v>
      </c>
      <c r="S10" s="1">
        <f t="shared" si="6"/>
        <v>87.307500000000118</v>
      </c>
      <c r="T10" s="1">
        <f t="shared" si="7"/>
        <v>537.83500000000004</v>
      </c>
      <c r="U10" s="1">
        <f t="shared" si="8"/>
        <v>602.45000000000005</v>
      </c>
      <c r="V10" s="1">
        <f t="shared" si="9"/>
        <v>644.29999999999995</v>
      </c>
      <c r="W10" s="1">
        <f t="shared" si="10"/>
        <v>754.3</v>
      </c>
      <c r="X10" s="1">
        <f t="shared" si="11"/>
        <v>64.615000000000009</v>
      </c>
      <c r="Y10" s="1">
        <f t="shared" si="12"/>
        <v>110</v>
      </c>
      <c r="Z10" s="1">
        <f t="shared" si="13"/>
        <v>600.68499999999995</v>
      </c>
      <c r="AA10" s="1">
        <f t="shared" si="14"/>
        <v>706.2</v>
      </c>
      <c r="AB10" s="1">
        <f t="shared" si="15"/>
        <v>581.45000000000005</v>
      </c>
      <c r="AC10" s="1">
        <f t="shared" si="16"/>
        <v>650.54999999999995</v>
      </c>
      <c r="AD10" s="1">
        <f t="shared" si="17"/>
        <v>105.5150000000001</v>
      </c>
      <c r="AE10" s="1">
        <f t="shared" si="18"/>
        <v>69.099999999999909</v>
      </c>
      <c r="AF10" s="1">
        <f t="shared" si="19"/>
        <v>710.5</v>
      </c>
      <c r="AG10" s="1">
        <f t="shared" si="20"/>
        <v>659.75</v>
      </c>
      <c r="AH10" s="1">
        <f t="shared" si="21"/>
        <v>493.15</v>
      </c>
      <c r="AI10" s="1">
        <f t="shared" si="22"/>
        <v>738.85</v>
      </c>
      <c r="AJ10" s="1">
        <f t="shared" si="23"/>
        <v>50.75</v>
      </c>
      <c r="AK10" s="1">
        <f t="shared" si="24"/>
        <v>245.70000000000005</v>
      </c>
      <c r="AL10" s="1">
        <f t="shared" si="25"/>
        <v>724.67499999999995</v>
      </c>
      <c r="AM10" s="1">
        <f t="shared" si="26"/>
        <v>576.45000000000005</v>
      </c>
      <c r="AN10" s="1">
        <f t="shared" si="27"/>
        <v>148.22499999999991</v>
      </c>
      <c r="AP10" s="43">
        <v>591.07000000000005</v>
      </c>
      <c r="AQ10" s="43">
        <v>678.38</v>
      </c>
      <c r="AR10" s="43">
        <v>87.31</v>
      </c>
      <c r="AS10" s="43">
        <v>84.3</v>
      </c>
      <c r="AT10" s="43">
        <v>126.73</v>
      </c>
      <c r="AU10" s="43">
        <v>135.69999999999999</v>
      </c>
      <c r="AV10" s="43">
        <v>2.5</v>
      </c>
    </row>
    <row r="11" spans="1:48" x14ac:dyDescent="0.3">
      <c r="A11">
        <v>10</v>
      </c>
      <c r="B11">
        <v>368.32</v>
      </c>
      <c r="C11">
        <v>462.89</v>
      </c>
      <c r="D11">
        <v>324.10000000000002</v>
      </c>
      <c r="E11">
        <v>560.73</v>
      </c>
      <c r="F11">
        <v>349.9</v>
      </c>
      <c r="G11">
        <v>574.52</v>
      </c>
      <c r="H11">
        <v>333.2</v>
      </c>
      <c r="I11">
        <v>423.09</v>
      </c>
      <c r="J11" s="43">
        <f t="shared" si="28"/>
        <v>424.59375</v>
      </c>
      <c r="K11">
        <v>10</v>
      </c>
      <c r="L11">
        <v>1</v>
      </c>
      <c r="M11" s="1">
        <f t="shared" si="0"/>
        <v>343.88000000000005</v>
      </c>
      <c r="N11" s="1">
        <f t="shared" si="1"/>
        <v>505.30749999999995</v>
      </c>
      <c r="O11" s="1">
        <f t="shared" si="2"/>
        <v>94.57</v>
      </c>
      <c r="P11" s="1">
        <f t="shared" si="3"/>
        <v>236.63</v>
      </c>
      <c r="Q11" s="1">
        <f t="shared" si="4"/>
        <v>224.62</v>
      </c>
      <c r="R11" s="1">
        <f t="shared" si="5"/>
        <v>89.889999999999986</v>
      </c>
      <c r="S11" s="1">
        <f t="shared" si="6"/>
        <v>161.4274999999999</v>
      </c>
      <c r="T11" s="1">
        <f t="shared" si="7"/>
        <v>328.65</v>
      </c>
      <c r="U11" s="1">
        <f t="shared" si="8"/>
        <v>491.90999999999997</v>
      </c>
      <c r="V11" s="1">
        <f t="shared" si="9"/>
        <v>359.11</v>
      </c>
      <c r="W11" s="1">
        <f t="shared" si="10"/>
        <v>518.70499999999993</v>
      </c>
      <c r="X11" s="1">
        <f t="shared" si="11"/>
        <v>163.26</v>
      </c>
      <c r="Y11" s="1">
        <f t="shared" si="12"/>
        <v>159.59499999999991</v>
      </c>
      <c r="Z11" s="1">
        <f t="shared" si="13"/>
        <v>346.21000000000004</v>
      </c>
      <c r="AA11" s="1">
        <f t="shared" si="14"/>
        <v>511.81</v>
      </c>
      <c r="AB11" s="1">
        <f t="shared" si="15"/>
        <v>341.54999999999995</v>
      </c>
      <c r="AC11" s="1">
        <f t="shared" si="16"/>
        <v>498.80499999999995</v>
      </c>
      <c r="AD11" s="1">
        <f t="shared" si="17"/>
        <v>165.59999999999997</v>
      </c>
      <c r="AE11" s="1">
        <f t="shared" si="18"/>
        <v>157.255</v>
      </c>
      <c r="AF11" s="1">
        <f t="shared" si="19"/>
        <v>560.73</v>
      </c>
      <c r="AG11" s="1">
        <f t="shared" si="20"/>
        <v>415.60500000000002</v>
      </c>
      <c r="AH11" s="1">
        <f t="shared" si="21"/>
        <v>378.14499999999998</v>
      </c>
      <c r="AI11" s="1">
        <f t="shared" si="22"/>
        <v>462.21</v>
      </c>
      <c r="AJ11" s="1">
        <f t="shared" si="23"/>
        <v>145.125</v>
      </c>
      <c r="AK11" s="1">
        <f t="shared" si="24"/>
        <v>84.064999999999998</v>
      </c>
      <c r="AL11" s="1">
        <f t="shared" si="25"/>
        <v>511.47</v>
      </c>
      <c r="AM11" s="1">
        <f t="shared" si="26"/>
        <v>396.875</v>
      </c>
      <c r="AN11" s="1">
        <f t="shared" si="27"/>
        <v>114.59500000000003</v>
      </c>
      <c r="AP11" s="43">
        <v>343.88</v>
      </c>
      <c r="AQ11" s="43">
        <v>505.31</v>
      </c>
      <c r="AR11" s="43">
        <v>161.43</v>
      </c>
      <c r="AS11" s="43">
        <v>94.57</v>
      </c>
      <c r="AT11" s="43">
        <v>236.63</v>
      </c>
      <c r="AU11" s="43">
        <v>224.62</v>
      </c>
      <c r="AV11" s="43">
        <v>89.89</v>
      </c>
    </row>
    <row r="12" spans="1:48" x14ac:dyDescent="0.3">
      <c r="A12">
        <v>11</v>
      </c>
      <c r="B12">
        <v>414.1</v>
      </c>
      <c r="C12">
        <v>686.97</v>
      </c>
      <c r="D12">
        <v>475.63</v>
      </c>
      <c r="E12">
        <v>526.79999999999995</v>
      </c>
      <c r="F12">
        <v>469.5</v>
      </c>
      <c r="G12">
        <v>528.29999999999995</v>
      </c>
      <c r="H12">
        <v>458.56</v>
      </c>
      <c r="I12">
        <v>491.2</v>
      </c>
      <c r="J12" s="43">
        <f t="shared" si="28"/>
        <v>506.38249999999999</v>
      </c>
      <c r="K12">
        <v>12</v>
      </c>
      <c r="L12">
        <v>1</v>
      </c>
      <c r="M12" s="1">
        <f t="shared" si="0"/>
        <v>454.44749999999999</v>
      </c>
      <c r="N12" s="1">
        <f t="shared" si="1"/>
        <v>558.3175</v>
      </c>
      <c r="O12" s="1">
        <f t="shared" si="2"/>
        <v>272.87</v>
      </c>
      <c r="P12" s="1">
        <f t="shared" si="3"/>
        <v>51.169999999999959</v>
      </c>
      <c r="Q12" s="1">
        <f t="shared" si="4"/>
        <v>58.799999999999955</v>
      </c>
      <c r="R12" s="1">
        <f t="shared" si="5"/>
        <v>32.639999999999986</v>
      </c>
      <c r="S12" s="1">
        <f t="shared" si="6"/>
        <v>103.87</v>
      </c>
      <c r="T12" s="1">
        <f t="shared" si="7"/>
        <v>467.09500000000003</v>
      </c>
      <c r="U12" s="1">
        <f t="shared" si="8"/>
        <v>509</v>
      </c>
      <c r="V12" s="1">
        <f t="shared" si="9"/>
        <v>441.8</v>
      </c>
      <c r="W12" s="1">
        <f t="shared" si="10"/>
        <v>607.63499999999999</v>
      </c>
      <c r="X12" s="1">
        <f t="shared" si="11"/>
        <v>41.904999999999973</v>
      </c>
      <c r="Y12" s="1">
        <f t="shared" si="12"/>
        <v>165.83499999999998</v>
      </c>
      <c r="Z12" s="1">
        <f t="shared" si="13"/>
        <v>444.86500000000001</v>
      </c>
      <c r="AA12" s="1">
        <f t="shared" si="14"/>
        <v>606.88499999999999</v>
      </c>
      <c r="AB12" s="1">
        <f t="shared" si="15"/>
        <v>464.03</v>
      </c>
      <c r="AC12" s="1">
        <f t="shared" si="16"/>
        <v>509.75</v>
      </c>
      <c r="AD12" s="1">
        <f t="shared" si="17"/>
        <v>162.01999999999998</v>
      </c>
      <c r="AE12" s="1">
        <f t="shared" si="18"/>
        <v>45.720000000000027</v>
      </c>
      <c r="AF12" s="1">
        <f t="shared" si="19"/>
        <v>526.79999999999995</v>
      </c>
      <c r="AG12" s="1">
        <f t="shared" si="20"/>
        <v>550.53500000000008</v>
      </c>
      <c r="AH12" s="1">
        <f t="shared" si="21"/>
        <v>474.88</v>
      </c>
      <c r="AI12" s="1">
        <f t="shared" si="22"/>
        <v>498.9</v>
      </c>
      <c r="AJ12" s="1">
        <f t="shared" si="23"/>
        <v>-23.735000000000127</v>
      </c>
      <c r="AK12" s="1">
        <f t="shared" si="24"/>
        <v>24.019999999999982</v>
      </c>
      <c r="AL12" s="1">
        <f t="shared" si="25"/>
        <v>512.84999999999991</v>
      </c>
      <c r="AM12" s="1">
        <f t="shared" si="26"/>
        <v>512.70749999999998</v>
      </c>
      <c r="AN12" s="1">
        <f t="shared" si="27"/>
        <v>0.14249999999992724</v>
      </c>
      <c r="AP12" s="43">
        <v>454.45</v>
      </c>
      <c r="AQ12" s="43">
        <v>558.32000000000005</v>
      </c>
      <c r="AR12" s="43">
        <v>103.87</v>
      </c>
      <c r="AS12" s="43">
        <v>272.87</v>
      </c>
      <c r="AT12" s="43">
        <v>51.17</v>
      </c>
      <c r="AU12" s="43">
        <v>58.8</v>
      </c>
      <c r="AV12" s="43">
        <v>32.64</v>
      </c>
    </row>
    <row r="13" spans="1:48" x14ac:dyDescent="0.3">
      <c r="A13">
        <v>12</v>
      </c>
      <c r="B13">
        <v>437.3</v>
      </c>
      <c r="C13">
        <v>436.9</v>
      </c>
      <c r="D13">
        <v>510.96</v>
      </c>
      <c r="E13">
        <v>625.9</v>
      </c>
      <c r="F13">
        <v>505</v>
      </c>
      <c r="G13">
        <v>701.36</v>
      </c>
      <c r="H13">
        <v>458.3</v>
      </c>
      <c r="I13">
        <v>740.8</v>
      </c>
      <c r="J13" s="43">
        <f t="shared" si="28"/>
        <v>552.06500000000005</v>
      </c>
      <c r="K13">
        <v>17</v>
      </c>
      <c r="L13">
        <v>1</v>
      </c>
      <c r="M13" s="1">
        <f t="shared" si="0"/>
        <v>477.89</v>
      </c>
      <c r="N13" s="1">
        <f t="shared" si="1"/>
        <v>626.24</v>
      </c>
      <c r="O13" s="1">
        <f t="shared" si="2"/>
        <v>-0.40000000000003411</v>
      </c>
      <c r="P13" s="1">
        <f t="shared" si="3"/>
        <v>114.94</v>
      </c>
      <c r="Q13" s="1">
        <f t="shared" si="4"/>
        <v>196.36</v>
      </c>
      <c r="R13" s="1">
        <f t="shared" si="5"/>
        <v>282.49999999999994</v>
      </c>
      <c r="S13" s="1">
        <f t="shared" si="6"/>
        <v>148.35000000000002</v>
      </c>
      <c r="T13" s="1">
        <f t="shared" si="7"/>
        <v>484.63</v>
      </c>
      <c r="U13" s="1">
        <f t="shared" si="8"/>
        <v>683.34999999999991</v>
      </c>
      <c r="V13" s="1">
        <f t="shared" si="9"/>
        <v>471.15</v>
      </c>
      <c r="W13" s="1">
        <f t="shared" si="10"/>
        <v>569.13</v>
      </c>
      <c r="X13" s="1">
        <f t="shared" si="11"/>
        <v>198.71999999999991</v>
      </c>
      <c r="Y13" s="1">
        <f t="shared" si="12"/>
        <v>97.980000000000018</v>
      </c>
      <c r="Z13" s="1">
        <f t="shared" si="13"/>
        <v>474.13</v>
      </c>
      <c r="AA13" s="1">
        <f t="shared" si="14"/>
        <v>531.4</v>
      </c>
      <c r="AB13" s="1">
        <f t="shared" si="15"/>
        <v>481.65</v>
      </c>
      <c r="AC13" s="1">
        <f t="shared" si="16"/>
        <v>721.07999999999993</v>
      </c>
      <c r="AD13" s="1">
        <f t="shared" si="17"/>
        <v>57.269999999999982</v>
      </c>
      <c r="AE13" s="1">
        <f t="shared" si="18"/>
        <v>239.42999999999995</v>
      </c>
      <c r="AF13" s="1">
        <f t="shared" si="19"/>
        <v>625.9</v>
      </c>
      <c r="AG13" s="1">
        <f t="shared" si="20"/>
        <v>437.1</v>
      </c>
      <c r="AH13" s="1">
        <f t="shared" si="21"/>
        <v>599.54999999999995</v>
      </c>
      <c r="AI13" s="1">
        <f t="shared" si="22"/>
        <v>603.18000000000006</v>
      </c>
      <c r="AJ13" s="1">
        <f t="shared" si="23"/>
        <v>188.79999999999995</v>
      </c>
      <c r="AK13" s="1">
        <f t="shared" si="24"/>
        <v>3.6300000000001091</v>
      </c>
      <c r="AL13" s="1">
        <f t="shared" si="25"/>
        <v>614.54</v>
      </c>
      <c r="AM13" s="1">
        <f t="shared" si="26"/>
        <v>518.32500000000005</v>
      </c>
      <c r="AN13" s="1">
        <f t="shared" si="27"/>
        <v>96.214999999999918</v>
      </c>
      <c r="AP13" s="43">
        <v>477.89</v>
      </c>
      <c r="AQ13" s="43">
        <v>626.24</v>
      </c>
      <c r="AR13" s="43">
        <v>148.35</v>
      </c>
      <c r="AS13" s="43">
        <v>-0.4</v>
      </c>
      <c r="AT13" s="43">
        <v>114.94</v>
      </c>
      <c r="AU13" s="43">
        <v>196.36</v>
      </c>
      <c r="AV13" s="43">
        <v>282.5</v>
      </c>
    </row>
    <row r="14" spans="1:48" x14ac:dyDescent="0.3">
      <c r="A14">
        <v>13</v>
      </c>
      <c r="B14">
        <v>469.9</v>
      </c>
      <c r="C14">
        <v>451.49</v>
      </c>
      <c r="D14">
        <v>388.8</v>
      </c>
      <c r="E14">
        <v>632.87</v>
      </c>
      <c r="F14">
        <v>423.9</v>
      </c>
      <c r="G14">
        <v>707.9</v>
      </c>
      <c r="H14">
        <v>427.39</v>
      </c>
      <c r="I14">
        <v>437.45</v>
      </c>
      <c r="J14" s="43">
        <f t="shared" si="28"/>
        <v>492.46249999999998</v>
      </c>
      <c r="K14">
        <v>26</v>
      </c>
      <c r="L14">
        <v>2</v>
      </c>
      <c r="M14" s="1">
        <f t="shared" si="0"/>
        <v>427.49749999999995</v>
      </c>
      <c r="N14" s="1">
        <f t="shared" si="1"/>
        <v>557.42750000000001</v>
      </c>
      <c r="O14" s="1">
        <f t="shared" si="2"/>
        <v>-18.409999999999968</v>
      </c>
      <c r="P14" s="1">
        <f t="shared" si="3"/>
        <v>244.07</v>
      </c>
      <c r="Q14" s="1">
        <f t="shared" si="4"/>
        <v>284</v>
      </c>
      <c r="R14" s="1">
        <f t="shared" si="5"/>
        <v>10.060000000000002</v>
      </c>
      <c r="S14" s="1">
        <f t="shared" si="6"/>
        <v>129.93000000000006</v>
      </c>
      <c r="T14" s="1">
        <f t="shared" si="7"/>
        <v>408.09500000000003</v>
      </c>
      <c r="U14" s="1">
        <f t="shared" si="8"/>
        <v>535.16</v>
      </c>
      <c r="V14" s="1">
        <f t="shared" si="9"/>
        <v>446.9</v>
      </c>
      <c r="W14" s="1">
        <f t="shared" si="10"/>
        <v>579.69499999999994</v>
      </c>
      <c r="X14" s="1">
        <f t="shared" si="11"/>
        <v>127.06499999999994</v>
      </c>
      <c r="Y14" s="1">
        <f t="shared" si="12"/>
        <v>132.79499999999996</v>
      </c>
      <c r="Z14" s="1">
        <f t="shared" si="13"/>
        <v>429.35</v>
      </c>
      <c r="AA14" s="1">
        <f t="shared" si="14"/>
        <v>542.18000000000006</v>
      </c>
      <c r="AB14" s="1">
        <f t="shared" si="15"/>
        <v>425.64499999999998</v>
      </c>
      <c r="AC14" s="1">
        <f t="shared" si="16"/>
        <v>572.67499999999995</v>
      </c>
      <c r="AD14" s="1">
        <f t="shared" si="17"/>
        <v>112.83000000000004</v>
      </c>
      <c r="AE14" s="1">
        <f t="shared" si="18"/>
        <v>147.02999999999997</v>
      </c>
      <c r="AF14" s="1">
        <f t="shared" si="19"/>
        <v>632.87</v>
      </c>
      <c r="AG14" s="1">
        <f t="shared" si="20"/>
        <v>460.69499999999999</v>
      </c>
      <c r="AH14" s="1">
        <f t="shared" si="21"/>
        <v>432.41999999999996</v>
      </c>
      <c r="AI14" s="1">
        <f t="shared" si="22"/>
        <v>565.9</v>
      </c>
      <c r="AJ14" s="1">
        <f t="shared" si="23"/>
        <v>172.17500000000001</v>
      </c>
      <c r="AK14" s="1">
        <f t="shared" si="24"/>
        <v>133.48000000000002</v>
      </c>
      <c r="AL14" s="1">
        <f t="shared" si="25"/>
        <v>599.38499999999999</v>
      </c>
      <c r="AM14" s="1">
        <f t="shared" si="26"/>
        <v>446.5575</v>
      </c>
      <c r="AN14" s="1">
        <f t="shared" si="27"/>
        <v>152.82749999999999</v>
      </c>
      <c r="AP14" s="43">
        <v>427.5</v>
      </c>
      <c r="AQ14" s="43">
        <v>557.42999999999995</v>
      </c>
      <c r="AR14" s="43">
        <v>129.93</v>
      </c>
      <c r="AS14" s="43">
        <v>-18.41</v>
      </c>
      <c r="AT14" s="43">
        <v>244.07</v>
      </c>
      <c r="AU14" s="43">
        <v>284</v>
      </c>
      <c r="AV14" s="43">
        <v>10.06</v>
      </c>
    </row>
    <row r="15" spans="1:48" x14ac:dyDescent="0.3">
      <c r="A15">
        <v>14</v>
      </c>
      <c r="B15">
        <v>492.91</v>
      </c>
      <c r="C15">
        <v>576.53</v>
      </c>
      <c r="D15">
        <v>514.79999999999995</v>
      </c>
      <c r="E15">
        <v>724.18</v>
      </c>
      <c r="F15">
        <v>589.97</v>
      </c>
      <c r="G15">
        <v>650.88</v>
      </c>
      <c r="H15">
        <v>509.7</v>
      </c>
      <c r="I15">
        <v>545.16999999999996</v>
      </c>
      <c r="J15" s="43">
        <f t="shared" si="28"/>
        <v>575.51750000000004</v>
      </c>
      <c r="K15">
        <v>4</v>
      </c>
      <c r="L15">
        <v>1</v>
      </c>
      <c r="M15" s="1">
        <f t="shared" si="0"/>
        <v>526.84500000000003</v>
      </c>
      <c r="N15" s="1">
        <f t="shared" si="1"/>
        <v>624.19000000000005</v>
      </c>
      <c r="O15" s="1">
        <f t="shared" si="2"/>
        <v>83.619999999999948</v>
      </c>
      <c r="P15" s="1">
        <f t="shared" si="3"/>
        <v>209.38</v>
      </c>
      <c r="Q15" s="1">
        <f t="shared" si="4"/>
        <v>60.909999999999968</v>
      </c>
      <c r="R15" s="1">
        <f t="shared" si="5"/>
        <v>35.46999999999997</v>
      </c>
      <c r="S15" s="1">
        <f t="shared" si="6"/>
        <v>97.345000000000027</v>
      </c>
      <c r="T15" s="1">
        <f t="shared" si="7"/>
        <v>512.25</v>
      </c>
      <c r="U15" s="1">
        <f t="shared" si="8"/>
        <v>634.67499999999995</v>
      </c>
      <c r="V15" s="1">
        <f t="shared" si="9"/>
        <v>541.44000000000005</v>
      </c>
      <c r="W15" s="1">
        <f t="shared" si="10"/>
        <v>613.70499999999993</v>
      </c>
      <c r="X15" s="1">
        <f t="shared" si="11"/>
        <v>122.42499999999995</v>
      </c>
      <c r="Y15" s="1">
        <f t="shared" si="12"/>
        <v>72.264999999999873</v>
      </c>
      <c r="Z15" s="1">
        <f t="shared" si="13"/>
        <v>503.85500000000002</v>
      </c>
      <c r="AA15" s="1">
        <f t="shared" si="14"/>
        <v>650.35500000000002</v>
      </c>
      <c r="AB15" s="1">
        <f t="shared" si="15"/>
        <v>549.83500000000004</v>
      </c>
      <c r="AC15" s="1">
        <f t="shared" si="16"/>
        <v>598.02499999999998</v>
      </c>
      <c r="AD15" s="1">
        <f t="shared" si="17"/>
        <v>146.5</v>
      </c>
      <c r="AE15" s="1">
        <f t="shared" si="18"/>
        <v>48.189999999999941</v>
      </c>
      <c r="AF15" s="1">
        <f t="shared" si="19"/>
        <v>724.18</v>
      </c>
      <c r="AG15" s="1">
        <f t="shared" si="20"/>
        <v>534.72</v>
      </c>
      <c r="AH15" s="1">
        <f t="shared" si="21"/>
        <v>527.43499999999995</v>
      </c>
      <c r="AI15" s="1">
        <f t="shared" si="22"/>
        <v>620.42499999999995</v>
      </c>
      <c r="AJ15" s="1">
        <f t="shared" si="23"/>
        <v>189.45999999999992</v>
      </c>
      <c r="AK15" s="1">
        <f t="shared" si="24"/>
        <v>92.990000000000009</v>
      </c>
      <c r="AL15" s="1">
        <f t="shared" si="25"/>
        <v>672.30250000000001</v>
      </c>
      <c r="AM15" s="1">
        <f t="shared" si="26"/>
        <v>531.07749999999999</v>
      </c>
      <c r="AN15" s="1">
        <f t="shared" si="27"/>
        <v>141.22500000000002</v>
      </c>
      <c r="AP15" s="43">
        <v>526.85</v>
      </c>
      <c r="AQ15" s="43">
        <v>624.19000000000005</v>
      </c>
      <c r="AR15" s="43">
        <v>97.35</v>
      </c>
      <c r="AS15" s="43">
        <v>83.62</v>
      </c>
      <c r="AT15" s="43">
        <v>209.38</v>
      </c>
      <c r="AU15" s="43">
        <v>60.91</v>
      </c>
      <c r="AV15" s="43">
        <v>35.47</v>
      </c>
    </row>
    <row r="16" spans="1:48" x14ac:dyDescent="0.3">
      <c r="A16">
        <v>15</v>
      </c>
      <c r="B16">
        <v>534.1</v>
      </c>
      <c r="C16">
        <v>548.91</v>
      </c>
      <c r="D16">
        <v>640.75</v>
      </c>
      <c r="E16">
        <v>893.03</v>
      </c>
      <c r="F16">
        <v>548.79999999999995</v>
      </c>
      <c r="G16">
        <v>659.09</v>
      </c>
      <c r="H16">
        <v>593.07000000000005</v>
      </c>
      <c r="I16">
        <v>502.51</v>
      </c>
      <c r="J16" s="43">
        <f t="shared" si="28"/>
        <v>615.03250000000003</v>
      </c>
      <c r="K16">
        <v>20</v>
      </c>
      <c r="L16">
        <v>2</v>
      </c>
      <c r="M16" s="1">
        <f t="shared" si="0"/>
        <v>579.17999999999995</v>
      </c>
      <c r="N16" s="1">
        <f t="shared" si="1"/>
        <v>650.88499999999999</v>
      </c>
      <c r="O16" s="1">
        <f t="shared" si="2"/>
        <v>14.809999999999945</v>
      </c>
      <c r="P16" s="1">
        <f t="shared" si="3"/>
        <v>252.27999999999997</v>
      </c>
      <c r="Q16" s="1">
        <f t="shared" si="4"/>
        <v>110.29000000000008</v>
      </c>
      <c r="R16" s="1">
        <f t="shared" si="5"/>
        <v>-90.560000000000059</v>
      </c>
      <c r="S16" s="1">
        <f t="shared" si="6"/>
        <v>71.705000000000041</v>
      </c>
      <c r="T16" s="1">
        <f t="shared" si="7"/>
        <v>616.91000000000008</v>
      </c>
      <c r="U16" s="1">
        <f t="shared" si="8"/>
        <v>697.77</v>
      </c>
      <c r="V16" s="1">
        <f t="shared" si="9"/>
        <v>541.45000000000005</v>
      </c>
      <c r="W16" s="1">
        <f t="shared" si="10"/>
        <v>604</v>
      </c>
      <c r="X16" s="1">
        <f t="shared" si="11"/>
        <v>80.8599999999999</v>
      </c>
      <c r="Y16" s="1">
        <f t="shared" si="12"/>
        <v>62.549999999999955</v>
      </c>
      <c r="Z16" s="1">
        <f t="shared" si="13"/>
        <v>587.42499999999995</v>
      </c>
      <c r="AA16" s="1">
        <f t="shared" si="14"/>
        <v>720.97</v>
      </c>
      <c r="AB16" s="1">
        <f t="shared" si="15"/>
        <v>570.93499999999995</v>
      </c>
      <c r="AC16" s="1">
        <f t="shared" si="16"/>
        <v>580.79999999999995</v>
      </c>
      <c r="AD16" s="1">
        <f t="shared" si="17"/>
        <v>133.54500000000007</v>
      </c>
      <c r="AE16" s="1">
        <f t="shared" si="18"/>
        <v>9.8650000000000091</v>
      </c>
      <c r="AF16" s="1">
        <f t="shared" si="19"/>
        <v>893.03</v>
      </c>
      <c r="AG16" s="1">
        <f t="shared" si="20"/>
        <v>541.505</v>
      </c>
      <c r="AH16" s="1">
        <f t="shared" si="21"/>
        <v>547.79</v>
      </c>
      <c r="AI16" s="1">
        <f t="shared" si="22"/>
        <v>603.94499999999994</v>
      </c>
      <c r="AJ16" s="1">
        <f t="shared" si="23"/>
        <v>351.52499999999998</v>
      </c>
      <c r="AK16" s="1">
        <f t="shared" si="24"/>
        <v>56.154999999999973</v>
      </c>
      <c r="AL16" s="1">
        <f t="shared" si="25"/>
        <v>748.48749999999995</v>
      </c>
      <c r="AM16" s="1">
        <f t="shared" si="26"/>
        <v>544.64750000000004</v>
      </c>
      <c r="AN16" s="1">
        <f t="shared" si="27"/>
        <v>203.83999999999992</v>
      </c>
      <c r="AP16" s="43">
        <v>579.17999999999995</v>
      </c>
      <c r="AQ16" s="43">
        <v>650.89</v>
      </c>
      <c r="AR16" s="43">
        <v>71.709999999999994</v>
      </c>
      <c r="AS16" s="43">
        <v>14.81</v>
      </c>
      <c r="AT16" s="43">
        <v>252.28</v>
      </c>
      <c r="AU16" s="43">
        <v>110.29</v>
      </c>
      <c r="AV16" s="43">
        <v>-90.56</v>
      </c>
    </row>
    <row r="17" spans="1:48" x14ac:dyDescent="0.3">
      <c r="A17">
        <v>16</v>
      </c>
      <c r="B17">
        <v>391.7</v>
      </c>
      <c r="C17">
        <v>480.11</v>
      </c>
      <c r="D17">
        <v>573.97</v>
      </c>
      <c r="E17">
        <v>784.11</v>
      </c>
      <c r="F17">
        <v>400.9</v>
      </c>
      <c r="G17">
        <v>668.34</v>
      </c>
      <c r="H17">
        <v>373.1</v>
      </c>
      <c r="I17">
        <v>536.37</v>
      </c>
      <c r="J17" s="43">
        <f t="shared" si="28"/>
        <v>526.07500000000005</v>
      </c>
      <c r="K17">
        <v>10</v>
      </c>
      <c r="L17">
        <v>1</v>
      </c>
      <c r="M17" s="1">
        <f t="shared" si="0"/>
        <v>434.91750000000002</v>
      </c>
      <c r="N17" s="1">
        <f t="shared" si="1"/>
        <v>617.23249999999996</v>
      </c>
      <c r="O17" s="1">
        <f t="shared" si="2"/>
        <v>88.410000000000025</v>
      </c>
      <c r="P17" s="1">
        <f t="shared" si="3"/>
        <v>210.14</v>
      </c>
      <c r="Q17" s="1">
        <f t="shared" si="4"/>
        <v>267.44000000000005</v>
      </c>
      <c r="R17" s="1">
        <f t="shared" si="5"/>
        <v>163.26999999999998</v>
      </c>
      <c r="S17" s="1">
        <f t="shared" si="6"/>
        <v>182.31499999999994</v>
      </c>
      <c r="T17" s="1">
        <f t="shared" si="7"/>
        <v>473.53500000000003</v>
      </c>
      <c r="U17" s="1">
        <f t="shared" si="8"/>
        <v>660.24</v>
      </c>
      <c r="V17" s="1">
        <f t="shared" si="9"/>
        <v>396.29999999999995</v>
      </c>
      <c r="W17" s="1">
        <f t="shared" si="10"/>
        <v>574.22500000000002</v>
      </c>
      <c r="X17" s="1">
        <f t="shared" si="11"/>
        <v>186.70499999999998</v>
      </c>
      <c r="Y17" s="1">
        <f t="shared" si="12"/>
        <v>177.92500000000007</v>
      </c>
      <c r="Z17" s="1">
        <f t="shared" si="13"/>
        <v>482.83500000000004</v>
      </c>
      <c r="AA17" s="1">
        <f t="shared" si="14"/>
        <v>632.11</v>
      </c>
      <c r="AB17" s="1">
        <f t="shared" si="15"/>
        <v>387</v>
      </c>
      <c r="AC17" s="1">
        <f t="shared" si="16"/>
        <v>602.35500000000002</v>
      </c>
      <c r="AD17" s="1">
        <f t="shared" si="17"/>
        <v>149.27499999999998</v>
      </c>
      <c r="AE17" s="1">
        <f t="shared" si="18"/>
        <v>215.35500000000002</v>
      </c>
      <c r="AF17" s="1">
        <f t="shared" si="19"/>
        <v>784.11</v>
      </c>
      <c r="AG17" s="1">
        <f t="shared" si="20"/>
        <v>435.90499999999997</v>
      </c>
      <c r="AH17" s="1">
        <f t="shared" si="21"/>
        <v>454.73500000000001</v>
      </c>
      <c r="AI17" s="1">
        <f t="shared" si="22"/>
        <v>534.62</v>
      </c>
      <c r="AJ17" s="1">
        <f t="shared" si="23"/>
        <v>348.20500000000004</v>
      </c>
      <c r="AK17" s="1">
        <f t="shared" si="24"/>
        <v>79.884999999999991</v>
      </c>
      <c r="AL17" s="1">
        <f t="shared" si="25"/>
        <v>659.36500000000001</v>
      </c>
      <c r="AM17" s="1">
        <f t="shared" si="26"/>
        <v>445.32</v>
      </c>
      <c r="AN17" s="1">
        <f t="shared" si="27"/>
        <v>214.04500000000002</v>
      </c>
      <c r="AP17" s="43">
        <v>434.92</v>
      </c>
      <c r="AQ17" s="43">
        <v>617.23</v>
      </c>
      <c r="AR17" s="43">
        <v>182.31</v>
      </c>
      <c r="AS17" s="43">
        <v>88.41</v>
      </c>
      <c r="AT17" s="43">
        <v>210.14</v>
      </c>
      <c r="AU17" s="43">
        <v>267.44</v>
      </c>
      <c r="AV17" s="43">
        <v>163.27000000000001</v>
      </c>
    </row>
    <row r="18" spans="1:48" x14ac:dyDescent="0.3">
      <c r="A18">
        <v>17</v>
      </c>
      <c r="B18">
        <v>620.34</v>
      </c>
      <c r="C18">
        <v>937.33</v>
      </c>
      <c r="D18">
        <v>599.9</v>
      </c>
      <c r="E18">
        <v>793.58</v>
      </c>
      <c r="F18">
        <v>612.98</v>
      </c>
      <c r="G18">
        <v>1250.5999999999999</v>
      </c>
      <c r="H18">
        <v>641.1</v>
      </c>
      <c r="I18">
        <v>838.52</v>
      </c>
      <c r="J18" s="43">
        <f t="shared" si="28"/>
        <v>786.79375000000005</v>
      </c>
      <c r="K18">
        <v>8</v>
      </c>
      <c r="L18">
        <v>1</v>
      </c>
      <c r="M18" s="1">
        <f t="shared" si="0"/>
        <v>618.58000000000004</v>
      </c>
      <c r="N18" s="1">
        <f t="shared" si="1"/>
        <v>955.00750000000005</v>
      </c>
      <c r="O18" s="1">
        <f t="shared" si="2"/>
        <v>316.99</v>
      </c>
      <c r="P18" s="1">
        <f t="shared" si="3"/>
        <v>193.68000000000006</v>
      </c>
      <c r="Q18" s="1">
        <f t="shared" si="4"/>
        <v>637.61999999999989</v>
      </c>
      <c r="R18" s="1">
        <f t="shared" si="5"/>
        <v>197.41999999999996</v>
      </c>
      <c r="S18" s="1">
        <f t="shared" si="6"/>
        <v>336.42750000000001</v>
      </c>
      <c r="T18" s="1">
        <f t="shared" si="7"/>
        <v>620.5</v>
      </c>
      <c r="U18" s="1">
        <f t="shared" si="8"/>
        <v>816.05</v>
      </c>
      <c r="V18" s="1">
        <f t="shared" si="9"/>
        <v>616.66000000000008</v>
      </c>
      <c r="W18" s="1">
        <f t="shared" si="10"/>
        <v>1093.9649999999999</v>
      </c>
      <c r="X18" s="1">
        <f t="shared" si="11"/>
        <v>195.54999999999995</v>
      </c>
      <c r="Y18" s="1">
        <f t="shared" si="12"/>
        <v>477.30499999999984</v>
      </c>
      <c r="Z18" s="1">
        <f t="shared" si="13"/>
        <v>610.12</v>
      </c>
      <c r="AA18" s="1">
        <f t="shared" si="14"/>
        <v>865.45500000000004</v>
      </c>
      <c r="AB18" s="1">
        <f t="shared" si="15"/>
        <v>627.04</v>
      </c>
      <c r="AC18" s="1">
        <f t="shared" si="16"/>
        <v>1044.56</v>
      </c>
      <c r="AD18" s="1">
        <f t="shared" si="17"/>
        <v>255.33500000000004</v>
      </c>
      <c r="AE18" s="1">
        <f t="shared" si="18"/>
        <v>417.52</v>
      </c>
      <c r="AF18" s="1">
        <f t="shared" si="19"/>
        <v>793.58</v>
      </c>
      <c r="AG18" s="1">
        <f t="shared" si="20"/>
        <v>778.83500000000004</v>
      </c>
      <c r="AH18" s="1">
        <f t="shared" si="21"/>
        <v>739.81</v>
      </c>
      <c r="AI18" s="1">
        <f t="shared" si="22"/>
        <v>931.79</v>
      </c>
      <c r="AJ18" s="1">
        <f t="shared" si="23"/>
        <v>14.745000000000005</v>
      </c>
      <c r="AK18" s="1">
        <f t="shared" si="24"/>
        <v>191.98000000000002</v>
      </c>
      <c r="AL18" s="1">
        <f t="shared" si="25"/>
        <v>862.68499999999995</v>
      </c>
      <c r="AM18" s="1">
        <f t="shared" si="26"/>
        <v>759.32249999999999</v>
      </c>
      <c r="AN18" s="1">
        <f t="shared" si="27"/>
        <v>103.36249999999995</v>
      </c>
      <c r="AP18" s="43">
        <v>618.58000000000004</v>
      </c>
      <c r="AQ18" s="43">
        <v>955.01</v>
      </c>
      <c r="AR18" s="43">
        <v>336.43</v>
      </c>
      <c r="AS18" s="43">
        <v>316.99</v>
      </c>
      <c r="AT18" s="43">
        <v>193.68</v>
      </c>
      <c r="AU18" s="43">
        <v>637.62</v>
      </c>
      <c r="AV18" s="43">
        <v>197.42</v>
      </c>
    </row>
    <row r="19" spans="1:48" x14ac:dyDescent="0.3">
      <c r="A19">
        <v>18</v>
      </c>
      <c r="B19">
        <v>484.9</v>
      </c>
      <c r="C19">
        <v>505.6</v>
      </c>
      <c r="D19">
        <v>591</v>
      </c>
      <c r="E19">
        <v>751.7</v>
      </c>
      <c r="F19">
        <v>587.5</v>
      </c>
      <c r="G19">
        <v>680.21</v>
      </c>
      <c r="H19">
        <v>414.2</v>
      </c>
      <c r="I19">
        <v>475.31</v>
      </c>
      <c r="J19" s="43">
        <f t="shared" si="28"/>
        <v>561.30250000000001</v>
      </c>
      <c r="K19">
        <v>27</v>
      </c>
      <c r="L19">
        <v>2</v>
      </c>
      <c r="M19" s="1">
        <f t="shared" si="0"/>
        <v>519.4</v>
      </c>
      <c r="N19" s="1">
        <f t="shared" si="1"/>
        <v>603.20500000000004</v>
      </c>
      <c r="O19" s="1">
        <f t="shared" si="2"/>
        <v>20.700000000000045</v>
      </c>
      <c r="P19" s="1">
        <f t="shared" si="3"/>
        <v>160.70000000000005</v>
      </c>
      <c r="Q19" s="1">
        <f t="shared" si="4"/>
        <v>92.710000000000036</v>
      </c>
      <c r="R19" s="1">
        <f t="shared" si="5"/>
        <v>61.110000000000014</v>
      </c>
      <c r="S19" s="1">
        <f t="shared" si="6"/>
        <v>83.805000000000064</v>
      </c>
      <c r="T19" s="1">
        <f t="shared" si="7"/>
        <v>502.6</v>
      </c>
      <c r="U19" s="1">
        <f t="shared" si="8"/>
        <v>613.505</v>
      </c>
      <c r="V19" s="1">
        <f t="shared" si="9"/>
        <v>536.20000000000005</v>
      </c>
      <c r="W19" s="1">
        <f t="shared" si="10"/>
        <v>592.90499999999997</v>
      </c>
      <c r="X19" s="1">
        <f t="shared" si="11"/>
        <v>110.90499999999997</v>
      </c>
      <c r="Y19" s="1">
        <f t="shared" si="12"/>
        <v>56.704999999999927</v>
      </c>
      <c r="Z19" s="1">
        <f t="shared" si="13"/>
        <v>537.95000000000005</v>
      </c>
      <c r="AA19" s="1">
        <f t="shared" si="14"/>
        <v>628.65000000000009</v>
      </c>
      <c r="AB19" s="1">
        <f t="shared" si="15"/>
        <v>500.85</v>
      </c>
      <c r="AC19" s="1">
        <f t="shared" si="16"/>
        <v>577.76</v>
      </c>
      <c r="AD19" s="1">
        <f t="shared" si="17"/>
        <v>90.700000000000045</v>
      </c>
      <c r="AE19" s="1">
        <f t="shared" si="18"/>
        <v>76.909999999999968</v>
      </c>
      <c r="AF19" s="1">
        <f t="shared" si="19"/>
        <v>751.7</v>
      </c>
      <c r="AG19" s="1">
        <f t="shared" si="20"/>
        <v>495.25</v>
      </c>
      <c r="AH19" s="1">
        <f t="shared" si="21"/>
        <v>444.755</v>
      </c>
      <c r="AI19" s="1">
        <f t="shared" si="22"/>
        <v>633.85500000000002</v>
      </c>
      <c r="AJ19" s="1">
        <f t="shared" si="23"/>
        <v>256.45000000000005</v>
      </c>
      <c r="AK19" s="1">
        <f t="shared" si="24"/>
        <v>189.10000000000002</v>
      </c>
      <c r="AL19" s="1">
        <f t="shared" si="25"/>
        <v>692.77750000000003</v>
      </c>
      <c r="AM19" s="1">
        <f t="shared" si="26"/>
        <v>470.0025</v>
      </c>
      <c r="AN19" s="1">
        <f t="shared" si="27"/>
        <v>222.77500000000003</v>
      </c>
      <c r="AP19" s="43">
        <v>519.4</v>
      </c>
      <c r="AQ19" s="43">
        <v>603.21</v>
      </c>
      <c r="AR19" s="43">
        <v>83.81</v>
      </c>
      <c r="AS19" s="43">
        <v>20.7</v>
      </c>
      <c r="AT19" s="43">
        <v>160.69999999999999</v>
      </c>
      <c r="AU19" s="43">
        <v>92.71</v>
      </c>
      <c r="AV19" s="43">
        <v>61.11</v>
      </c>
    </row>
    <row r="20" spans="1:48" x14ac:dyDescent="0.3">
      <c r="A20">
        <v>19</v>
      </c>
      <c r="B20">
        <v>345.6</v>
      </c>
      <c r="C20">
        <v>562.92999999999995</v>
      </c>
      <c r="D20">
        <v>347.9</v>
      </c>
      <c r="E20">
        <v>644.30999999999995</v>
      </c>
      <c r="F20">
        <v>437.01</v>
      </c>
      <c r="G20">
        <v>614.65</v>
      </c>
      <c r="H20">
        <v>333.4</v>
      </c>
      <c r="I20">
        <v>329.3</v>
      </c>
      <c r="J20" s="43">
        <f t="shared" si="28"/>
        <v>451.88750000000005</v>
      </c>
      <c r="K20">
        <v>13</v>
      </c>
      <c r="L20">
        <v>1</v>
      </c>
      <c r="M20" s="1">
        <f t="shared" si="0"/>
        <v>365.97749999999996</v>
      </c>
      <c r="N20" s="1">
        <f t="shared" si="1"/>
        <v>537.79750000000001</v>
      </c>
      <c r="O20" s="1">
        <f t="shared" si="2"/>
        <v>217.32999999999993</v>
      </c>
      <c r="P20" s="1">
        <f t="shared" si="3"/>
        <v>296.40999999999997</v>
      </c>
      <c r="Q20" s="1">
        <f t="shared" si="4"/>
        <v>177.64</v>
      </c>
      <c r="R20" s="1">
        <f t="shared" si="5"/>
        <v>-4.0999999999999659</v>
      </c>
      <c r="S20" s="1">
        <f t="shared" si="6"/>
        <v>171.82000000000005</v>
      </c>
      <c r="T20" s="1">
        <f t="shared" si="7"/>
        <v>340.65</v>
      </c>
      <c r="U20" s="1">
        <f t="shared" si="8"/>
        <v>486.80499999999995</v>
      </c>
      <c r="V20" s="1">
        <f t="shared" si="9"/>
        <v>391.30500000000001</v>
      </c>
      <c r="W20" s="1">
        <f t="shared" si="10"/>
        <v>588.79</v>
      </c>
      <c r="X20" s="1">
        <f t="shared" si="11"/>
        <v>146.15499999999997</v>
      </c>
      <c r="Y20" s="1">
        <f t="shared" si="12"/>
        <v>197.48499999999996</v>
      </c>
      <c r="Z20" s="1">
        <f t="shared" si="13"/>
        <v>346.75</v>
      </c>
      <c r="AA20" s="1">
        <f t="shared" si="14"/>
        <v>603.61999999999989</v>
      </c>
      <c r="AB20" s="1">
        <f t="shared" si="15"/>
        <v>385.20499999999998</v>
      </c>
      <c r="AC20" s="1">
        <f t="shared" si="16"/>
        <v>471.97500000000002</v>
      </c>
      <c r="AD20" s="1">
        <f t="shared" si="17"/>
        <v>256.86999999999989</v>
      </c>
      <c r="AE20" s="1">
        <f t="shared" si="18"/>
        <v>86.770000000000039</v>
      </c>
      <c r="AF20" s="1">
        <f t="shared" si="19"/>
        <v>644.30999999999995</v>
      </c>
      <c r="AG20" s="1">
        <f t="shared" si="20"/>
        <v>454.26499999999999</v>
      </c>
      <c r="AH20" s="1">
        <f t="shared" si="21"/>
        <v>331.35</v>
      </c>
      <c r="AI20" s="1">
        <f t="shared" si="22"/>
        <v>525.82999999999993</v>
      </c>
      <c r="AJ20" s="1">
        <f t="shared" si="23"/>
        <v>190.04499999999996</v>
      </c>
      <c r="AK20" s="1">
        <f t="shared" si="24"/>
        <v>194.4799999999999</v>
      </c>
      <c r="AL20" s="1">
        <f t="shared" si="25"/>
        <v>585.06999999999994</v>
      </c>
      <c r="AM20" s="1">
        <f t="shared" si="26"/>
        <v>392.8075</v>
      </c>
      <c r="AN20" s="1">
        <f t="shared" si="27"/>
        <v>192.26249999999993</v>
      </c>
      <c r="AP20" s="43">
        <v>365.98</v>
      </c>
      <c r="AQ20" s="43">
        <v>537.79999999999995</v>
      </c>
      <c r="AR20" s="43">
        <v>171.82</v>
      </c>
      <c r="AS20" s="43">
        <v>217.33</v>
      </c>
      <c r="AT20" s="43">
        <v>296.41000000000003</v>
      </c>
      <c r="AU20" s="43">
        <v>177.64</v>
      </c>
      <c r="AV20" s="43">
        <v>-4.0999999999999996</v>
      </c>
    </row>
    <row r="21" spans="1:48" x14ac:dyDescent="0.3">
      <c r="A21">
        <v>20</v>
      </c>
      <c r="B21">
        <v>552.1</v>
      </c>
      <c r="C21">
        <v>597.02</v>
      </c>
      <c r="D21">
        <v>589.70000000000005</v>
      </c>
      <c r="E21">
        <v>766.81</v>
      </c>
      <c r="F21">
        <v>580.29999999999995</v>
      </c>
      <c r="G21">
        <v>707.7</v>
      </c>
      <c r="H21">
        <v>528.29999999999995</v>
      </c>
      <c r="I21">
        <v>488.7</v>
      </c>
      <c r="J21" s="43">
        <f t="shared" si="28"/>
        <v>601.32875000000001</v>
      </c>
      <c r="K21">
        <v>7</v>
      </c>
      <c r="L21">
        <v>1</v>
      </c>
      <c r="M21" s="1">
        <f t="shared" si="0"/>
        <v>562.6</v>
      </c>
      <c r="N21" s="1">
        <f t="shared" si="1"/>
        <v>640.05749999999989</v>
      </c>
      <c r="O21" s="1">
        <f t="shared" si="2"/>
        <v>44.919999999999959</v>
      </c>
      <c r="P21" s="1">
        <f t="shared" si="3"/>
        <v>177.1099999999999</v>
      </c>
      <c r="Q21" s="1">
        <f t="shared" si="4"/>
        <v>127.40000000000009</v>
      </c>
      <c r="R21" s="1">
        <f t="shared" si="5"/>
        <v>-39.599999999999966</v>
      </c>
      <c r="S21" s="1">
        <f t="shared" si="6"/>
        <v>77.457499999999868</v>
      </c>
      <c r="T21" s="1">
        <f t="shared" si="7"/>
        <v>559</v>
      </c>
      <c r="U21" s="1">
        <f t="shared" si="8"/>
        <v>627.755</v>
      </c>
      <c r="V21" s="1">
        <f t="shared" si="9"/>
        <v>566.20000000000005</v>
      </c>
      <c r="W21" s="1">
        <f t="shared" si="10"/>
        <v>652.36</v>
      </c>
      <c r="X21" s="1">
        <f t="shared" si="11"/>
        <v>68.754999999999995</v>
      </c>
      <c r="Y21" s="1">
        <f t="shared" si="12"/>
        <v>86.159999999999968</v>
      </c>
      <c r="Z21" s="1">
        <f t="shared" si="13"/>
        <v>570.90000000000009</v>
      </c>
      <c r="AA21" s="1">
        <f t="shared" si="14"/>
        <v>681.91499999999996</v>
      </c>
      <c r="AB21" s="1">
        <f t="shared" si="15"/>
        <v>554.29999999999995</v>
      </c>
      <c r="AC21" s="1">
        <f t="shared" si="16"/>
        <v>598.20000000000005</v>
      </c>
      <c r="AD21" s="1">
        <f t="shared" si="17"/>
        <v>111.01499999999987</v>
      </c>
      <c r="AE21" s="1">
        <f t="shared" si="18"/>
        <v>43.900000000000091</v>
      </c>
      <c r="AF21" s="1">
        <f t="shared" si="19"/>
        <v>766.81</v>
      </c>
      <c r="AG21" s="1">
        <f t="shared" si="20"/>
        <v>574.55999999999995</v>
      </c>
      <c r="AH21" s="1">
        <f t="shared" si="21"/>
        <v>508.5</v>
      </c>
      <c r="AI21" s="1">
        <f t="shared" si="22"/>
        <v>644</v>
      </c>
      <c r="AJ21" s="1">
        <f t="shared" si="23"/>
        <v>192.25</v>
      </c>
      <c r="AK21" s="1">
        <f t="shared" si="24"/>
        <v>135.5</v>
      </c>
      <c r="AL21" s="1">
        <f t="shared" si="25"/>
        <v>705.40499999999997</v>
      </c>
      <c r="AM21" s="1">
        <f t="shared" si="26"/>
        <v>541.53</v>
      </c>
      <c r="AN21" s="1">
        <f t="shared" si="27"/>
        <v>163.875</v>
      </c>
      <c r="AP21" s="43">
        <v>562.6</v>
      </c>
      <c r="AQ21" s="43">
        <v>640.05999999999995</v>
      </c>
      <c r="AR21" s="43">
        <v>77.459999999999994</v>
      </c>
      <c r="AS21" s="43">
        <v>44.92</v>
      </c>
      <c r="AT21" s="43">
        <v>177.11</v>
      </c>
      <c r="AU21" s="43">
        <v>127.4</v>
      </c>
      <c r="AV21" s="43">
        <v>-39.6</v>
      </c>
    </row>
    <row r="22" spans="1:48" x14ac:dyDescent="0.3">
      <c r="A22">
        <v>21</v>
      </c>
      <c r="B22">
        <v>512.45000000000005</v>
      </c>
      <c r="C22">
        <v>550.11</v>
      </c>
      <c r="D22">
        <v>500.1</v>
      </c>
      <c r="E22">
        <v>633.64</v>
      </c>
      <c r="F22">
        <v>554.20000000000005</v>
      </c>
      <c r="G22">
        <v>718.86</v>
      </c>
      <c r="H22">
        <v>493.8</v>
      </c>
      <c r="I22">
        <v>580.11</v>
      </c>
      <c r="J22" s="43">
        <f t="shared" si="28"/>
        <v>567.90875000000005</v>
      </c>
      <c r="K22">
        <v>13</v>
      </c>
      <c r="L22">
        <v>1</v>
      </c>
      <c r="M22" s="1">
        <f t="shared" si="0"/>
        <v>515.13750000000005</v>
      </c>
      <c r="N22" s="1">
        <f t="shared" si="1"/>
        <v>620.68000000000006</v>
      </c>
      <c r="O22" s="1">
        <f t="shared" si="2"/>
        <v>37.659999999999968</v>
      </c>
      <c r="P22" s="1">
        <f t="shared" si="3"/>
        <v>133.53999999999996</v>
      </c>
      <c r="Q22" s="1">
        <f t="shared" si="4"/>
        <v>164.65999999999997</v>
      </c>
      <c r="R22" s="1">
        <f t="shared" si="5"/>
        <v>86.31</v>
      </c>
      <c r="S22" s="1">
        <f t="shared" si="6"/>
        <v>105.54250000000002</v>
      </c>
      <c r="T22" s="1">
        <f t="shared" si="7"/>
        <v>496.95000000000005</v>
      </c>
      <c r="U22" s="1">
        <f t="shared" si="8"/>
        <v>606.875</v>
      </c>
      <c r="V22" s="1">
        <f t="shared" si="9"/>
        <v>533.32500000000005</v>
      </c>
      <c r="W22" s="1">
        <f t="shared" si="10"/>
        <v>634.48500000000001</v>
      </c>
      <c r="X22" s="1">
        <f t="shared" si="11"/>
        <v>109.92499999999995</v>
      </c>
      <c r="Y22" s="1">
        <f t="shared" si="12"/>
        <v>101.15999999999997</v>
      </c>
      <c r="Z22" s="1">
        <f t="shared" si="13"/>
        <v>506.27500000000003</v>
      </c>
      <c r="AA22" s="1">
        <f t="shared" si="14"/>
        <v>591.875</v>
      </c>
      <c r="AB22" s="1">
        <f t="shared" si="15"/>
        <v>524</v>
      </c>
      <c r="AC22" s="1">
        <f t="shared" si="16"/>
        <v>649.48500000000001</v>
      </c>
      <c r="AD22" s="1">
        <f t="shared" si="17"/>
        <v>85.599999999999966</v>
      </c>
      <c r="AE22" s="1">
        <f t="shared" si="18"/>
        <v>125.48500000000001</v>
      </c>
      <c r="AF22" s="1">
        <f t="shared" si="19"/>
        <v>633.64</v>
      </c>
      <c r="AG22" s="1">
        <f t="shared" si="20"/>
        <v>531.28</v>
      </c>
      <c r="AH22" s="1">
        <f t="shared" si="21"/>
        <v>536.95500000000004</v>
      </c>
      <c r="AI22" s="1">
        <f t="shared" si="22"/>
        <v>636.53</v>
      </c>
      <c r="AJ22" s="1">
        <f t="shared" si="23"/>
        <v>102.36000000000001</v>
      </c>
      <c r="AK22" s="1">
        <f t="shared" si="24"/>
        <v>99.574999999999932</v>
      </c>
      <c r="AL22" s="1">
        <f t="shared" si="25"/>
        <v>635.08500000000004</v>
      </c>
      <c r="AM22" s="1">
        <f t="shared" si="26"/>
        <v>534.11750000000006</v>
      </c>
      <c r="AN22" s="1">
        <f t="shared" si="27"/>
        <v>100.96749999999997</v>
      </c>
      <c r="AP22" s="43">
        <v>515.14</v>
      </c>
      <c r="AQ22" s="43">
        <v>620.67999999999995</v>
      </c>
      <c r="AR22" s="43">
        <v>105.54</v>
      </c>
      <c r="AS22" s="43">
        <v>37.659999999999997</v>
      </c>
      <c r="AT22" s="43">
        <v>133.54</v>
      </c>
      <c r="AU22" s="43">
        <v>164.66</v>
      </c>
      <c r="AV22" s="43">
        <v>86.31</v>
      </c>
    </row>
    <row r="23" spans="1:48" x14ac:dyDescent="0.3">
      <c r="A23">
        <v>22</v>
      </c>
      <c r="B23">
        <v>519.4</v>
      </c>
      <c r="C23">
        <v>524.70000000000005</v>
      </c>
      <c r="D23">
        <v>479.9</v>
      </c>
      <c r="E23">
        <v>717.04</v>
      </c>
      <c r="F23">
        <v>583.79999999999995</v>
      </c>
      <c r="G23">
        <v>655.9</v>
      </c>
      <c r="H23">
        <v>557.23</v>
      </c>
      <c r="I23">
        <v>647.02</v>
      </c>
      <c r="J23" s="43">
        <f t="shared" si="28"/>
        <v>585.62374999999997</v>
      </c>
      <c r="K23">
        <v>33</v>
      </c>
      <c r="L23">
        <v>2</v>
      </c>
      <c r="M23" s="1">
        <f t="shared" si="0"/>
        <v>535.08249999999998</v>
      </c>
      <c r="N23" s="1">
        <f t="shared" si="1"/>
        <v>636.16499999999996</v>
      </c>
      <c r="O23" s="1">
        <f t="shared" si="2"/>
        <v>5.3000000000000682</v>
      </c>
      <c r="P23" s="1">
        <f t="shared" si="3"/>
        <v>237.14</v>
      </c>
      <c r="Q23" s="1">
        <f t="shared" si="4"/>
        <v>72.100000000000023</v>
      </c>
      <c r="R23" s="1">
        <f t="shared" si="5"/>
        <v>89.789999999999964</v>
      </c>
      <c r="S23" s="1">
        <f t="shared" si="6"/>
        <v>101.08249999999998</v>
      </c>
      <c r="T23" s="1">
        <f t="shared" si="7"/>
        <v>518.56500000000005</v>
      </c>
      <c r="U23" s="1">
        <f t="shared" si="8"/>
        <v>682.03</v>
      </c>
      <c r="V23" s="1">
        <f t="shared" si="9"/>
        <v>551.59999999999991</v>
      </c>
      <c r="W23" s="1">
        <f t="shared" si="10"/>
        <v>590.29999999999995</v>
      </c>
      <c r="X23" s="1">
        <f t="shared" si="11"/>
        <v>163.46499999999992</v>
      </c>
      <c r="Y23" s="1">
        <f t="shared" si="12"/>
        <v>38.700000000000045</v>
      </c>
      <c r="Z23" s="1">
        <f t="shared" si="13"/>
        <v>499.65</v>
      </c>
      <c r="AA23" s="1">
        <f t="shared" si="14"/>
        <v>620.87</v>
      </c>
      <c r="AB23" s="1">
        <f t="shared" si="15"/>
        <v>570.51499999999999</v>
      </c>
      <c r="AC23" s="1">
        <f t="shared" si="16"/>
        <v>651.46</v>
      </c>
      <c r="AD23" s="1">
        <f t="shared" si="17"/>
        <v>121.22000000000003</v>
      </c>
      <c r="AE23" s="1">
        <f t="shared" si="18"/>
        <v>80.94500000000005</v>
      </c>
      <c r="AF23" s="1">
        <f t="shared" si="19"/>
        <v>717.04</v>
      </c>
      <c r="AG23" s="1">
        <f t="shared" si="20"/>
        <v>522.04999999999995</v>
      </c>
      <c r="AH23" s="1">
        <f t="shared" si="21"/>
        <v>602.125</v>
      </c>
      <c r="AI23" s="1">
        <f t="shared" si="22"/>
        <v>619.84999999999991</v>
      </c>
      <c r="AJ23" s="1">
        <f t="shared" si="23"/>
        <v>194.99</v>
      </c>
      <c r="AK23" s="1">
        <f t="shared" si="24"/>
        <v>17.724999999999909</v>
      </c>
      <c r="AL23" s="1">
        <f t="shared" si="25"/>
        <v>668.44499999999994</v>
      </c>
      <c r="AM23" s="1">
        <f t="shared" si="26"/>
        <v>562.08749999999998</v>
      </c>
      <c r="AN23" s="1">
        <f t="shared" si="27"/>
        <v>106.35749999999996</v>
      </c>
      <c r="AP23" s="43">
        <v>535.08000000000004</v>
      </c>
      <c r="AQ23" s="43">
        <v>636.16999999999996</v>
      </c>
      <c r="AR23" s="43">
        <v>101.08</v>
      </c>
      <c r="AS23" s="43">
        <v>5.3</v>
      </c>
      <c r="AT23" s="43">
        <v>237.14</v>
      </c>
      <c r="AU23" s="43">
        <v>72.099999999999994</v>
      </c>
      <c r="AV23" s="43">
        <v>89.79</v>
      </c>
    </row>
    <row r="24" spans="1:48" x14ac:dyDescent="0.3">
      <c r="A24">
        <v>23</v>
      </c>
      <c r="B24">
        <v>605.79999999999995</v>
      </c>
      <c r="C24">
        <v>621.4</v>
      </c>
      <c r="D24">
        <v>589.1</v>
      </c>
      <c r="E24">
        <v>662.4</v>
      </c>
      <c r="F24">
        <v>675.1</v>
      </c>
      <c r="G24">
        <v>643.6</v>
      </c>
      <c r="H24">
        <v>598.62</v>
      </c>
      <c r="I24">
        <v>537.5</v>
      </c>
      <c r="J24" s="43">
        <f t="shared" si="28"/>
        <v>616.68999999999994</v>
      </c>
      <c r="K24">
        <v>19</v>
      </c>
      <c r="L24">
        <v>2</v>
      </c>
      <c r="M24" s="1">
        <f t="shared" si="0"/>
        <v>617.15499999999997</v>
      </c>
      <c r="N24" s="1">
        <f t="shared" si="1"/>
        <v>616.22500000000002</v>
      </c>
      <c r="O24" s="1">
        <f t="shared" si="2"/>
        <v>15.600000000000023</v>
      </c>
      <c r="P24" s="1">
        <f t="shared" si="3"/>
        <v>73.299999999999955</v>
      </c>
      <c r="Q24" s="1">
        <f t="shared" si="4"/>
        <v>-31.5</v>
      </c>
      <c r="R24" s="1">
        <f t="shared" si="5"/>
        <v>-61.120000000000005</v>
      </c>
      <c r="S24" s="1">
        <f t="shared" si="6"/>
        <v>-0.92999999999994998</v>
      </c>
      <c r="T24" s="1">
        <f t="shared" si="7"/>
        <v>593.86</v>
      </c>
      <c r="U24" s="1">
        <f t="shared" si="8"/>
        <v>599.95000000000005</v>
      </c>
      <c r="V24" s="1">
        <f t="shared" si="9"/>
        <v>640.45000000000005</v>
      </c>
      <c r="W24" s="1">
        <f t="shared" si="10"/>
        <v>632.5</v>
      </c>
      <c r="X24" s="1">
        <f t="shared" si="11"/>
        <v>6.0900000000000318</v>
      </c>
      <c r="Y24" s="1">
        <f t="shared" si="12"/>
        <v>-7.9500000000000455</v>
      </c>
      <c r="Z24" s="1">
        <f t="shared" si="13"/>
        <v>597.45000000000005</v>
      </c>
      <c r="AA24" s="1">
        <f t="shared" si="14"/>
        <v>641.9</v>
      </c>
      <c r="AB24" s="1">
        <f t="shared" si="15"/>
        <v>636.86</v>
      </c>
      <c r="AC24" s="1">
        <f t="shared" si="16"/>
        <v>590.54999999999995</v>
      </c>
      <c r="AD24" s="1">
        <f t="shared" si="17"/>
        <v>44.449999999999932</v>
      </c>
      <c r="AE24" s="1">
        <f t="shared" si="18"/>
        <v>-46.310000000000059</v>
      </c>
      <c r="AF24" s="1">
        <f t="shared" si="19"/>
        <v>662.4</v>
      </c>
      <c r="AG24" s="1">
        <f t="shared" si="20"/>
        <v>613.59999999999991</v>
      </c>
      <c r="AH24" s="1">
        <f t="shared" si="21"/>
        <v>568.05999999999995</v>
      </c>
      <c r="AI24" s="1">
        <f t="shared" si="22"/>
        <v>659.35</v>
      </c>
      <c r="AJ24" s="1">
        <f t="shared" si="23"/>
        <v>48.800000000000068</v>
      </c>
      <c r="AK24" s="1">
        <f t="shared" si="24"/>
        <v>91.290000000000077</v>
      </c>
      <c r="AL24" s="1">
        <f t="shared" si="25"/>
        <v>660.875</v>
      </c>
      <c r="AM24" s="1">
        <f t="shared" si="26"/>
        <v>590.82999999999993</v>
      </c>
      <c r="AN24" s="1">
        <f t="shared" si="27"/>
        <v>70.045000000000073</v>
      </c>
      <c r="AP24" s="43">
        <v>617.16</v>
      </c>
      <c r="AQ24" s="43">
        <v>616.23</v>
      </c>
      <c r="AR24" s="43">
        <v>-0.93</v>
      </c>
      <c r="AS24" s="43">
        <v>15.6</v>
      </c>
      <c r="AT24" s="43">
        <v>73.3</v>
      </c>
      <c r="AU24" s="43">
        <v>-31.5</v>
      </c>
      <c r="AV24" s="43">
        <v>-61.12</v>
      </c>
    </row>
    <row r="25" spans="1:48" x14ac:dyDescent="0.3">
      <c r="A25">
        <v>24</v>
      </c>
      <c r="B25">
        <v>516.9</v>
      </c>
      <c r="C25">
        <v>549</v>
      </c>
      <c r="D25">
        <v>585.79999999999995</v>
      </c>
      <c r="E25">
        <v>651.20000000000005</v>
      </c>
      <c r="F25">
        <v>625.1</v>
      </c>
      <c r="G25">
        <v>671.1</v>
      </c>
      <c r="H25">
        <v>575.6</v>
      </c>
      <c r="I25">
        <v>659.6</v>
      </c>
      <c r="J25" s="43">
        <f t="shared" si="28"/>
        <v>604.28750000000002</v>
      </c>
      <c r="K25">
        <v>6</v>
      </c>
      <c r="L25">
        <v>1</v>
      </c>
      <c r="M25" s="1">
        <f t="shared" si="0"/>
        <v>575.84999999999991</v>
      </c>
      <c r="N25" s="1">
        <f t="shared" si="1"/>
        <v>632.72500000000002</v>
      </c>
      <c r="O25" s="1">
        <f t="shared" si="2"/>
        <v>32.100000000000023</v>
      </c>
      <c r="P25" s="1">
        <f t="shared" si="3"/>
        <v>65.400000000000091</v>
      </c>
      <c r="Q25" s="1">
        <f t="shared" si="4"/>
        <v>46</v>
      </c>
      <c r="R25" s="1">
        <f t="shared" si="5"/>
        <v>84</v>
      </c>
      <c r="S25" s="1">
        <f t="shared" si="6"/>
        <v>56.875000000000114</v>
      </c>
      <c r="T25" s="1">
        <f t="shared" si="7"/>
        <v>580.70000000000005</v>
      </c>
      <c r="U25" s="1">
        <f t="shared" si="8"/>
        <v>655.40000000000009</v>
      </c>
      <c r="V25" s="1">
        <f t="shared" si="9"/>
        <v>571</v>
      </c>
      <c r="W25" s="1">
        <f t="shared" si="10"/>
        <v>610.04999999999995</v>
      </c>
      <c r="X25" s="1">
        <f t="shared" si="11"/>
        <v>74.700000000000045</v>
      </c>
      <c r="Y25" s="1">
        <f t="shared" si="12"/>
        <v>39.049999999999955</v>
      </c>
      <c r="Z25" s="1">
        <f t="shared" si="13"/>
        <v>551.34999999999991</v>
      </c>
      <c r="AA25" s="1">
        <f t="shared" si="14"/>
        <v>600.1</v>
      </c>
      <c r="AB25" s="1">
        <f t="shared" si="15"/>
        <v>600.35</v>
      </c>
      <c r="AC25" s="1">
        <f t="shared" si="16"/>
        <v>665.35</v>
      </c>
      <c r="AD25" s="1">
        <f t="shared" si="17"/>
        <v>48.750000000000114</v>
      </c>
      <c r="AE25" s="1">
        <f t="shared" si="18"/>
        <v>65</v>
      </c>
      <c r="AF25" s="1">
        <f t="shared" si="19"/>
        <v>651.20000000000005</v>
      </c>
      <c r="AG25" s="1">
        <f t="shared" si="20"/>
        <v>532.95000000000005</v>
      </c>
      <c r="AH25" s="1">
        <f t="shared" si="21"/>
        <v>617.6</v>
      </c>
      <c r="AI25" s="1">
        <f t="shared" si="22"/>
        <v>648.1</v>
      </c>
      <c r="AJ25" s="1">
        <f t="shared" si="23"/>
        <v>118.25</v>
      </c>
      <c r="AK25" s="1">
        <f t="shared" si="24"/>
        <v>30.5</v>
      </c>
      <c r="AL25" s="1">
        <f t="shared" si="25"/>
        <v>649.65000000000009</v>
      </c>
      <c r="AM25" s="1">
        <f t="shared" si="26"/>
        <v>575.27500000000009</v>
      </c>
      <c r="AN25" s="1">
        <f t="shared" si="27"/>
        <v>74.375</v>
      </c>
      <c r="AP25" s="43">
        <v>575.85</v>
      </c>
      <c r="AQ25" s="43">
        <v>632.73</v>
      </c>
      <c r="AR25" s="43">
        <v>56.88</v>
      </c>
      <c r="AS25" s="43">
        <v>32.1</v>
      </c>
      <c r="AT25" s="43">
        <v>65.400000000000006</v>
      </c>
      <c r="AU25" s="43">
        <v>46</v>
      </c>
      <c r="AV25" s="43">
        <v>84</v>
      </c>
    </row>
    <row r="26" spans="1:48" x14ac:dyDescent="0.3">
      <c r="A26">
        <v>25</v>
      </c>
      <c r="B26">
        <v>540.9</v>
      </c>
      <c r="C26">
        <v>676.9</v>
      </c>
      <c r="D26">
        <v>577.4</v>
      </c>
      <c r="E26">
        <v>697.87</v>
      </c>
      <c r="F26">
        <v>602.5</v>
      </c>
      <c r="G26">
        <v>583.1</v>
      </c>
      <c r="H26">
        <v>503.51</v>
      </c>
      <c r="I26">
        <v>472.3</v>
      </c>
      <c r="J26" s="43">
        <f t="shared" si="28"/>
        <v>581.80999999999995</v>
      </c>
      <c r="K26">
        <v>20</v>
      </c>
      <c r="L26">
        <v>2</v>
      </c>
      <c r="M26" s="1">
        <f t="shared" si="0"/>
        <v>556.07749999999999</v>
      </c>
      <c r="N26" s="1">
        <f t="shared" si="1"/>
        <v>607.54250000000002</v>
      </c>
      <c r="O26" s="1">
        <f t="shared" si="2"/>
        <v>136</v>
      </c>
      <c r="P26" s="1">
        <f t="shared" si="3"/>
        <v>120.47000000000003</v>
      </c>
      <c r="Q26" s="1">
        <f t="shared" si="4"/>
        <v>-19.399999999999977</v>
      </c>
      <c r="R26" s="1">
        <f t="shared" si="5"/>
        <v>-31.20999999999998</v>
      </c>
      <c r="S26" s="1">
        <f t="shared" si="6"/>
        <v>51.465000000000032</v>
      </c>
      <c r="T26" s="1">
        <f t="shared" si="7"/>
        <v>540.45499999999993</v>
      </c>
      <c r="U26" s="1">
        <f t="shared" si="8"/>
        <v>585.08500000000004</v>
      </c>
      <c r="V26" s="1">
        <f t="shared" si="9"/>
        <v>571.70000000000005</v>
      </c>
      <c r="W26" s="1">
        <f t="shared" si="10"/>
        <v>630</v>
      </c>
      <c r="X26" s="1">
        <f t="shared" si="11"/>
        <v>44.630000000000109</v>
      </c>
      <c r="Y26" s="1">
        <f t="shared" si="12"/>
        <v>58.299999999999955</v>
      </c>
      <c r="Z26" s="1">
        <f t="shared" si="13"/>
        <v>559.15</v>
      </c>
      <c r="AA26" s="1">
        <f t="shared" si="14"/>
        <v>687.38499999999999</v>
      </c>
      <c r="AB26" s="1">
        <f t="shared" si="15"/>
        <v>553.005</v>
      </c>
      <c r="AC26" s="1">
        <f t="shared" si="16"/>
        <v>527.70000000000005</v>
      </c>
      <c r="AD26" s="1">
        <f t="shared" si="17"/>
        <v>128.23500000000001</v>
      </c>
      <c r="AE26" s="1">
        <f t="shared" si="18"/>
        <v>-25.30499999999995</v>
      </c>
      <c r="AF26" s="1">
        <f t="shared" si="19"/>
        <v>697.87</v>
      </c>
      <c r="AG26" s="1">
        <f t="shared" si="20"/>
        <v>608.9</v>
      </c>
      <c r="AH26" s="1">
        <f t="shared" si="21"/>
        <v>487.90499999999997</v>
      </c>
      <c r="AI26" s="1">
        <f t="shared" si="22"/>
        <v>592.79999999999995</v>
      </c>
      <c r="AJ26" s="1">
        <f t="shared" si="23"/>
        <v>88.970000000000027</v>
      </c>
      <c r="AK26" s="1">
        <f t="shared" si="24"/>
        <v>104.89499999999998</v>
      </c>
      <c r="AL26" s="1">
        <f t="shared" si="25"/>
        <v>645.33500000000004</v>
      </c>
      <c r="AM26" s="1">
        <f t="shared" si="26"/>
        <v>548.40249999999992</v>
      </c>
      <c r="AN26" s="1">
        <f t="shared" si="27"/>
        <v>96.932500000000118</v>
      </c>
      <c r="AP26" s="43">
        <v>556.08000000000004</v>
      </c>
      <c r="AQ26" s="43">
        <v>607.54</v>
      </c>
      <c r="AR26" s="43">
        <v>51.47</v>
      </c>
      <c r="AS26" s="43">
        <v>136</v>
      </c>
      <c r="AT26" s="43">
        <v>120.47</v>
      </c>
      <c r="AU26" s="43">
        <v>-19.399999999999999</v>
      </c>
      <c r="AV26" s="43">
        <v>-31.21</v>
      </c>
    </row>
    <row r="27" spans="1:48" x14ac:dyDescent="0.3">
      <c r="A27">
        <v>26</v>
      </c>
      <c r="B27">
        <v>491.63</v>
      </c>
      <c r="C27">
        <v>539</v>
      </c>
      <c r="D27">
        <v>582.79999999999995</v>
      </c>
      <c r="E27">
        <v>720.43</v>
      </c>
      <c r="F27">
        <v>709.6</v>
      </c>
      <c r="G27">
        <v>695.36</v>
      </c>
      <c r="H27">
        <v>601.9</v>
      </c>
      <c r="I27">
        <v>717.33</v>
      </c>
      <c r="J27" s="43">
        <f t="shared" si="28"/>
        <v>632.25625000000002</v>
      </c>
      <c r="K27">
        <v>14</v>
      </c>
      <c r="L27">
        <v>1</v>
      </c>
      <c r="M27" s="1">
        <f t="shared" si="0"/>
        <v>596.48249999999996</v>
      </c>
      <c r="N27" s="1">
        <f t="shared" si="1"/>
        <v>668.03</v>
      </c>
      <c r="O27" s="1">
        <f t="shared" si="2"/>
        <v>47.370000000000005</v>
      </c>
      <c r="P27" s="1">
        <f t="shared" si="3"/>
        <v>137.63</v>
      </c>
      <c r="Q27" s="1">
        <f t="shared" si="4"/>
        <v>-14.240000000000009</v>
      </c>
      <c r="R27" s="1">
        <f t="shared" si="5"/>
        <v>115.43000000000006</v>
      </c>
      <c r="S27" s="1">
        <f t="shared" si="6"/>
        <v>71.547500000000014</v>
      </c>
      <c r="T27" s="1">
        <f t="shared" si="7"/>
        <v>592.34999999999991</v>
      </c>
      <c r="U27" s="1">
        <f t="shared" si="8"/>
        <v>718.88</v>
      </c>
      <c r="V27" s="1">
        <f t="shared" si="9"/>
        <v>600.61500000000001</v>
      </c>
      <c r="W27" s="1">
        <f t="shared" si="10"/>
        <v>617.18000000000006</v>
      </c>
      <c r="X27" s="1">
        <f t="shared" si="11"/>
        <v>126.53000000000009</v>
      </c>
      <c r="Y27" s="1">
        <f t="shared" si="12"/>
        <v>16.565000000000055</v>
      </c>
      <c r="Z27" s="1">
        <f t="shared" si="13"/>
        <v>537.21499999999992</v>
      </c>
      <c r="AA27" s="1">
        <f t="shared" si="14"/>
        <v>629.71499999999992</v>
      </c>
      <c r="AB27" s="1">
        <f t="shared" si="15"/>
        <v>655.75</v>
      </c>
      <c r="AC27" s="1">
        <f t="shared" si="16"/>
        <v>706.34500000000003</v>
      </c>
      <c r="AD27" s="1">
        <f t="shared" si="17"/>
        <v>92.5</v>
      </c>
      <c r="AE27" s="1">
        <f t="shared" si="18"/>
        <v>50.595000000000027</v>
      </c>
      <c r="AF27" s="1">
        <f t="shared" si="19"/>
        <v>720.43</v>
      </c>
      <c r="AG27" s="1">
        <f t="shared" si="20"/>
        <v>515.31500000000005</v>
      </c>
      <c r="AH27" s="1">
        <f t="shared" si="21"/>
        <v>659.61500000000001</v>
      </c>
      <c r="AI27" s="1">
        <f t="shared" si="22"/>
        <v>702.48</v>
      </c>
      <c r="AJ27" s="1">
        <f t="shared" si="23"/>
        <v>205.1149999999999</v>
      </c>
      <c r="AK27" s="1">
        <f t="shared" si="24"/>
        <v>42.865000000000009</v>
      </c>
      <c r="AL27" s="1">
        <f t="shared" si="25"/>
        <v>711.45499999999993</v>
      </c>
      <c r="AM27" s="1">
        <f t="shared" si="26"/>
        <v>587.46500000000003</v>
      </c>
      <c r="AN27" s="1">
        <f t="shared" si="27"/>
        <v>123.9899999999999</v>
      </c>
      <c r="AP27" s="43">
        <v>596.48</v>
      </c>
      <c r="AQ27" s="43">
        <v>668.03</v>
      </c>
      <c r="AR27" s="43">
        <v>71.55</v>
      </c>
      <c r="AS27" s="43">
        <v>47.37</v>
      </c>
      <c r="AT27" s="43">
        <v>137.63</v>
      </c>
      <c r="AU27" s="43">
        <v>-14.24</v>
      </c>
      <c r="AV27" s="43">
        <v>115.43</v>
      </c>
    </row>
    <row r="28" spans="1:48" x14ac:dyDescent="0.3">
      <c r="A28">
        <v>27</v>
      </c>
      <c r="B28">
        <v>720.2</v>
      </c>
      <c r="C28">
        <v>736.9</v>
      </c>
      <c r="D28">
        <v>656.5</v>
      </c>
      <c r="E28">
        <v>758.94</v>
      </c>
      <c r="F28">
        <v>621</v>
      </c>
      <c r="G28">
        <v>826.4</v>
      </c>
      <c r="H28">
        <v>609.5</v>
      </c>
      <c r="I28">
        <v>632.9</v>
      </c>
      <c r="J28" s="43">
        <f t="shared" si="28"/>
        <v>695.2924999999999</v>
      </c>
      <c r="K28">
        <v>22</v>
      </c>
      <c r="L28">
        <v>2</v>
      </c>
      <c r="M28" s="1">
        <f t="shared" si="0"/>
        <v>651.79999999999995</v>
      </c>
      <c r="N28" s="1">
        <f t="shared" si="1"/>
        <v>738.78500000000008</v>
      </c>
      <c r="O28" s="1">
        <f t="shared" si="2"/>
        <v>16.699999999999932</v>
      </c>
      <c r="P28" s="1">
        <f t="shared" si="3"/>
        <v>102.44000000000005</v>
      </c>
      <c r="Q28" s="1">
        <f t="shared" si="4"/>
        <v>205.39999999999998</v>
      </c>
      <c r="R28" s="1">
        <f t="shared" si="5"/>
        <v>23.399999999999977</v>
      </c>
      <c r="S28" s="1">
        <f t="shared" si="6"/>
        <v>86.985000000000127</v>
      </c>
      <c r="T28" s="1">
        <f t="shared" si="7"/>
        <v>633</v>
      </c>
      <c r="U28" s="1">
        <f t="shared" si="8"/>
        <v>695.92000000000007</v>
      </c>
      <c r="V28" s="1">
        <f t="shared" si="9"/>
        <v>670.6</v>
      </c>
      <c r="W28" s="1">
        <f t="shared" si="10"/>
        <v>781.65</v>
      </c>
      <c r="X28" s="1">
        <f t="shared" si="11"/>
        <v>62.920000000000073</v>
      </c>
      <c r="Y28" s="1">
        <f t="shared" si="12"/>
        <v>111.04999999999995</v>
      </c>
      <c r="Z28" s="1">
        <f t="shared" si="13"/>
        <v>688.35</v>
      </c>
      <c r="AA28" s="1">
        <f t="shared" si="14"/>
        <v>747.92000000000007</v>
      </c>
      <c r="AB28" s="1">
        <f t="shared" si="15"/>
        <v>615.25</v>
      </c>
      <c r="AC28" s="1">
        <f t="shared" si="16"/>
        <v>729.65</v>
      </c>
      <c r="AD28" s="1">
        <f t="shared" si="17"/>
        <v>59.57000000000005</v>
      </c>
      <c r="AE28" s="1">
        <f t="shared" si="18"/>
        <v>114.39999999999998</v>
      </c>
      <c r="AF28" s="1">
        <f t="shared" si="19"/>
        <v>758.94</v>
      </c>
      <c r="AG28" s="1">
        <f t="shared" si="20"/>
        <v>728.55</v>
      </c>
      <c r="AH28" s="1">
        <f t="shared" si="21"/>
        <v>621.20000000000005</v>
      </c>
      <c r="AI28" s="1">
        <f t="shared" si="22"/>
        <v>723.7</v>
      </c>
      <c r="AJ28" s="1">
        <f t="shared" si="23"/>
        <v>30.3900000000001</v>
      </c>
      <c r="AK28" s="1">
        <f t="shared" si="24"/>
        <v>102.5</v>
      </c>
      <c r="AL28" s="1">
        <f t="shared" si="25"/>
        <v>741.32</v>
      </c>
      <c r="AM28" s="1">
        <f t="shared" si="26"/>
        <v>674.875</v>
      </c>
      <c r="AN28" s="1">
        <f t="shared" si="27"/>
        <v>66.44500000000005</v>
      </c>
      <c r="AP28" s="43">
        <v>651.79999999999995</v>
      </c>
      <c r="AQ28" s="43">
        <v>738.79</v>
      </c>
      <c r="AR28" s="43">
        <v>86.99</v>
      </c>
      <c r="AS28" s="43">
        <v>16.7</v>
      </c>
      <c r="AT28" s="43">
        <v>102.44</v>
      </c>
      <c r="AU28" s="43">
        <v>205.4</v>
      </c>
      <c r="AV28" s="43">
        <v>23.4</v>
      </c>
    </row>
    <row r="29" spans="1:48" x14ac:dyDescent="0.3">
      <c r="A29">
        <v>28</v>
      </c>
      <c r="B29">
        <v>970.2</v>
      </c>
      <c r="C29">
        <v>1045.8699999999999</v>
      </c>
      <c r="D29">
        <v>1164.06</v>
      </c>
      <c r="E29">
        <v>1077.33</v>
      </c>
      <c r="F29">
        <v>959.25</v>
      </c>
      <c r="G29">
        <v>848.75</v>
      </c>
      <c r="H29">
        <v>828.69</v>
      </c>
      <c r="I29">
        <v>1009.92</v>
      </c>
      <c r="J29" s="43">
        <f t="shared" si="28"/>
        <v>988.00874999999996</v>
      </c>
      <c r="K29">
        <v>10</v>
      </c>
      <c r="L29">
        <v>1</v>
      </c>
      <c r="M29" s="1">
        <f t="shared" si="0"/>
        <v>980.55000000000007</v>
      </c>
      <c r="N29" s="1">
        <f t="shared" si="1"/>
        <v>995.46749999999997</v>
      </c>
      <c r="O29" s="1">
        <f t="shared" si="2"/>
        <v>75.669999999999845</v>
      </c>
      <c r="P29" s="1">
        <f t="shared" si="3"/>
        <v>-86.730000000000018</v>
      </c>
      <c r="Q29" s="1">
        <f t="shared" si="4"/>
        <v>-110.5</v>
      </c>
      <c r="R29" s="1">
        <f t="shared" si="5"/>
        <v>181.2299999999999</v>
      </c>
      <c r="S29" s="1">
        <f t="shared" si="6"/>
        <v>14.917499999999905</v>
      </c>
      <c r="T29" s="1">
        <f t="shared" si="7"/>
        <v>996.375</v>
      </c>
      <c r="U29" s="1">
        <f t="shared" si="8"/>
        <v>1043.625</v>
      </c>
      <c r="V29" s="1">
        <f t="shared" si="9"/>
        <v>964.72500000000002</v>
      </c>
      <c r="W29" s="1">
        <f t="shared" si="10"/>
        <v>947.31</v>
      </c>
      <c r="X29" s="1">
        <f t="shared" si="11"/>
        <v>47.25</v>
      </c>
      <c r="Y29" s="1">
        <f t="shared" si="12"/>
        <v>-17.415000000000077</v>
      </c>
      <c r="Z29" s="1">
        <f t="shared" si="13"/>
        <v>1067.1300000000001</v>
      </c>
      <c r="AA29" s="1">
        <f t="shared" si="14"/>
        <v>1061.5999999999999</v>
      </c>
      <c r="AB29" s="1">
        <f t="shared" si="15"/>
        <v>893.97</v>
      </c>
      <c r="AC29" s="1">
        <f t="shared" si="16"/>
        <v>929.33500000000004</v>
      </c>
      <c r="AD29" s="1">
        <f t="shared" si="17"/>
        <v>-5.5300000000002001</v>
      </c>
      <c r="AE29" s="1">
        <f t="shared" si="18"/>
        <v>35.365000000000009</v>
      </c>
      <c r="AF29" s="1">
        <f t="shared" si="19"/>
        <v>1077.33</v>
      </c>
      <c r="AG29" s="1">
        <f t="shared" si="20"/>
        <v>1008.035</v>
      </c>
      <c r="AH29" s="1">
        <f t="shared" si="21"/>
        <v>919.30500000000006</v>
      </c>
      <c r="AI29" s="1">
        <f t="shared" si="22"/>
        <v>904</v>
      </c>
      <c r="AJ29" s="1">
        <f t="shared" si="23"/>
        <v>69.294999999999959</v>
      </c>
      <c r="AK29" s="1">
        <f t="shared" si="24"/>
        <v>-15.305000000000064</v>
      </c>
      <c r="AL29" s="1">
        <f t="shared" si="25"/>
        <v>990.66499999999996</v>
      </c>
      <c r="AM29" s="1">
        <f t="shared" si="26"/>
        <v>963.67000000000007</v>
      </c>
      <c r="AN29" s="1">
        <f t="shared" si="27"/>
        <v>26.994999999999891</v>
      </c>
      <c r="AP29" s="43">
        <v>980.55</v>
      </c>
      <c r="AQ29" s="43">
        <v>995.47</v>
      </c>
      <c r="AR29" s="43">
        <v>14.92</v>
      </c>
      <c r="AS29" s="43">
        <v>75.67</v>
      </c>
      <c r="AT29" s="43">
        <v>-86.73</v>
      </c>
      <c r="AU29" s="43">
        <v>-110.5</v>
      </c>
      <c r="AV29" s="43">
        <v>181.23</v>
      </c>
    </row>
    <row r="30" spans="1:48" x14ac:dyDescent="0.3">
      <c r="A30">
        <v>29</v>
      </c>
      <c r="B30">
        <v>458.4</v>
      </c>
      <c r="C30">
        <v>504.64</v>
      </c>
      <c r="D30">
        <v>462.4</v>
      </c>
      <c r="E30">
        <v>600.6</v>
      </c>
      <c r="F30">
        <v>480.8</v>
      </c>
      <c r="G30">
        <v>457.3</v>
      </c>
      <c r="H30">
        <v>454.6</v>
      </c>
      <c r="I30">
        <v>460.6</v>
      </c>
      <c r="J30" s="43">
        <f t="shared" si="28"/>
        <v>484.91750000000002</v>
      </c>
      <c r="K30">
        <v>12</v>
      </c>
      <c r="L30">
        <v>1</v>
      </c>
      <c r="M30" s="1">
        <f t="shared" si="0"/>
        <v>464.04999999999995</v>
      </c>
      <c r="N30" s="1">
        <f t="shared" si="1"/>
        <v>505.78499999999997</v>
      </c>
      <c r="O30" s="1">
        <f t="shared" si="2"/>
        <v>46.240000000000009</v>
      </c>
      <c r="P30" s="1">
        <f t="shared" si="3"/>
        <v>138.20000000000005</v>
      </c>
      <c r="Q30" s="1">
        <f t="shared" si="4"/>
        <v>-23.5</v>
      </c>
      <c r="R30" s="1">
        <f t="shared" si="5"/>
        <v>6</v>
      </c>
      <c r="S30" s="1">
        <f t="shared" si="6"/>
        <v>41.735000000000014</v>
      </c>
      <c r="T30" s="1">
        <f t="shared" si="7"/>
        <v>458.5</v>
      </c>
      <c r="U30" s="1">
        <f t="shared" si="8"/>
        <v>530.6</v>
      </c>
      <c r="V30" s="1">
        <f t="shared" si="9"/>
        <v>469.6</v>
      </c>
      <c r="W30" s="1">
        <f t="shared" si="10"/>
        <v>480.97</v>
      </c>
      <c r="X30" s="1">
        <f t="shared" si="11"/>
        <v>72.100000000000023</v>
      </c>
      <c r="Y30" s="1">
        <f t="shared" si="12"/>
        <v>11.370000000000005</v>
      </c>
      <c r="Z30" s="1">
        <f t="shared" si="13"/>
        <v>460.4</v>
      </c>
      <c r="AA30" s="1">
        <f t="shared" si="14"/>
        <v>552.62</v>
      </c>
      <c r="AB30" s="1">
        <f t="shared" si="15"/>
        <v>467.70000000000005</v>
      </c>
      <c r="AC30" s="1">
        <f t="shared" si="16"/>
        <v>458.95000000000005</v>
      </c>
      <c r="AD30" s="1">
        <f t="shared" si="17"/>
        <v>92.220000000000027</v>
      </c>
      <c r="AE30" s="1">
        <f t="shared" si="18"/>
        <v>-8.75</v>
      </c>
      <c r="AF30" s="1">
        <f t="shared" si="19"/>
        <v>600.6</v>
      </c>
      <c r="AG30" s="1">
        <f t="shared" si="20"/>
        <v>481.52</v>
      </c>
      <c r="AH30" s="1">
        <f t="shared" si="21"/>
        <v>457.6</v>
      </c>
      <c r="AI30" s="1">
        <f t="shared" si="22"/>
        <v>469.05</v>
      </c>
      <c r="AJ30" s="1">
        <f t="shared" si="23"/>
        <v>119.08000000000004</v>
      </c>
      <c r="AK30" s="1">
        <f t="shared" si="24"/>
        <v>11.449999999999989</v>
      </c>
      <c r="AL30" s="1">
        <f t="shared" si="25"/>
        <v>534.82500000000005</v>
      </c>
      <c r="AM30" s="1">
        <f t="shared" si="26"/>
        <v>469.56</v>
      </c>
      <c r="AN30" s="1">
        <f t="shared" si="27"/>
        <v>65.265000000000043</v>
      </c>
      <c r="AP30" s="43">
        <v>464.05</v>
      </c>
      <c r="AQ30" s="43">
        <v>505.78</v>
      </c>
      <c r="AR30" s="43">
        <v>41.74</v>
      </c>
      <c r="AS30" s="43">
        <v>46.24</v>
      </c>
      <c r="AT30" s="43">
        <v>138.19999999999999</v>
      </c>
      <c r="AU30" s="43">
        <v>-23.5</v>
      </c>
      <c r="AV30" s="43">
        <v>6</v>
      </c>
    </row>
    <row r="31" spans="1:48" x14ac:dyDescent="0.3">
      <c r="A31">
        <v>30</v>
      </c>
      <c r="B31">
        <v>588.6</v>
      </c>
      <c r="C31">
        <v>724.3</v>
      </c>
      <c r="D31">
        <v>657</v>
      </c>
      <c r="E31">
        <v>701.7</v>
      </c>
      <c r="F31">
        <v>686.6</v>
      </c>
      <c r="G31">
        <v>677.9</v>
      </c>
      <c r="H31">
        <v>678</v>
      </c>
      <c r="I31">
        <v>670.7</v>
      </c>
      <c r="J31" s="43">
        <f t="shared" si="28"/>
        <v>673.1</v>
      </c>
      <c r="K31">
        <v>8</v>
      </c>
      <c r="L31">
        <v>1</v>
      </c>
      <c r="M31" s="1">
        <f t="shared" si="0"/>
        <v>652.54999999999995</v>
      </c>
      <c r="N31" s="1">
        <f t="shared" si="1"/>
        <v>693.65000000000009</v>
      </c>
      <c r="O31" s="1">
        <f t="shared" si="2"/>
        <v>135.69999999999993</v>
      </c>
      <c r="P31" s="1">
        <f t="shared" si="3"/>
        <v>44.700000000000045</v>
      </c>
      <c r="Q31" s="1">
        <f t="shared" si="4"/>
        <v>-8.7000000000000455</v>
      </c>
      <c r="R31" s="1">
        <f t="shared" si="5"/>
        <v>-7.2999999999999545</v>
      </c>
      <c r="S31" s="1">
        <f t="shared" si="6"/>
        <v>41.100000000000136</v>
      </c>
      <c r="T31" s="1">
        <f t="shared" si="7"/>
        <v>667.5</v>
      </c>
      <c r="U31" s="1">
        <f t="shared" si="8"/>
        <v>686.2</v>
      </c>
      <c r="V31" s="1">
        <f t="shared" si="9"/>
        <v>637.6</v>
      </c>
      <c r="W31" s="1">
        <f t="shared" si="10"/>
        <v>701.09999999999991</v>
      </c>
      <c r="X31" s="1">
        <f t="shared" si="11"/>
        <v>18.700000000000045</v>
      </c>
      <c r="Y31" s="1">
        <f t="shared" si="12"/>
        <v>63.499999999999886</v>
      </c>
      <c r="Z31" s="1">
        <f t="shared" si="13"/>
        <v>622.79999999999995</v>
      </c>
      <c r="AA31" s="1">
        <f t="shared" si="14"/>
        <v>713</v>
      </c>
      <c r="AB31" s="1">
        <f t="shared" si="15"/>
        <v>682.3</v>
      </c>
      <c r="AC31" s="1">
        <f t="shared" si="16"/>
        <v>674.3</v>
      </c>
      <c r="AD31" s="1">
        <f t="shared" si="17"/>
        <v>90.200000000000045</v>
      </c>
      <c r="AE31" s="1">
        <f t="shared" si="18"/>
        <v>-8</v>
      </c>
      <c r="AF31" s="1">
        <f t="shared" si="19"/>
        <v>701.7</v>
      </c>
      <c r="AG31" s="1">
        <f t="shared" si="20"/>
        <v>656.45</v>
      </c>
      <c r="AH31" s="1">
        <f t="shared" si="21"/>
        <v>674.35</v>
      </c>
      <c r="AI31" s="1">
        <f t="shared" si="22"/>
        <v>682.25</v>
      </c>
      <c r="AJ31" s="1">
        <f t="shared" si="23"/>
        <v>45.25</v>
      </c>
      <c r="AK31" s="1">
        <f t="shared" si="24"/>
        <v>7.8999999999999773</v>
      </c>
      <c r="AL31" s="1">
        <f t="shared" si="25"/>
        <v>691.97500000000002</v>
      </c>
      <c r="AM31" s="1">
        <f t="shared" si="26"/>
        <v>665.40000000000009</v>
      </c>
      <c r="AN31" s="1">
        <f t="shared" si="27"/>
        <v>26.574999999999932</v>
      </c>
      <c r="AP31" s="43">
        <v>652.54999999999995</v>
      </c>
      <c r="AQ31" s="43">
        <v>693.65</v>
      </c>
      <c r="AR31" s="43">
        <v>41.1</v>
      </c>
      <c r="AS31" s="43">
        <v>135.69999999999999</v>
      </c>
      <c r="AT31" s="43">
        <v>44.7</v>
      </c>
      <c r="AU31" s="43">
        <v>-8.6999999999999993</v>
      </c>
      <c r="AV31" s="43">
        <v>-7.3</v>
      </c>
    </row>
    <row r="32" spans="1:48" x14ac:dyDescent="0.3">
      <c r="A32">
        <v>31</v>
      </c>
      <c r="B32">
        <v>773.9</v>
      </c>
      <c r="C32">
        <v>683.8</v>
      </c>
      <c r="D32">
        <v>704.6</v>
      </c>
      <c r="E32">
        <v>665.6</v>
      </c>
      <c r="F32">
        <v>823.3</v>
      </c>
      <c r="G32">
        <v>832.55</v>
      </c>
      <c r="H32">
        <v>697.1</v>
      </c>
      <c r="I32">
        <v>686.7</v>
      </c>
      <c r="J32" s="43">
        <f t="shared" si="28"/>
        <v>733.44375000000002</v>
      </c>
      <c r="K32">
        <v>24</v>
      </c>
      <c r="L32">
        <v>2</v>
      </c>
      <c r="M32" s="1">
        <f t="shared" si="0"/>
        <v>749.72500000000002</v>
      </c>
      <c r="N32" s="1">
        <f t="shared" si="1"/>
        <v>717.16249999999991</v>
      </c>
      <c r="O32" s="1">
        <f t="shared" si="2"/>
        <v>-90.100000000000023</v>
      </c>
      <c r="P32" s="1">
        <f t="shared" si="3"/>
        <v>-39</v>
      </c>
      <c r="Q32" s="1">
        <f t="shared" si="4"/>
        <v>9.25</v>
      </c>
      <c r="R32" s="1">
        <f t="shared" si="5"/>
        <v>-10.399999999999977</v>
      </c>
      <c r="S32" s="1">
        <f t="shared" si="6"/>
        <v>-32.562500000000114</v>
      </c>
      <c r="T32" s="1">
        <f t="shared" si="7"/>
        <v>700.85</v>
      </c>
      <c r="U32" s="1">
        <f t="shared" si="8"/>
        <v>676.15000000000009</v>
      </c>
      <c r="V32" s="1">
        <f t="shared" si="9"/>
        <v>798.59999999999991</v>
      </c>
      <c r="W32" s="1">
        <f t="shared" si="10"/>
        <v>758.17499999999995</v>
      </c>
      <c r="X32" s="1">
        <f t="shared" si="11"/>
        <v>-24.699999999999932</v>
      </c>
      <c r="Y32" s="1">
        <f t="shared" si="12"/>
        <v>-40.424999999999955</v>
      </c>
      <c r="Z32" s="1">
        <f t="shared" si="13"/>
        <v>739.25</v>
      </c>
      <c r="AA32" s="1">
        <f t="shared" si="14"/>
        <v>674.7</v>
      </c>
      <c r="AB32" s="1">
        <f t="shared" si="15"/>
        <v>760.2</v>
      </c>
      <c r="AC32" s="1">
        <f t="shared" si="16"/>
        <v>759.625</v>
      </c>
      <c r="AD32" s="1">
        <f t="shared" si="17"/>
        <v>-64.549999999999955</v>
      </c>
      <c r="AE32" s="1">
        <f t="shared" si="18"/>
        <v>-0.57500000000004547</v>
      </c>
      <c r="AF32" s="1">
        <f t="shared" si="19"/>
        <v>665.6</v>
      </c>
      <c r="AG32" s="1">
        <f t="shared" si="20"/>
        <v>728.84999999999991</v>
      </c>
      <c r="AH32" s="1">
        <f t="shared" si="21"/>
        <v>691.90000000000009</v>
      </c>
      <c r="AI32" s="1">
        <f t="shared" si="22"/>
        <v>827.92499999999995</v>
      </c>
      <c r="AJ32" s="1">
        <f t="shared" si="23"/>
        <v>-63.249999999999886</v>
      </c>
      <c r="AK32" s="1">
        <f t="shared" si="24"/>
        <v>136.02499999999986</v>
      </c>
      <c r="AL32" s="1">
        <f t="shared" si="25"/>
        <v>746.76250000000005</v>
      </c>
      <c r="AM32" s="1">
        <f t="shared" si="26"/>
        <v>710.375</v>
      </c>
      <c r="AN32" s="1">
        <f t="shared" si="27"/>
        <v>36.387500000000045</v>
      </c>
      <c r="AP32" s="43">
        <v>749.73</v>
      </c>
      <c r="AQ32" s="43">
        <v>717.16</v>
      </c>
      <c r="AR32" s="43">
        <v>-32.56</v>
      </c>
      <c r="AS32" s="43">
        <v>-90.1</v>
      </c>
      <c r="AT32" s="43">
        <v>-39</v>
      </c>
      <c r="AU32" s="43">
        <v>9.25</v>
      </c>
      <c r="AV32" s="43">
        <v>-10.4</v>
      </c>
    </row>
    <row r="33" spans="1:48" x14ac:dyDescent="0.3">
      <c r="A33">
        <v>32</v>
      </c>
      <c r="B33">
        <v>484.6</v>
      </c>
      <c r="C33">
        <v>488.8</v>
      </c>
      <c r="D33">
        <v>422.2</v>
      </c>
      <c r="E33">
        <v>599.42999999999995</v>
      </c>
      <c r="F33">
        <v>450.9</v>
      </c>
      <c r="G33">
        <v>502.7</v>
      </c>
      <c r="H33">
        <v>458.2</v>
      </c>
      <c r="I33">
        <v>514.4</v>
      </c>
      <c r="J33" s="43">
        <f t="shared" si="28"/>
        <v>490.15375</v>
      </c>
      <c r="K33">
        <v>16</v>
      </c>
      <c r="L33">
        <v>1</v>
      </c>
      <c r="M33" s="1">
        <f t="shared" si="0"/>
        <v>453.97499999999997</v>
      </c>
      <c r="N33" s="1">
        <f t="shared" si="1"/>
        <v>526.33249999999998</v>
      </c>
      <c r="O33" s="1">
        <f t="shared" si="2"/>
        <v>4.1999999999999886</v>
      </c>
      <c r="P33" s="1">
        <f t="shared" si="3"/>
        <v>177.22999999999996</v>
      </c>
      <c r="Q33" s="1">
        <f t="shared" si="4"/>
        <v>51.800000000000011</v>
      </c>
      <c r="R33" s="1">
        <f t="shared" si="5"/>
        <v>56.199999999999989</v>
      </c>
      <c r="S33" s="1">
        <f t="shared" si="6"/>
        <v>72.357500000000016</v>
      </c>
      <c r="T33" s="1">
        <f t="shared" si="7"/>
        <v>440.2</v>
      </c>
      <c r="U33" s="1">
        <f t="shared" si="8"/>
        <v>556.91499999999996</v>
      </c>
      <c r="V33" s="1">
        <f t="shared" si="9"/>
        <v>467.75</v>
      </c>
      <c r="W33" s="1">
        <f t="shared" si="10"/>
        <v>495.75</v>
      </c>
      <c r="X33" s="1">
        <f t="shared" si="11"/>
        <v>116.71499999999997</v>
      </c>
      <c r="Y33" s="1">
        <f t="shared" si="12"/>
        <v>28</v>
      </c>
      <c r="Z33" s="1">
        <f t="shared" si="13"/>
        <v>453.4</v>
      </c>
      <c r="AA33" s="1">
        <f t="shared" si="14"/>
        <v>544.11500000000001</v>
      </c>
      <c r="AB33" s="1">
        <f t="shared" si="15"/>
        <v>454.54999999999995</v>
      </c>
      <c r="AC33" s="1">
        <f t="shared" si="16"/>
        <v>508.54999999999995</v>
      </c>
      <c r="AD33" s="1">
        <f t="shared" si="17"/>
        <v>90.715000000000032</v>
      </c>
      <c r="AE33" s="1">
        <f t="shared" si="18"/>
        <v>54</v>
      </c>
      <c r="AF33" s="1">
        <f t="shared" si="19"/>
        <v>599.42999999999995</v>
      </c>
      <c r="AG33" s="1">
        <f t="shared" si="20"/>
        <v>486.70000000000005</v>
      </c>
      <c r="AH33" s="1">
        <f t="shared" si="21"/>
        <v>486.29999999999995</v>
      </c>
      <c r="AI33" s="1">
        <f t="shared" si="22"/>
        <v>476.79999999999995</v>
      </c>
      <c r="AJ33" s="1">
        <f t="shared" si="23"/>
        <v>112.7299999999999</v>
      </c>
      <c r="AK33" s="1">
        <f t="shared" si="24"/>
        <v>-9.5</v>
      </c>
      <c r="AL33" s="1">
        <f t="shared" si="25"/>
        <v>538.11500000000001</v>
      </c>
      <c r="AM33" s="1">
        <f t="shared" si="26"/>
        <v>486.5</v>
      </c>
      <c r="AN33" s="1">
        <f t="shared" si="27"/>
        <v>51.615000000000009</v>
      </c>
      <c r="AP33" s="43">
        <v>453.97</v>
      </c>
      <c r="AQ33" s="43">
        <v>526.33000000000004</v>
      </c>
      <c r="AR33" s="43">
        <v>72.36</v>
      </c>
      <c r="AS33" s="43">
        <v>4.2</v>
      </c>
      <c r="AT33" s="43">
        <v>177.23</v>
      </c>
      <c r="AU33" s="43">
        <v>51.8</v>
      </c>
      <c r="AV33" s="43">
        <v>56.2</v>
      </c>
    </row>
    <row r="34" spans="1:48" x14ac:dyDescent="0.3">
      <c r="A34">
        <v>33</v>
      </c>
      <c r="B34">
        <v>465.5</v>
      </c>
      <c r="C34">
        <v>523.4</v>
      </c>
      <c r="D34">
        <v>557.53</v>
      </c>
      <c r="E34">
        <v>705.73</v>
      </c>
      <c r="F34">
        <v>673.3</v>
      </c>
      <c r="G34">
        <v>737.61</v>
      </c>
      <c r="H34">
        <v>505.68</v>
      </c>
      <c r="I34">
        <v>406.2</v>
      </c>
      <c r="J34" s="43">
        <f t="shared" si="28"/>
        <v>571.86874999999998</v>
      </c>
      <c r="K34">
        <v>16</v>
      </c>
      <c r="L34">
        <v>1</v>
      </c>
      <c r="M34" s="1">
        <f t="shared" si="0"/>
        <v>550.50249999999994</v>
      </c>
      <c r="N34" s="1">
        <f t="shared" si="1"/>
        <v>593.23500000000001</v>
      </c>
      <c r="O34" s="1">
        <f t="shared" si="2"/>
        <v>57.899999999999977</v>
      </c>
      <c r="P34" s="1">
        <f t="shared" si="3"/>
        <v>148.20000000000005</v>
      </c>
      <c r="Q34" s="1">
        <f t="shared" si="4"/>
        <v>64.310000000000059</v>
      </c>
      <c r="R34" s="1">
        <f t="shared" si="5"/>
        <v>-99.480000000000018</v>
      </c>
      <c r="S34" s="1">
        <f t="shared" si="6"/>
        <v>42.732500000000073</v>
      </c>
      <c r="T34" s="1">
        <f t="shared" si="7"/>
        <v>531.60500000000002</v>
      </c>
      <c r="U34" s="1">
        <f t="shared" si="8"/>
        <v>555.96500000000003</v>
      </c>
      <c r="V34" s="1">
        <f t="shared" si="9"/>
        <v>569.4</v>
      </c>
      <c r="W34" s="1">
        <f t="shared" si="10"/>
        <v>630.505</v>
      </c>
      <c r="X34" s="1">
        <f t="shared" si="11"/>
        <v>24.360000000000014</v>
      </c>
      <c r="Y34" s="1">
        <f t="shared" si="12"/>
        <v>61.105000000000018</v>
      </c>
      <c r="Z34" s="1">
        <f t="shared" si="13"/>
        <v>511.51499999999999</v>
      </c>
      <c r="AA34" s="1">
        <f t="shared" si="14"/>
        <v>614.56500000000005</v>
      </c>
      <c r="AB34" s="1">
        <f t="shared" si="15"/>
        <v>589.49</v>
      </c>
      <c r="AC34" s="1">
        <f t="shared" si="16"/>
        <v>571.90499999999997</v>
      </c>
      <c r="AD34" s="1">
        <f t="shared" si="17"/>
        <v>103.05000000000007</v>
      </c>
      <c r="AE34" s="1">
        <f t="shared" si="18"/>
        <v>-17.585000000000036</v>
      </c>
      <c r="AF34" s="1">
        <f t="shared" si="19"/>
        <v>705.73</v>
      </c>
      <c r="AG34" s="1">
        <f t="shared" si="20"/>
        <v>494.45</v>
      </c>
      <c r="AH34" s="1">
        <f t="shared" si="21"/>
        <v>455.94</v>
      </c>
      <c r="AI34" s="1">
        <f t="shared" si="22"/>
        <v>705.45499999999993</v>
      </c>
      <c r="AJ34" s="1">
        <f t="shared" si="23"/>
        <v>211.28000000000003</v>
      </c>
      <c r="AK34" s="1">
        <f t="shared" si="24"/>
        <v>249.51499999999993</v>
      </c>
      <c r="AL34" s="1">
        <f t="shared" si="25"/>
        <v>705.59249999999997</v>
      </c>
      <c r="AM34" s="1">
        <f t="shared" si="26"/>
        <v>475.19499999999999</v>
      </c>
      <c r="AN34" s="1">
        <f t="shared" si="27"/>
        <v>230.39749999999998</v>
      </c>
      <c r="AP34" s="43">
        <v>550.5</v>
      </c>
      <c r="AQ34" s="43">
        <v>593.24</v>
      </c>
      <c r="AR34" s="43">
        <v>42.73</v>
      </c>
      <c r="AS34" s="43">
        <v>57.9</v>
      </c>
      <c r="AT34" s="43">
        <v>148.19999999999999</v>
      </c>
      <c r="AU34" s="43">
        <v>64.31</v>
      </c>
      <c r="AV34" s="43">
        <v>-99.48</v>
      </c>
    </row>
    <row r="35" spans="1:48" x14ac:dyDescent="0.3">
      <c r="A35">
        <v>34</v>
      </c>
      <c r="B35">
        <v>553.29999999999995</v>
      </c>
      <c r="C35">
        <v>554.88</v>
      </c>
      <c r="D35">
        <v>652.5</v>
      </c>
      <c r="E35">
        <v>875.4</v>
      </c>
      <c r="F35">
        <v>558.6</v>
      </c>
      <c r="G35">
        <v>640.79999999999995</v>
      </c>
      <c r="H35">
        <v>509.6</v>
      </c>
      <c r="I35">
        <v>703.43</v>
      </c>
      <c r="J35" s="43">
        <f t="shared" si="28"/>
        <v>631.06375000000003</v>
      </c>
      <c r="K35">
        <v>14</v>
      </c>
      <c r="L35">
        <v>1</v>
      </c>
      <c r="M35" s="1">
        <f t="shared" si="0"/>
        <v>568.5</v>
      </c>
      <c r="N35" s="1">
        <f t="shared" si="1"/>
        <v>693.62749999999994</v>
      </c>
      <c r="O35" s="1">
        <f t="shared" si="2"/>
        <v>1.5800000000000409</v>
      </c>
      <c r="P35" s="1">
        <f t="shared" si="3"/>
        <v>222.89999999999998</v>
      </c>
      <c r="Q35" s="1">
        <f t="shared" si="4"/>
        <v>82.199999999999932</v>
      </c>
      <c r="R35" s="1">
        <f t="shared" si="5"/>
        <v>193.82999999999993</v>
      </c>
      <c r="S35" s="1">
        <f t="shared" si="6"/>
        <v>125.12749999999994</v>
      </c>
      <c r="T35" s="1">
        <f t="shared" si="7"/>
        <v>581.04999999999995</v>
      </c>
      <c r="U35" s="1">
        <f t="shared" si="8"/>
        <v>789.41499999999996</v>
      </c>
      <c r="V35" s="1">
        <f t="shared" si="9"/>
        <v>555.95000000000005</v>
      </c>
      <c r="W35" s="1">
        <f t="shared" si="10"/>
        <v>597.83999999999992</v>
      </c>
      <c r="X35" s="1">
        <f t="shared" si="11"/>
        <v>208.36500000000001</v>
      </c>
      <c r="Y35" s="1">
        <f t="shared" si="12"/>
        <v>41.889999999999873</v>
      </c>
      <c r="Z35" s="1">
        <f t="shared" si="13"/>
        <v>602.9</v>
      </c>
      <c r="AA35" s="1">
        <f t="shared" si="14"/>
        <v>715.14</v>
      </c>
      <c r="AB35" s="1">
        <f t="shared" si="15"/>
        <v>534.1</v>
      </c>
      <c r="AC35" s="1">
        <f t="shared" si="16"/>
        <v>672.11500000000001</v>
      </c>
      <c r="AD35" s="1">
        <f t="shared" si="17"/>
        <v>112.24000000000001</v>
      </c>
      <c r="AE35" s="1">
        <f t="shared" si="18"/>
        <v>138.01499999999999</v>
      </c>
      <c r="AF35" s="1">
        <f t="shared" si="19"/>
        <v>875.4</v>
      </c>
      <c r="AG35" s="1">
        <f t="shared" si="20"/>
        <v>554.08999999999992</v>
      </c>
      <c r="AH35" s="1">
        <f t="shared" si="21"/>
        <v>606.51499999999999</v>
      </c>
      <c r="AI35" s="1">
        <f t="shared" si="22"/>
        <v>599.70000000000005</v>
      </c>
      <c r="AJ35" s="1">
        <f t="shared" si="23"/>
        <v>321.31000000000006</v>
      </c>
      <c r="AK35" s="1">
        <f t="shared" si="24"/>
        <v>-6.8149999999999409</v>
      </c>
      <c r="AL35" s="1">
        <f t="shared" si="25"/>
        <v>737.55</v>
      </c>
      <c r="AM35" s="1">
        <f t="shared" si="26"/>
        <v>580.30250000000001</v>
      </c>
      <c r="AN35" s="1">
        <f t="shared" si="27"/>
        <v>157.24749999999995</v>
      </c>
      <c r="AP35" s="43">
        <v>568.5</v>
      </c>
      <c r="AQ35" s="43">
        <v>693.63</v>
      </c>
      <c r="AR35" s="43">
        <v>125.13</v>
      </c>
      <c r="AS35" s="43">
        <v>1.58</v>
      </c>
      <c r="AT35" s="43">
        <v>222.9</v>
      </c>
      <c r="AU35" s="43">
        <v>82.2</v>
      </c>
      <c r="AV35" s="43">
        <v>193.83</v>
      </c>
    </row>
    <row r="36" spans="1:48" x14ac:dyDescent="0.3">
      <c r="A36">
        <v>35</v>
      </c>
      <c r="B36">
        <v>741.5</v>
      </c>
      <c r="C36">
        <v>888.2</v>
      </c>
      <c r="D36">
        <v>755.3</v>
      </c>
      <c r="E36">
        <v>961.28</v>
      </c>
      <c r="F36">
        <v>827</v>
      </c>
      <c r="G36">
        <v>786.2</v>
      </c>
      <c r="H36">
        <v>723.31</v>
      </c>
      <c r="I36">
        <v>801.4</v>
      </c>
      <c r="J36" s="43">
        <f t="shared" si="28"/>
        <v>810.52374999999984</v>
      </c>
      <c r="K36">
        <v>21</v>
      </c>
      <c r="L36">
        <v>2</v>
      </c>
      <c r="M36" s="1">
        <f t="shared" si="0"/>
        <v>761.77750000000003</v>
      </c>
      <c r="N36" s="1">
        <f t="shared" si="1"/>
        <v>859.2700000000001</v>
      </c>
      <c r="O36" s="1">
        <f t="shared" si="2"/>
        <v>146.70000000000005</v>
      </c>
      <c r="P36" s="1">
        <f t="shared" si="3"/>
        <v>205.98000000000002</v>
      </c>
      <c r="Q36" s="1">
        <f t="shared" si="4"/>
        <v>-40.799999999999955</v>
      </c>
      <c r="R36" s="1">
        <f t="shared" si="5"/>
        <v>78.090000000000032</v>
      </c>
      <c r="S36" s="1">
        <f t="shared" si="6"/>
        <v>97.492500000000064</v>
      </c>
      <c r="T36" s="1">
        <f t="shared" si="7"/>
        <v>739.30499999999995</v>
      </c>
      <c r="U36" s="1">
        <f t="shared" si="8"/>
        <v>881.33999999999992</v>
      </c>
      <c r="V36" s="1">
        <f t="shared" si="9"/>
        <v>784.25</v>
      </c>
      <c r="W36" s="1">
        <f t="shared" si="10"/>
        <v>837.2</v>
      </c>
      <c r="X36" s="1">
        <f t="shared" si="11"/>
        <v>142.03499999999997</v>
      </c>
      <c r="Y36" s="1">
        <f t="shared" si="12"/>
        <v>52.950000000000045</v>
      </c>
      <c r="Z36" s="1">
        <f t="shared" si="13"/>
        <v>748.4</v>
      </c>
      <c r="AA36" s="1">
        <f t="shared" si="14"/>
        <v>924.74</v>
      </c>
      <c r="AB36" s="1">
        <f t="shared" si="15"/>
        <v>775.15499999999997</v>
      </c>
      <c r="AC36" s="1">
        <f t="shared" si="16"/>
        <v>793.8</v>
      </c>
      <c r="AD36" s="1">
        <f t="shared" si="17"/>
        <v>176.34000000000003</v>
      </c>
      <c r="AE36" s="1">
        <f t="shared" si="18"/>
        <v>18.644999999999982</v>
      </c>
      <c r="AF36" s="1">
        <f t="shared" si="19"/>
        <v>961.28</v>
      </c>
      <c r="AG36" s="1">
        <f t="shared" si="20"/>
        <v>814.85</v>
      </c>
      <c r="AH36" s="1">
        <f t="shared" si="21"/>
        <v>762.35500000000002</v>
      </c>
      <c r="AI36" s="1">
        <f t="shared" si="22"/>
        <v>806.6</v>
      </c>
      <c r="AJ36" s="1">
        <f t="shared" si="23"/>
        <v>146.42999999999995</v>
      </c>
      <c r="AK36" s="1">
        <f t="shared" si="24"/>
        <v>44.245000000000005</v>
      </c>
      <c r="AL36" s="1">
        <f t="shared" si="25"/>
        <v>883.94</v>
      </c>
      <c r="AM36" s="1">
        <f t="shared" si="26"/>
        <v>788.60249999999996</v>
      </c>
      <c r="AN36" s="1">
        <f t="shared" si="27"/>
        <v>95.337500000000091</v>
      </c>
      <c r="AP36" s="43">
        <v>761.78</v>
      </c>
      <c r="AQ36" s="43">
        <v>859.27</v>
      </c>
      <c r="AR36" s="43">
        <v>97.49</v>
      </c>
      <c r="AS36" s="43">
        <v>146.69999999999999</v>
      </c>
      <c r="AT36" s="43">
        <v>205.98</v>
      </c>
      <c r="AU36" s="43">
        <v>-40.799999999999997</v>
      </c>
      <c r="AV36" s="43">
        <v>78.09</v>
      </c>
    </row>
    <row r="37" spans="1:48" x14ac:dyDescent="0.3">
      <c r="A37">
        <v>36</v>
      </c>
      <c r="B37">
        <v>539.89</v>
      </c>
      <c r="C37">
        <v>555.53</v>
      </c>
      <c r="D37">
        <v>539.47</v>
      </c>
      <c r="E37">
        <v>767.84</v>
      </c>
      <c r="F37">
        <v>543.72</v>
      </c>
      <c r="G37">
        <v>814.04</v>
      </c>
      <c r="H37">
        <v>653.51</v>
      </c>
      <c r="I37">
        <v>755.91</v>
      </c>
      <c r="J37" s="43">
        <f t="shared" si="28"/>
        <v>646.23874999999998</v>
      </c>
      <c r="K37">
        <v>14</v>
      </c>
      <c r="L37">
        <v>1</v>
      </c>
      <c r="M37" s="1">
        <f t="shared" si="0"/>
        <v>569.14750000000004</v>
      </c>
      <c r="N37" s="1">
        <f t="shared" si="1"/>
        <v>723.32999999999993</v>
      </c>
      <c r="O37" s="1">
        <f t="shared" si="2"/>
        <v>15.639999999999986</v>
      </c>
      <c r="P37" s="1">
        <f t="shared" si="3"/>
        <v>228.37</v>
      </c>
      <c r="Q37" s="1">
        <f t="shared" si="4"/>
        <v>270.31999999999994</v>
      </c>
      <c r="R37" s="1">
        <f t="shared" si="5"/>
        <v>102.39999999999998</v>
      </c>
      <c r="S37" s="1">
        <f t="shared" si="6"/>
        <v>154.18249999999989</v>
      </c>
      <c r="T37" s="1">
        <f t="shared" si="7"/>
        <v>596.49</v>
      </c>
      <c r="U37" s="1">
        <f t="shared" si="8"/>
        <v>761.875</v>
      </c>
      <c r="V37" s="1">
        <f t="shared" si="9"/>
        <v>541.80500000000006</v>
      </c>
      <c r="W37" s="1">
        <f t="shared" si="10"/>
        <v>684.78499999999997</v>
      </c>
      <c r="X37" s="1">
        <f t="shared" si="11"/>
        <v>165.38499999999999</v>
      </c>
      <c r="Y37" s="1">
        <f t="shared" si="12"/>
        <v>142.9799999999999</v>
      </c>
      <c r="Z37" s="1">
        <f t="shared" si="13"/>
        <v>539.68000000000006</v>
      </c>
      <c r="AA37" s="1">
        <f t="shared" si="14"/>
        <v>661.68499999999995</v>
      </c>
      <c r="AB37" s="1">
        <f t="shared" si="15"/>
        <v>598.61500000000001</v>
      </c>
      <c r="AC37" s="1">
        <f t="shared" si="16"/>
        <v>784.97499999999991</v>
      </c>
      <c r="AD37" s="1">
        <f t="shared" si="17"/>
        <v>122.00499999999988</v>
      </c>
      <c r="AE37" s="1">
        <f t="shared" si="18"/>
        <v>186.3599999999999</v>
      </c>
      <c r="AF37" s="1">
        <f t="shared" si="19"/>
        <v>767.84</v>
      </c>
      <c r="AG37" s="1">
        <f t="shared" si="20"/>
        <v>547.71</v>
      </c>
      <c r="AH37" s="1">
        <f t="shared" si="21"/>
        <v>704.71</v>
      </c>
      <c r="AI37" s="1">
        <f t="shared" si="22"/>
        <v>678.88</v>
      </c>
      <c r="AJ37" s="1">
        <f t="shared" si="23"/>
        <v>220.13</v>
      </c>
      <c r="AK37" s="1">
        <f t="shared" si="24"/>
        <v>-25.830000000000041</v>
      </c>
      <c r="AL37" s="1">
        <f t="shared" si="25"/>
        <v>723.36</v>
      </c>
      <c r="AM37" s="1">
        <f t="shared" si="26"/>
        <v>626.21</v>
      </c>
      <c r="AN37" s="1">
        <f t="shared" si="27"/>
        <v>97.149999999999977</v>
      </c>
      <c r="AP37" s="43">
        <v>569.15</v>
      </c>
      <c r="AQ37" s="43">
        <v>723.33</v>
      </c>
      <c r="AR37" s="43">
        <v>154.18</v>
      </c>
      <c r="AS37" s="43">
        <v>15.64</v>
      </c>
      <c r="AT37" s="43">
        <v>228.37</v>
      </c>
      <c r="AU37" s="43">
        <v>270.32</v>
      </c>
      <c r="AV37" s="43">
        <v>102.4</v>
      </c>
    </row>
    <row r="38" spans="1:48" x14ac:dyDescent="0.3">
      <c r="A38">
        <v>37</v>
      </c>
      <c r="B38">
        <v>682.9</v>
      </c>
      <c r="C38">
        <v>790.8</v>
      </c>
      <c r="D38">
        <v>974.4</v>
      </c>
      <c r="E38">
        <v>907.6</v>
      </c>
      <c r="F38">
        <v>818.4</v>
      </c>
      <c r="G38">
        <v>882.8</v>
      </c>
      <c r="H38">
        <v>984.9</v>
      </c>
      <c r="I38">
        <v>935.6</v>
      </c>
      <c r="J38" s="43">
        <f t="shared" si="28"/>
        <v>872.17499999999995</v>
      </c>
      <c r="K38">
        <v>12</v>
      </c>
      <c r="L38">
        <v>1</v>
      </c>
      <c r="M38" s="1">
        <f t="shared" si="0"/>
        <v>865.15</v>
      </c>
      <c r="N38" s="1">
        <f t="shared" si="1"/>
        <v>879.19999999999993</v>
      </c>
      <c r="O38" s="1">
        <f t="shared" si="2"/>
        <v>107.89999999999998</v>
      </c>
      <c r="P38" s="1">
        <f t="shared" si="3"/>
        <v>-66.799999999999955</v>
      </c>
      <c r="Q38" s="1">
        <f t="shared" si="4"/>
        <v>64.399999999999977</v>
      </c>
      <c r="R38" s="1">
        <f t="shared" si="5"/>
        <v>-49.299999999999955</v>
      </c>
      <c r="S38" s="1">
        <f t="shared" si="6"/>
        <v>14.049999999999955</v>
      </c>
      <c r="T38" s="1">
        <f t="shared" si="7"/>
        <v>979.65</v>
      </c>
      <c r="U38" s="1">
        <f t="shared" si="8"/>
        <v>921.6</v>
      </c>
      <c r="V38" s="1">
        <f t="shared" si="9"/>
        <v>750.65</v>
      </c>
      <c r="W38" s="1">
        <f t="shared" si="10"/>
        <v>836.8</v>
      </c>
      <c r="X38" s="1">
        <f t="shared" si="11"/>
        <v>-58.049999999999955</v>
      </c>
      <c r="Y38" s="1">
        <f t="shared" si="12"/>
        <v>86.149999999999977</v>
      </c>
      <c r="Z38" s="1">
        <f t="shared" si="13"/>
        <v>828.65</v>
      </c>
      <c r="AA38" s="1">
        <f t="shared" si="14"/>
        <v>849.2</v>
      </c>
      <c r="AB38" s="1">
        <f t="shared" si="15"/>
        <v>901.65</v>
      </c>
      <c r="AC38" s="1">
        <f t="shared" si="16"/>
        <v>909.2</v>
      </c>
      <c r="AD38" s="1">
        <f t="shared" si="17"/>
        <v>20.550000000000068</v>
      </c>
      <c r="AE38" s="1">
        <f t="shared" si="18"/>
        <v>7.5500000000000682</v>
      </c>
      <c r="AF38" s="1">
        <f t="shared" si="19"/>
        <v>907.6</v>
      </c>
      <c r="AG38" s="1">
        <f t="shared" si="20"/>
        <v>736.84999999999991</v>
      </c>
      <c r="AH38" s="1">
        <f t="shared" si="21"/>
        <v>960.25</v>
      </c>
      <c r="AI38" s="1">
        <f t="shared" si="22"/>
        <v>850.59999999999991</v>
      </c>
      <c r="AJ38" s="1">
        <f t="shared" si="23"/>
        <v>170.75000000000011</v>
      </c>
      <c r="AK38" s="1">
        <f t="shared" si="24"/>
        <v>-109.65000000000009</v>
      </c>
      <c r="AL38" s="1">
        <f t="shared" si="25"/>
        <v>879.09999999999991</v>
      </c>
      <c r="AM38" s="1">
        <f t="shared" si="26"/>
        <v>848.55</v>
      </c>
      <c r="AN38" s="1">
        <f t="shared" si="27"/>
        <v>30.549999999999955</v>
      </c>
      <c r="AP38" s="43">
        <v>865.15</v>
      </c>
      <c r="AQ38" s="43">
        <v>879.2</v>
      </c>
      <c r="AR38" s="43">
        <v>14.05</v>
      </c>
      <c r="AS38" s="43">
        <v>107.9</v>
      </c>
      <c r="AT38" s="43">
        <v>-66.8</v>
      </c>
      <c r="AU38" s="43">
        <v>64.400000000000006</v>
      </c>
      <c r="AV38" s="43">
        <v>-49.3</v>
      </c>
    </row>
    <row r="39" spans="1:48" x14ac:dyDescent="0.3">
      <c r="A39">
        <v>41</v>
      </c>
      <c r="B39">
        <v>522</v>
      </c>
      <c r="C39">
        <v>573</v>
      </c>
      <c r="D39">
        <v>497.4</v>
      </c>
      <c r="E39">
        <v>644.48</v>
      </c>
      <c r="F39">
        <v>583.47</v>
      </c>
      <c r="G39">
        <v>653.1</v>
      </c>
      <c r="H39">
        <v>476.9</v>
      </c>
      <c r="I39">
        <v>537.91999999999996</v>
      </c>
      <c r="J39" s="43">
        <f t="shared" si="28"/>
        <v>561.03375000000005</v>
      </c>
      <c r="K39">
        <v>12</v>
      </c>
      <c r="L39">
        <v>1</v>
      </c>
      <c r="M39" s="1">
        <f t="shared" si="0"/>
        <v>519.9425</v>
      </c>
      <c r="N39" s="1">
        <f t="shared" si="1"/>
        <v>602.125</v>
      </c>
      <c r="O39" s="1">
        <f t="shared" si="2"/>
        <v>51</v>
      </c>
      <c r="P39" s="1">
        <f t="shared" si="3"/>
        <v>147.08000000000004</v>
      </c>
      <c r="Q39" s="1">
        <f t="shared" si="4"/>
        <v>69.63</v>
      </c>
      <c r="R39" s="1">
        <f t="shared" si="5"/>
        <v>61.019999999999982</v>
      </c>
      <c r="S39" s="1">
        <f t="shared" si="6"/>
        <v>82.182500000000005</v>
      </c>
      <c r="T39" s="1">
        <f t="shared" si="7"/>
        <v>487.15</v>
      </c>
      <c r="U39" s="1">
        <f t="shared" si="8"/>
        <v>591.20000000000005</v>
      </c>
      <c r="V39" s="1">
        <f t="shared" si="9"/>
        <v>552.73500000000001</v>
      </c>
      <c r="W39" s="1">
        <f t="shared" si="10"/>
        <v>613.04999999999995</v>
      </c>
      <c r="X39" s="1">
        <f t="shared" si="11"/>
        <v>104.05000000000007</v>
      </c>
      <c r="Y39" s="1">
        <f t="shared" si="12"/>
        <v>60.314999999999941</v>
      </c>
      <c r="Z39" s="1">
        <f t="shared" si="13"/>
        <v>509.7</v>
      </c>
      <c r="AA39" s="1">
        <f t="shared" si="14"/>
        <v>608.74</v>
      </c>
      <c r="AB39" s="1">
        <f t="shared" si="15"/>
        <v>530.18499999999995</v>
      </c>
      <c r="AC39" s="1">
        <f t="shared" si="16"/>
        <v>595.51</v>
      </c>
      <c r="AD39" s="1">
        <f t="shared" si="17"/>
        <v>99.04000000000002</v>
      </c>
      <c r="AE39" s="1">
        <f t="shared" si="18"/>
        <v>65.325000000000045</v>
      </c>
      <c r="AF39" s="1">
        <f t="shared" si="19"/>
        <v>644.48</v>
      </c>
      <c r="AG39" s="1">
        <f t="shared" si="20"/>
        <v>547.5</v>
      </c>
      <c r="AH39" s="1">
        <f t="shared" si="21"/>
        <v>507.40999999999997</v>
      </c>
      <c r="AI39" s="1">
        <f t="shared" si="22"/>
        <v>618.28500000000008</v>
      </c>
      <c r="AJ39" s="1">
        <f t="shared" si="23"/>
        <v>96.980000000000018</v>
      </c>
      <c r="AK39" s="1">
        <f t="shared" si="24"/>
        <v>110.87500000000011</v>
      </c>
      <c r="AL39" s="1">
        <f t="shared" si="25"/>
        <v>631.38250000000005</v>
      </c>
      <c r="AM39" s="1">
        <f t="shared" si="26"/>
        <v>527.45499999999993</v>
      </c>
      <c r="AN39" s="1">
        <f t="shared" si="27"/>
        <v>103.92750000000012</v>
      </c>
      <c r="AP39" s="43">
        <v>519.94000000000005</v>
      </c>
      <c r="AQ39" s="43">
        <v>602.13</v>
      </c>
      <c r="AR39" s="43">
        <v>82.18</v>
      </c>
      <c r="AS39" s="43">
        <v>51</v>
      </c>
      <c r="AT39" s="43">
        <v>147.08000000000001</v>
      </c>
      <c r="AU39" s="43">
        <v>69.63</v>
      </c>
      <c r="AV39" s="43">
        <v>61.02</v>
      </c>
    </row>
    <row r="40" spans="1:48" x14ac:dyDescent="0.3">
      <c r="A40">
        <v>42</v>
      </c>
      <c r="B40">
        <v>577.9</v>
      </c>
      <c r="C40">
        <v>591.70000000000005</v>
      </c>
      <c r="D40">
        <v>750.5</v>
      </c>
      <c r="E40">
        <v>651.4</v>
      </c>
      <c r="F40">
        <v>777.03</v>
      </c>
      <c r="G40">
        <v>743.3</v>
      </c>
      <c r="H40">
        <v>719.8</v>
      </c>
      <c r="I40">
        <v>679.1</v>
      </c>
      <c r="J40" s="43">
        <f t="shared" si="28"/>
        <v>686.34125000000006</v>
      </c>
      <c r="K40">
        <v>20</v>
      </c>
      <c r="L40">
        <v>2</v>
      </c>
      <c r="M40" s="1">
        <f t="shared" si="0"/>
        <v>706.30750000000012</v>
      </c>
      <c r="N40" s="1">
        <f t="shared" si="1"/>
        <v>666.375</v>
      </c>
      <c r="O40" s="1">
        <f t="shared" si="2"/>
        <v>13.800000000000068</v>
      </c>
      <c r="P40" s="1">
        <f t="shared" si="3"/>
        <v>-99.100000000000023</v>
      </c>
      <c r="Q40" s="1">
        <f t="shared" si="4"/>
        <v>-33.730000000000018</v>
      </c>
      <c r="R40" s="1">
        <f t="shared" si="5"/>
        <v>-40.699999999999932</v>
      </c>
      <c r="S40" s="1">
        <f t="shared" si="6"/>
        <v>-39.932500000000118</v>
      </c>
      <c r="T40" s="1">
        <f t="shared" si="7"/>
        <v>735.15</v>
      </c>
      <c r="U40" s="1">
        <f t="shared" si="8"/>
        <v>665.25</v>
      </c>
      <c r="V40" s="1">
        <f t="shared" si="9"/>
        <v>677.46499999999992</v>
      </c>
      <c r="W40" s="1">
        <f t="shared" si="10"/>
        <v>667.5</v>
      </c>
      <c r="X40" s="1">
        <f t="shared" si="11"/>
        <v>-69.899999999999977</v>
      </c>
      <c r="Y40" s="1">
        <f t="shared" si="12"/>
        <v>-9.9649999999999181</v>
      </c>
      <c r="Z40" s="1">
        <f t="shared" si="13"/>
        <v>664.2</v>
      </c>
      <c r="AA40" s="1">
        <f t="shared" si="14"/>
        <v>621.54999999999995</v>
      </c>
      <c r="AB40" s="1">
        <f t="shared" si="15"/>
        <v>748.41499999999996</v>
      </c>
      <c r="AC40" s="1">
        <f t="shared" si="16"/>
        <v>711.2</v>
      </c>
      <c r="AD40" s="1">
        <f t="shared" si="17"/>
        <v>-42.650000000000091</v>
      </c>
      <c r="AE40" s="1">
        <f t="shared" si="18"/>
        <v>-37.214999999999918</v>
      </c>
      <c r="AF40" s="1">
        <f t="shared" si="19"/>
        <v>651.4</v>
      </c>
      <c r="AG40" s="1">
        <f t="shared" si="20"/>
        <v>584.79999999999995</v>
      </c>
      <c r="AH40" s="1">
        <f t="shared" si="21"/>
        <v>699.45</v>
      </c>
      <c r="AI40" s="1">
        <f t="shared" si="22"/>
        <v>760.16499999999996</v>
      </c>
      <c r="AJ40" s="1">
        <f t="shared" si="23"/>
        <v>66.600000000000023</v>
      </c>
      <c r="AK40" s="1">
        <f t="shared" si="24"/>
        <v>60.714999999999918</v>
      </c>
      <c r="AL40" s="1">
        <f t="shared" si="25"/>
        <v>705.78250000000003</v>
      </c>
      <c r="AM40" s="1">
        <f t="shared" si="26"/>
        <v>642.125</v>
      </c>
      <c r="AN40" s="1">
        <f t="shared" si="27"/>
        <v>63.657500000000027</v>
      </c>
      <c r="AP40" s="43">
        <v>706.31</v>
      </c>
      <c r="AQ40" s="43">
        <v>666.38</v>
      </c>
      <c r="AR40" s="43">
        <v>-39.93</v>
      </c>
      <c r="AS40" s="43">
        <v>13.8</v>
      </c>
      <c r="AT40" s="43">
        <v>-99.1</v>
      </c>
      <c r="AU40" s="43">
        <v>-33.729999999999997</v>
      </c>
      <c r="AV40" s="43">
        <v>-40.700000000000003</v>
      </c>
    </row>
    <row r="41" spans="1:48" x14ac:dyDescent="0.3">
      <c r="A41">
        <v>43</v>
      </c>
      <c r="B41">
        <v>531.5</v>
      </c>
      <c r="C41">
        <v>628.4</v>
      </c>
      <c r="D41">
        <v>851.2</v>
      </c>
      <c r="E41">
        <v>901.1</v>
      </c>
      <c r="F41">
        <v>870.9</v>
      </c>
      <c r="G41">
        <v>654.9</v>
      </c>
      <c r="H41">
        <v>712.6</v>
      </c>
      <c r="I41">
        <v>777.2</v>
      </c>
      <c r="J41" s="43">
        <f t="shared" si="28"/>
        <v>740.97500000000002</v>
      </c>
      <c r="K41">
        <v>4</v>
      </c>
      <c r="L41">
        <v>1</v>
      </c>
      <c r="M41" s="1">
        <f t="shared" si="0"/>
        <v>741.55</v>
      </c>
      <c r="N41" s="1">
        <f t="shared" si="1"/>
        <v>740.40000000000009</v>
      </c>
      <c r="O41" s="1">
        <f t="shared" si="2"/>
        <v>96.899999999999977</v>
      </c>
      <c r="P41" s="1">
        <f t="shared" si="3"/>
        <v>49.899999999999977</v>
      </c>
      <c r="Q41" s="1">
        <f t="shared" si="4"/>
        <v>-216</v>
      </c>
      <c r="R41" s="1">
        <f t="shared" si="5"/>
        <v>64.600000000000023</v>
      </c>
      <c r="S41" s="1">
        <f t="shared" si="6"/>
        <v>-1.1499999999998636</v>
      </c>
      <c r="T41" s="1">
        <f t="shared" si="7"/>
        <v>781.90000000000009</v>
      </c>
      <c r="U41" s="1">
        <f t="shared" si="8"/>
        <v>839.15000000000009</v>
      </c>
      <c r="V41" s="1">
        <f t="shared" si="9"/>
        <v>701.2</v>
      </c>
      <c r="W41" s="1">
        <f t="shared" si="10"/>
        <v>641.65</v>
      </c>
      <c r="X41" s="1">
        <f t="shared" si="11"/>
        <v>57.25</v>
      </c>
      <c r="Y41" s="1">
        <f t="shared" si="12"/>
        <v>-59.550000000000068</v>
      </c>
      <c r="Z41" s="1">
        <f t="shared" si="13"/>
        <v>691.35</v>
      </c>
      <c r="AA41" s="1">
        <f t="shared" si="14"/>
        <v>764.75</v>
      </c>
      <c r="AB41" s="1">
        <f t="shared" si="15"/>
        <v>791.75</v>
      </c>
      <c r="AC41" s="1">
        <f t="shared" si="16"/>
        <v>716.05</v>
      </c>
      <c r="AD41" s="1">
        <f t="shared" si="17"/>
        <v>73.399999999999977</v>
      </c>
      <c r="AE41" s="1">
        <f t="shared" si="18"/>
        <v>-75.700000000000045</v>
      </c>
      <c r="AF41" s="1">
        <f t="shared" si="19"/>
        <v>901.1</v>
      </c>
      <c r="AG41" s="1">
        <f t="shared" si="20"/>
        <v>579.95000000000005</v>
      </c>
      <c r="AH41" s="1">
        <f t="shared" si="21"/>
        <v>744.90000000000009</v>
      </c>
      <c r="AI41" s="1">
        <f t="shared" si="22"/>
        <v>762.9</v>
      </c>
      <c r="AJ41" s="1">
        <f t="shared" si="23"/>
        <v>321.14999999999998</v>
      </c>
      <c r="AK41" s="1">
        <f t="shared" si="24"/>
        <v>17.999999999999886</v>
      </c>
      <c r="AL41" s="1">
        <f t="shared" si="25"/>
        <v>832</v>
      </c>
      <c r="AM41" s="1">
        <f t="shared" si="26"/>
        <v>662.42500000000007</v>
      </c>
      <c r="AN41" s="1">
        <f t="shared" si="27"/>
        <v>169.57499999999993</v>
      </c>
      <c r="AP41" s="43">
        <v>741.55</v>
      </c>
      <c r="AQ41" s="43">
        <v>740.4</v>
      </c>
      <c r="AR41" s="43">
        <v>-1.1499999999999999</v>
      </c>
      <c r="AS41" s="43">
        <v>96.9</v>
      </c>
      <c r="AT41" s="43">
        <v>49.9</v>
      </c>
      <c r="AU41" s="43">
        <v>-216</v>
      </c>
      <c r="AV41" s="43">
        <v>64.599999999999994</v>
      </c>
    </row>
    <row r="42" spans="1:48" x14ac:dyDescent="0.3">
      <c r="A42">
        <v>44</v>
      </c>
      <c r="B42">
        <v>440.6</v>
      </c>
      <c r="C42">
        <v>482.3</v>
      </c>
      <c r="D42">
        <v>509.6</v>
      </c>
      <c r="E42">
        <v>533.6</v>
      </c>
      <c r="F42">
        <v>516.9</v>
      </c>
      <c r="G42">
        <v>604</v>
      </c>
      <c r="H42">
        <v>514.29999999999995</v>
      </c>
      <c r="I42">
        <v>465.71</v>
      </c>
      <c r="J42" s="43">
        <f t="shared" si="28"/>
        <v>508.37625000000003</v>
      </c>
      <c r="K42">
        <v>8</v>
      </c>
      <c r="L42">
        <v>1</v>
      </c>
      <c r="M42" s="1">
        <f t="shared" si="0"/>
        <v>495.34999999999997</v>
      </c>
      <c r="N42" s="1">
        <f t="shared" si="1"/>
        <v>521.40250000000003</v>
      </c>
      <c r="O42" s="1">
        <f t="shared" si="2"/>
        <v>41.699999999999989</v>
      </c>
      <c r="P42" s="1">
        <f t="shared" si="3"/>
        <v>24</v>
      </c>
      <c r="Q42" s="1">
        <f t="shared" si="4"/>
        <v>87.100000000000023</v>
      </c>
      <c r="R42" s="1">
        <f t="shared" si="5"/>
        <v>-48.589999999999975</v>
      </c>
      <c r="S42" s="1">
        <f t="shared" si="6"/>
        <v>26.052500000000066</v>
      </c>
      <c r="T42" s="1">
        <f t="shared" si="7"/>
        <v>511.95</v>
      </c>
      <c r="U42" s="1">
        <f t="shared" si="8"/>
        <v>499.65499999999997</v>
      </c>
      <c r="V42" s="1">
        <f t="shared" si="9"/>
        <v>478.75</v>
      </c>
      <c r="W42" s="1">
        <f t="shared" si="10"/>
        <v>543.15</v>
      </c>
      <c r="X42" s="1">
        <f t="shared" si="11"/>
        <v>-12.295000000000016</v>
      </c>
      <c r="Y42" s="1">
        <f t="shared" si="12"/>
        <v>64.399999999999977</v>
      </c>
      <c r="Z42" s="1">
        <f t="shared" si="13"/>
        <v>475.1</v>
      </c>
      <c r="AA42" s="1">
        <f t="shared" si="14"/>
        <v>507.95000000000005</v>
      </c>
      <c r="AB42" s="1">
        <f t="shared" si="15"/>
        <v>515.59999999999991</v>
      </c>
      <c r="AC42" s="1">
        <f t="shared" si="16"/>
        <v>534.85500000000002</v>
      </c>
      <c r="AD42" s="1">
        <f t="shared" si="17"/>
        <v>32.850000000000023</v>
      </c>
      <c r="AE42" s="1">
        <f t="shared" si="18"/>
        <v>19.255000000000109</v>
      </c>
      <c r="AF42" s="1">
        <f t="shared" si="19"/>
        <v>533.6</v>
      </c>
      <c r="AG42" s="1">
        <f t="shared" si="20"/>
        <v>461.45000000000005</v>
      </c>
      <c r="AH42" s="1">
        <f t="shared" si="21"/>
        <v>490.005</v>
      </c>
      <c r="AI42" s="1">
        <f t="shared" si="22"/>
        <v>560.45000000000005</v>
      </c>
      <c r="AJ42" s="1">
        <f t="shared" si="23"/>
        <v>72.149999999999977</v>
      </c>
      <c r="AK42" s="1">
        <f t="shared" si="24"/>
        <v>70.44500000000005</v>
      </c>
      <c r="AL42" s="1">
        <f t="shared" si="25"/>
        <v>547.02500000000009</v>
      </c>
      <c r="AM42" s="1">
        <f t="shared" si="26"/>
        <v>475.72750000000002</v>
      </c>
      <c r="AN42" s="1">
        <f t="shared" si="27"/>
        <v>71.29750000000007</v>
      </c>
      <c r="AP42" s="43">
        <v>495.35</v>
      </c>
      <c r="AQ42" s="43">
        <v>521.4</v>
      </c>
      <c r="AR42" s="43">
        <v>26.05</v>
      </c>
      <c r="AS42" s="43">
        <v>41.7</v>
      </c>
      <c r="AT42" s="43">
        <v>24</v>
      </c>
      <c r="AU42" s="43">
        <v>87.1</v>
      </c>
      <c r="AV42" s="43">
        <v>-48.59</v>
      </c>
    </row>
    <row r="43" spans="1:48" x14ac:dyDescent="0.3">
      <c r="A43">
        <v>45</v>
      </c>
      <c r="B43">
        <v>495</v>
      </c>
      <c r="C43">
        <v>644.79999999999995</v>
      </c>
      <c r="D43">
        <v>579</v>
      </c>
      <c r="E43">
        <v>684.59</v>
      </c>
      <c r="F43">
        <v>606.6</v>
      </c>
      <c r="G43">
        <v>597</v>
      </c>
      <c r="H43">
        <v>484.6</v>
      </c>
      <c r="I43">
        <v>541.4</v>
      </c>
      <c r="J43" s="43">
        <f t="shared" si="28"/>
        <v>579.12374999999997</v>
      </c>
      <c r="K43">
        <v>8</v>
      </c>
      <c r="L43">
        <v>1</v>
      </c>
      <c r="M43" s="1">
        <f t="shared" si="0"/>
        <v>541.29999999999995</v>
      </c>
      <c r="N43" s="1">
        <f t="shared" si="1"/>
        <v>616.94749999999999</v>
      </c>
      <c r="O43" s="1">
        <f t="shared" si="2"/>
        <v>149.79999999999995</v>
      </c>
      <c r="P43" s="1">
        <f t="shared" si="3"/>
        <v>105.59000000000003</v>
      </c>
      <c r="Q43" s="1">
        <f t="shared" si="4"/>
        <v>-9.6000000000000227</v>
      </c>
      <c r="R43" s="1">
        <f t="shared" si="5"/>
        <v>56.799999999999955</v>
      </c>
      <c r="S43" s="1">
        <f t="shared" si="6"/>
        <v>75.647500000000036</v>
      </c>
      <c r="T43" s="1">
        <f t="shared" si="7"/>
        <v>531.79999999999995</v>
      </c>
      <c r="U43" s="1">
        <f t="shared" si="8"/>
        <v>612.995</v>
      </c>
      <c r="V43" s="1">
        <f t="shared" si="9"/>
        <v>550.79999999999995</v>
      </c>
      <c r="W43" s="1">
        <f t="shared" si="10"/>
        <v>620.9</v>
      </c>
      <c r="X43" s="1">
        <f t="shared" si="11"/>
        <v>81.19500000000005</v>
      </c>
      <c r="Y43" s="1">
        <f t="shared" si="12"/>
        <v>70.100000000000023</v>
      </c>
      <c r="Z43" s="1">
        <f t="shared" si="13"/>
        <v>537</v>
      </c>
      <c r="AA43" s="1">
        <f t="shared" si="14"/>
        <v>664.69499999999994</v>
      </c>
      <c r="AB43" s="1">
        <f t="shared" si="15"/>
        <v>545.6</v>
      </c>
      <c r="AC43" s="1">
        <f t="shared" si="16"/>
        <v>569.20000000000005</v>
      </c>
      <c r="AD43" s="1">
        <f t="shared" si="17"/>
        <v>127.69499999999994</v>
      </c>
      <c r="AE43" s="1">
        <f t="shared" si="18"/>
        <v>23.600000000000023</v>
      </c>
      <c r="AF43" s="1">
        <f t="shared" si="19"/>
        <v>684.59</v>
      </c>
      <c r="AG43" s="1">
        <f t="shared" si="20"/>
        <v>569.9</v>
      </c>
      <c r="AH43" s="1">
        <f t="shared" si="21"/>
        <v>513</v>
      </c>
      <c r="AI43" s="1">
        <f t="shared" si="22"/>
        <v>601.79999999999995</v>
      </c>
      <c r="AJ43" s="1">
        <f t="shared" si="23"/>
        <v>114.69000000000005</v>
      </c>
      <c r="AK43" s="1">
        <f t="shared" si="24"/>
        <v>88.799999999999955</v>
      </c>
      <c r="AL43" s="1">
        <f t="shared" si="25"/>
        <v>643.19499999999994</v>
      </c>
      <c r="AM43" s="1">
        <f t="shared" si="26"/>
        <v>541.45000000000005</v>
      </c>
      <c r="AN43" s="1">
        <f t="shared" si="27"/>
        <v>101.74499999999989</v>
      </c>
      <c r="AP43" s="43">
        <v>541.29999999999995</v>
      </c>
      <c r="AQ43" s="43">
        <v>616.95000000000005</v>
      </c>
      <c r="AR43" s="43">
        <v>75.650000000000006</v>
      </c>
      <c r="AS43" s="43">
        <v>149.80000000000001</v>
      </c>
      <c r="AT43" s="43">
        <v>105.59</v>
      </c>
      <c r="AU43" s="43">
        <v>-9.6</v>
      </c>
      <c r="AV43" s="43">
        <v>56.8</v>
      </c>
    </row>
    <row r="44" spans="1:48" x14ac:dyDescent="0.3">
      <c r="A44">
        <v>46</v>
      </c>
      <c r="B44">
        <v>664.3</v>
      </c>
      <c r="C44">
        <v>596.79999999999995</v>
      </c>
      <c r="D44">
        <v>642.79999999999995</v>
      </c>
      <c r="E44">
        <v>719.1</v>
      </c>
      <c r="F44">
        <v>703.9</v>
      </c>
      <c r="G44">
        <v>725.2</v>
      </c>
      <c r="H44">
        <v>652.79999999999995</v>
      </c>
      <c r="I44">
        <v>571.5</v>
      </c>
      <c r="J44" s="43">
        <f t="shared" si="28"/>
        <v>659.55000000000007</v>
      </c>
      <c r="K44">
        <v>16</v>
      </c>
      <c r="L44">
        <v>1</v>
      </c>
      <c r="M44" s="1">
        <f t="shared" si="0"/>
        <v>665.95</v>
      </c>
      <c r="N44" s="1">
        <f t="shared" si="1"/>
        <v>653.15000000000009</v>
      </c>
      <c r="O44" s="1">
        <f t="shared" si="2"/>
        <v>-67.5</v>
      </c>
      <c r="P44" s="1">
        <f t="shared" si="3"/>
        <v>76.300000000000068</v>
      </c>
      <c r="Q44" s="1">
        <f t="shared" si="4"/>
        <v>21.300000000000068</v>
      </c>
      <c r="R44" s="1">
        <f t="shared" si="5"/>
        <v>-81.299999999999955</v>
      </c>
      <c r="S44" s="1">
        <f t="shared" si="6"/>
        <v>-12.799999999999955</v>
      </c>
      <c r="T44" s="1">
        <f t="shared" si="7"/>
        <v>647.79999999999995</v>
      </c>
      <c r="U44" s="1">
        <f t="shared" si="8"/>
        <v>645.29999999999995</v>
      </c>
      <c r="V44" s="1">
        <f t="shared" si="9"/>
        <v>684.09999999999991</v>
      </c>
      <c r="W44" s="1">
        <f t="shared" si="10"/>
        <v>661</v>
      </c>
      <c r="X44" s="1">
        <f t="shared" si="11"/>
        <v>-2.5</v>
      </c>
      <c r="Y44" s="1">
        <f t="shared" si="12"/>
        <v>-23.099999999999909</v>
      </c>
      <c r="Z44" s="1">
        <f t="shared" si="13"/>
        <v>653.54999999999995</v>
      </c>
      <c r="AA44" s="1">
        <f t="shared" si="14"/>
        <v>657.95</v>
      </c>
      <c r="AB44" s="1">
        <f t="shared" si="15"/>
        <v>678.34999999999991</v>
      </c>
      <c r="AC44" s="1">
        <f t="shared" si="16"/>
        <v>648.35</v>
      </c>
      <c r="AD44" s="1">
        <f t="shared" si="17"/>
        <v>4.4000000000000909</v>
      </c>
      <c r="AE44" s="1">
        <f t="shared" si="18"/>
        <v>-29.999999999999886</v>
      </c>
      <c r="AF44" s="1">
        <f t="shared" si="19"/>
        <v>719.1</v>
      </c>
      <c r="AG44" s="1">
        <f t="shared" si="20"/>
        <v>630.54999999999995</v>
      </c>
      <c r="AH44" s="1">
        <f t="shared" si="21"/>
        <v>612.15</v>
      </c>
      <c r="AI44" s="1">
        <f t="shared" si="22"/>
        <v>714.55</v>
      </c>
      <c r="AJ44" s="1">
        <f t="shared" si="23"/>
        <v>88.550000000000068</v>
      </c>
      <c r="AK44" s="1">
        <f t="shared" si="24"/>
        <v>102.39999999999998</v>
      </c>
      <c r="AL44" s="1">
        <f t="shared" si="25"/>
        <v>716.82500000000005</v>
      </c>
      <c r="AM44" s="1">
        <f t="shared" si="26"/>
        <v>621.34999999999991</v>
      </c>
      <c r="AN44" s="1">
        <f t="shared" si="27"/>
        <v>95.475000000000136</v>
      </c>
      <c r="AP44" s="43">
        <v>665.95</v>
      </c>
      <c r="AQ44" s="43">
        <v>653.15</v>
      </c>
      <c r="AR44" s="43">
        <v>-12.8</v>
      </c>
      <c r="AS44" s="43">
        <v>-67.5</v>
      </c>
      <c r="AT44" s="43">
        <v>76.3</v>
      </c>
      <c r="AU44" s="43">
        <v>21.3</v>
      </c>
      <c r="AV44" s="43">
        <v>-81.3</v>
      </c>
    </row>
    <row r="45" spans="1:48" x14ac:dyDescent="0.3">
      <c r="A45">
        <v>47</v>
      </c>
      <c r="B45">
        <v>407.4</v>
      </c>
      <c r="C45">
        <v>515.52</v>
      </c>
      <c r="D45">
        <v>414.9</v>
      </c>
      <c r="E45">
        <v>540.29999999999995</v>
      </c>
      <c r="F45">
        <v>495.9</v>
      </c>
      <c r="G45">
        <v>525.1</v>
      </c>
      <c r="H45">
        <v>439.3</v>
      </c>
      <c r="I45">
        <v>498.13</v>
      </c>
      <c r="J45" s="43">
        <f t="shared" si="28"/>
        <v>479.56875000000002</v>
      </c>
      <c r="K45">
        <v>27</v>
      </c>
      <c r="L45">
        <v>2</v>
      </c>
      <c r="M45" s="1">
        <f t="shared" si="0"/>
        <v>439.37499999999994</v>
      </c>
      <c r="N45" s="1">
        <f t="shared" si="1"/>
        <v>519.76250000000005</v>
      </c>
      <c r="O45" s="1">
        <f t="shared" si="2"/>
        <v>108.12</v>
      </c>
      <c r="P45" s="1">
        <f t="shared" si="3"/>
        <v>125.39999999999998</v>
      </c>
      <c r="Q45" s="1">
        <f t="shared" si="4"/>
        <v>29.200000000000045</v>
      </c>
      <c r="R45" s="1">
        <f t="shared" si="5"/>
        <v>58.829999999999984</v>
      </c>
      <c r="S45" s="1">
        <f t="shared" si="6"/>
        <v>80.387500000000102</v>
      </c>
      <c r="T45" s="1">
        <f t="shared" si="7"/>
        <v>427.1</v>
      </c>
      <c r="U45" s="1">
        <f t="shared" si="8"/>
        <v>519.21499999999992</v>
      </c>
      <c r="V45" s="1">
        <f t="shared" si="9"/>
        <v>451.65</v>
      </c>
      <c r="W45" s="1">
        <f t="shared" si="10"/>
        <v>520.30999999999995</v>
      </c>
      <c r="X45" s="1">
        <f t="shared" si="11"/>
        <v>92.114999999999895</v>
      </c>
      <c r="Y45" s="1">
        <f t="shared" si="12"/>
        <v>68.659999999999968</v>
      </c>
      <c r="Z45" s="1">
        <f t="shared" si="13"/>
        <v>411.15</v>
      </c>
      <c r="AA45" s="1">
        <f t="shared" si="14"/>
        <v>527.91</v>
      </c>
      <c r="AB45" s="1">
        <f t="shared" si="15"/>
        <v>467.6</v>
      </c>
      <c r="AC45" s="1">
        <f t="shared" si="16"/>
        <v>511.61500000000001</v>
      </c>
      <c r="AD45" s="1">
        <f t="shared" si="17"/>
        <v>116.75999999999999</v>
      </c>
      <c r="AE45" s="1">
        <f t="shared" si="18"/>
        <v>44.014999999999986</v>
      </c>
      <c r="AF45" s="1">
        <f t="shared" si="19"/>
        <v>540.29999999999995</v>
      </c>
      <c r="AG45" s="1">
        <f t="shared" si="20"/>
        <v>461.46</v>
      </c>
      <c r="AH45" s="1">
        <f t="shared" si="21"/>
        <v>468.71500000000003</v>
      </c>
      <c r="AI45" s="1">
        <f t="shared" si="22"/>
        <v>510.5</v>
      </c>
      <c r="AJ45" s="1">
        <f t="shared" si="23"/>
        <v>78.839999999999975</v>
      </c>
      <c r="AK45" s="1">
        <f t="shared" si="24"/>
        <v>41.784999999999968</v>
      </c>
      <c r="AL45" s="1">
        <f t="shared" si="25"/>
        <v>525.4</v>
      </c>
      <c r="AM45" s="1">
        <f t="shared" si="26"/>
        <v>465.08749999999998</v>
      </c>
      <c r="AN45" s="1">
        <f t="shared" si="27"/>
        <v>60.3125</v>
      </c>
      <c r="AP45" s="43">
        <v>439.37</v>
      </c>
      <c r="AQ45" s="43">
        <v>519.76</v>
      </c>
      <c r="AR45" s="43">
        <v>80.39</v>
      </c>
      <c r="AS45" s="43">
        <v>108.12</v>
      </c>
      <c r="AT45" s="43">
        <v>125.4</v>
      </c>
      <c r="AU45" s="43">
        <v>29.2</v>
      </c>
      <c r="AV45" s="43">
        <v>58.83</v>
      </c>
    </row>
    <row r="46" spans="1:48" x14ac:dyDescent="0.3">
      <c r="A46">
        <v>48</v>
      </c>
      <c r="B46">
        <v>434.74</v>
      </c>
      <c r="C46">
        <v>450.09</v>
      </c>
      <c r="D46">
        <v>377.6</v>
      </c>
      <c r="E46">
        <v>606.15</v>
      </c>
      <c r="F46">
        <v>544.11</v>
      </c>
      <c r="G46">
        <v>856.48</v>
      </c>
      <c r="H46">
        <v>424.64</v>
      </c>
      <c r="I46">
        <v>417.8</v>
      </c>
      <c r="J46" s="43">
        <f t="shared" si="28"/>
        <v>513.95124999999996</v>
      </c>
      <c r="K46">
        <v>20</v>
      </c>
      <c r="L46">
        <v>2</v>
      </c>
      <c r="M46" s="1">
        <f t="shared" si="0"/>
        <v>445.27250000000004</v>
      </c>
      <c r="N46" s="1">
        <f t="shared" si="1"/>
        <v>582.63</v>
      </c>
      <c r="O46" s="1">
        <f t="shared" si="2"/>
        <v>15.349999999999966</v>
      </c>
      <c r="P46" s="1">
        <f t="shared" si="3"/>
        <v>228.54999999999995</v>
      </c>
      <c r="Q46" s="1">
        <f t="shared" si="4"/>
        <v>312.37</v>
      </c>
      <c r="R46" s="1">
        <f t="shared" si="5"/>
        <v>-6.839999999999975</v>
      </c>
      <c r="S46" s="1">
        <f t="shared" si="6"/>
        <v>137.35749999999996</v>
      </c>
      <c r="T46" s="1">
        <f t="shared" si="7"/>
        <v>401.12</v>
      </c>
      <c r="U46" s="1">
        <f t="shared" si="8"/>
        <v>511.97500000000002</v>
      </c>
      <c r="V46" s="1">
        <f t="shared" si="9"/>
        <v>489.42500000000001</v>
      </c>
      <c r="W46" s="1">
        <f t="shared" si="10"/>
        <v>653.28499999999997</v>
      </c>
      <c r="X46" s="1">
        <f t="shared" si="11"/>
        <v>110.85500000000002</v>
      </c>
      <c r="Y46" s="1">
        <f t="shared" si="12"/>
        <v>163.85999999999996</v>
      </c>
      <c r="Z46" s="1">
        <f t="shared" si="13"/>
        <v>406.17</v>
      </c>
      <c r="AA46" s="1">
        <f t="shared" si="14"/>
        <v>528.12</v>
      </c>
      <c r="AB46" s="1">
        <f t="shared" si="15"/>
        <v>484.375</v>
      </c>
      <c r="AC46" s="1">
        <f t="shared" si="16"/>
        <v>637.14</v>
      </c>
      <c r="AD46" s="1">
        <f t="shared" si="17"/>
        <v>121.94999999999999</v>
      </c>
      <c r="AE46" s="1">
        <f t="shared" si="18"/>
        <v>152.76499999999999</v>
      </c>
      <c r="AF46" s="1">
        <f t="shared" si="19"/>
        <v>606.15</v>
      </c>
      <c r="AG46" s="1">
        <f t="shared" si="20"/>
        <v>442.41499999999996</v>
      </c>
      <c r="AH46" s="1">
        <f t="shared" si="21"/>
        <v>421.22</v>
      </c>
      <c r="AI46" s="1">
        <f t="shared" si="22"/>
        <v>700.29500000000007</v>
      </c>
      <c r="AJ46" s="1">
        <f t="shared" si="23"/>
        <v>163.73500000000001</v>
      </c>
      <c r="AK46" s="1">
        <f t="shared" si="24"/>
        <v>279.07500000000005</v>
      </c>
      <c r="AL46" s="1">
        <f t="shared" si="25"/>
        <v>653.22250000000008</v>
      </c>
      <c r="AM46" s="1">
        <f t="shared" si="26"/>
        <v>431.8175</v>
      </c>
      <c r="AN46" s="1">
        <f t="shared" si="27"/>
        <v>221.40500000000009</v>
      </c>
      <c r="AP46" s="43">
        <v>445.27</v>
      </c>
      <c r="AQ46" s="43">
        <v>582.63</v>
      </c>
      <c r="AR46" s="43">
        <v>137.36000000000001</v>
      </c>
      <c r="AS46" s="43">
        <v>15.35</v>
      </c>
      <c r="AT46" s="43">
        <v>228.55</v>
      </c>
      <c r="AU46" s="43">
        <v>312.37</v>
      </c>
      <c r="AV46" s="43">
        <v>-6.84</v>
      </c>
    </row>
    <row r="47" spans="1:48" x14ac:dyDescent="0.3">
      <c r="A47">
        <v>49</v>
      </c>
      <c r="B47">
        <v>562.70000000000005</v>
      </c>
      <c r="C47">
        <v>639.9</v>
      </c>
      <c r="D47">
        <v>680.9</v>
      </c>
      <c r="E47">
        <v>741.44</v>
      </c>
      <c r="F47">
        <v>702.2</v>
      </c>
      <c r="G47">
        <v>886.63</v>
      </c>
      <c r="H47">
        <v>730.1</v>
      </c>
      <c r="I47">
        <v>840.9</v>
      </c>
      <c r="J47" s="43">
        <f t="shared" si="28"/>
        <v>723.09625000000005</v>
      </c>
      <c r="K47">
        <v>13</v>
      </c>
      <c r="L47">
        <v>1</v>
      </c>
      <c r="M47" s="1">
        <f t="shared" si="0"/>
        <v>668.97500000000002</v>
      </c>
      <c r="N47" s="1">
        <f t="shared" si="1"/>
        <v>777.21750000000009</v>
      </c>
      <c r="O47" s="1">
        <f t="shared" si="2"/>
        <v>77.199999999999932</v>
      </c>
      <c r="P47" s="1">
        <f t="shared" si="3"/>
        <v>60.540000000000077</v>
      </c>
      <c r="Q47" s="1">
        <f t="shared" si="4"/>
        <v>184.42999999999995</v>
      </c>
      <c r="R47" s="1">
        <f t="shared" si="5"/>
        <v>110.79999999999995</v>
      </c>
      <c r="S47" s="1">
        <f t="shared" si="6"/>
        <v>108.24250000000006</v>
      </c>
      <c r="T47" s="1">
        <f t="shared" si="7"/>
        <v>705.5</v>
      </c>
      <c r="U47" s="1">
        <f t="shared" si="8"/>
        <v>791.17000000000007</v>
      </c>
      <c r="V47" s="1">
        <f t="shared" si="9"/>
        <v>632.45000000000005</v>
      </c>
      <c r="W47" s="1">
        <f t="shared" si="10"/>
        <v>763.26499999999999</v>
      </c>
      <c r="X47" s="1">
        <f t="shared" si="11"/>
        <v>85.670000000000073</v>
      </c>
      <c r="Y47" s="1">
        <f t="shared" si="12"/>
        <v>130.81499999999994</v>
      </c>
      <c r="Z47" s="1">
        <f t="shared" si="13"/>
        <v>621.79999999999995</v>
      </c>
      <c r="AA47" s="1">
        <f t="shared" si="14"/>
        <v>690.67000000000007</v>
      </c>
      <c r="AB47" s="1">
        <f t="shared" si="15"/>
        <v>716.15000000000009</v>
      </c>
      <c r="AC47" s="1">
        <f t="shared" si="16"/>
        <v>863.76499999999999</v>
      </c>
      <c r="AD47" s="1">
        <f t="shared" si="17"/>
        <v>68.870000000000118</v>
      </c>
      <c r="AE47" s="1">
        <f t="shared" si="18"/>
        <v>147.6149999999999</v>
      </c>
      <c r="AF47" s="1">
        <f t="shared" si="19"/>
        <v>741.44</v>
      </c>
      <c r="AG47" s="1">
        <f t="shared" si="20"/>
        <v>601.29999999999995</v>
      </c>
      <c r="AH47" s="1">
        <f t="shared" si="21"/>
        <v>785.5</v>
      </c>
      <c r="AI47" s="1">
        <f t="shared" si="22"/>
        <v>794.41499999999996</v>
      </c>
      <c r="AJ47" s="1">
        <f t="shared" si="23"/>
        <v>140.1400000000001</v>
      </c>
      <c r="AK47" s="1">
        <f t="shared" si="24"/>
        <v>8.9149999999999636</v>
      </c>
      <c r="AL47" s="1">
        <f t="shared" si="25"/>
        <v>767.92750000000001</v>
      </c>
      <c r="AM47" s="1">
        <f t="shared" si="26"/>
        <v>693.4</v>
      </c>
      <c r="AN47" s="1">
        <f t="shared" si="27"/>
        <v>74.527500000000032</v>
      </c>
      <c r="AP47" s="43">
        <v>668.98</v>
      </c>
      <c r="AQ47" s="43">
        <v>777.22</v>
      </c>
      <c r="AR47" s="43">
        <v>108.24</v>
      </c>
      <c r="AS47" s="43">
        <v>77.2</v>
      </c>
      <c r="AT47" s="43">
        <v>60.54</v>
      </c>
      <c r="AU47" s="43">
        <v>184.43</v>
      </c>
      <c r="AV47" s="43">
        <v>110.8</v>
      </c>
    </row>
    <row r="48" spans="1:48" x14ac:dyDescent="0.3">
      <c r="A48">
        <v>50</v>
      </c>
      <c r="B48">
        <v>403.3</v>
      </c>
      <c r="C48">
        <v>501.25</v>
      </c>
      <c r="D48">
        <v>435.8</v>
      </c>
      <c r="E48">
        <v>676.7</v>
      </c>
      <c r="F48">
        <v>585.11</v>
      </c>
      <c r="G48">
        <v>602.16</v>
      </c>
      <c r="H48">
        <v>485.5</v>
      </c>
      <c r="I48">
        <v>533.62</v>
      </c>
      <c r="J48" s="43">
        <f t="shared" si="28"/>
        <v>527.92999999999995</v>
      </c>
      <c r="K48">
        <v>15</v>
      </c>
      <c r="L48">
        <v>1</v>
      </c>
      <c r="M48" s="1">
        <f t="shared" si="0"/>
        <v>477.42750000000001</v>
      </c>
      <c r="N48" s="1">
        <f t="shared" si="1"/>
        <v>578.4325</v>
      </c>
      <c r="O48" s="1">
        <f t="shared" si="2"/>
        <v>97.949999999999989</v>
      </c>
      <c r="P48" s="1">
        <f t="shared" si="3"/>
        <v>240.90000000000003</v>
      </c>
      <c r="Q48" s="1">
        <f t="shared" si="4"/>
        <v>17.049999999999955</v>
      </c>
      <c r="R48" s="1">
        <f t="shared" si="5"/>
        <v>48.120000000000005</v>
      </c>
      <c r="S48" s="1">
        <f t="shared" si="6"/>
        <v>101.005</v>
      </c>
      <c r="T48" s="1">
        <f t="shared" si="7"/>
        <v>460.65</v>
      </c>
      <c r="U48" s="1">
        <f t="shared" si="8"/>
        <v>605.16000000000008</v>
      </c>
      <c r="V48" s="1">
        <f t="shared" si="9"/>
        <v>494.20500000000004</v>
      </c>
      <c r="W48" s="1">
        <f t="shared" si="10"/>
        <v>551.70499999999993</v>
      </c>
      <c r="X48" s="1">
        <f t="shared" si="11"/>
        <v>144.5100000000001</v>
      </c>
      <c r="Y48" s="1">
        <f t="shared" si="12"/>
        <v>57.499999999999886</v>
      </c>
      <c r="Z48" s="1">
        <f t="shared" si="13"/>
        <v>419.55</v>
      </c>
      <c r="AA48" s="1">
        <f t="shared" si="14"/>
        <v>588.97500000000002</v>
      </c>
      <c r="AB48" s="1">
        <f t="shared" si="15"/>
        <v>535.30500000000006</v>
      </c>
      <c r="AC48" s="1">
        <f t="shared" si="16"/>
        <v>567.89</v>
      </c>
      <c r="AD48" s="1">
        <f t="shared" si="17"/>
        <v>169.42500000000001</v>
      </c>
      <c r="AE48" s="1">
        <f t="shared" si="18"/>
        <v>32.584999999999923</v>
      </c>
      <c r="AF48" s="1">
        <f t="shared" si="19"/>
        <v>676.7</v>
      </c>
      <c r="AG48" s="1">
        <f t="shared" si="20"/>
        <v>452.27499999999998</v>
      </c>
      <c r="AH48" s="1">
        <f t="shared" si="21"/>
        <v>509.56</v>
      </c>
      <c r="AI48" s="1">
        <f t="shared" si="22"/>
        <v>593.63499999999999</v>
      </c>
      <c r="AJ48" s="1">
        <f t="shared" si="23"/>
        <v>224.42500000000007</v>
      </c>
      <c r="AK48" s="1">
        <f t="shared" si="24"/>
        <v>84.074999999999989</v>
      </c>
      <c r="AL48" s="1">
        <f t="shared" si="25"/>
        <v>635.16750000000002</v>
      </c>
      <c r="AM48" s="1">
        <f t="shared" si="26"/>
        <v>480.91750000000002</v>
      </c>
      <c r="AN48" s="1">
        <f t="shared" si="27"/>
        <v>154.25</v>
      </c>
      <c r="AP48" s="43">
        <v>477.43</v>
      </c>
      <c r="AQ48" s="43">
        <v>578.42999999999995</v>
      </c>
      <c r="AR48" s="43">
        <v>101.01</v>
      </c>
      <c r="AS48" s="43">
        <v>97.95</v>
      </c>
      <c r="AT48" s="43">
        <v>240.9</v>
      </c>
      <c r="AU48" s="43">
        <v>17.05</v>
      </c>
      <c r="AV48" s="43">
        <v>48.12</v>
      </c>
    </row>
    <row r="49" spans="1:48" x14ac:dyDescent="0.3">
      <c r="A49">
        <v>51</v>
      </c>
      <c r="B49">
        <v>863</v>
      </c>
      <c r="C49">
        <v>830.6</v>
      </c>
      <c r="D49">
        <v>923.9</v>
      </c>
      <c r="E49">
        <v>960.6</v>
      </c>
      <c r="F49">
        <v>942.34</v>
      </c>
      <c r="G49">
        <v>938.19</v>
      </c>
      <c r="H49">
        <v>807.4</v>
      </c>
      <c r="I49">
        <v>774.6</v>
      </c>
      <c r="J49" s="43">
        <f t="shared" si="28"/>
        <v>880.0787499999999</v>
      </c>
      <c r="K49">
        <v>23</v>
      </c>
      <c r="L49">
        <v>2</v>
      </c>
      <c r="M49" s="1">
        <f t="shared" si="0"/>
        <v>884.16000000000008</v>
      </c>
      <c r="N49" s="1">
        <f t="shared" si="1"/>
        <v>875.99750000000006</v>
      </c>
      <c r="O49" s="1">
        <f t="shared" si="2"/>
        <v>-32.399999999999977</v>
      </c>
      <c r="P49" s="1">
        <f t="shared" si="3"/>
        <v>36.700000000000045</v>
      </c>
      <c r="Q49" s="1">
        <f t="shared" si="4"/>
        <v>-4.1499999999999773</v>
      </c>
      <c r="R49" s="1">
        <f t="shared" si="5"/>
        <v>-32.799999999999955</v>
      </c>
      <c r="S49" s="1">
        <f t="shared" si="6"/>
        <v>-8.1625000000000227</v>
      </c>
      <c r="T49" s="1">
        <f t="shared" si="7"/>
        <v>865.65</v>
      </c>
      <c r="U49" s="1">
        <f t="shared" si="8"/>
        <v>867.6</v>
      </c>
      <c r="V49" s="1">
        <f t="shared" si="9"/>
        <v>902.67000000000007</v>
      </c>
      <c r="W49" s="1">
        <f t="shared" si="10"/>
        <v>884.39499999999998</v>
      </c>
      <c r="X49" s="1">
        <f t="shared" si="11"/>
        <v>1.9500000000000455</v>
      </c>
      <c r="Y49" s="1">
        <f t="shared" si="12"/>
        <v>-18.275000000000091</v>
      </c>
      <c r="Z49" s="1">
        <f t="shared" si="13"/>
        <v>893.45</v>
      </c>
      <c r="AA49" s="1">
        <f t="shared" si="14"/>
        <v>895.6</v>
      </c>
      <c r="AB49" s="1">
        <f t="shared" si="15"/>
        <v>874.87</v>
      </c>
      <c r="AC49" s="1">
        <f t="shared" si="16"/>
        <v>856.39499999999998</v>
      </c>
      <c r="AD49" s="1">
        <f t="shared" si="17"/>
        <v>2.1499999999999773</v>
      </c>
      <c r="AE49" s="1">
        <f t="shared" si="18"/>
        <v>-18.475000000000023</v>
      </c>
      <c r="AF49" s="1">
        <f t="shared" si="19"/>
        <v>960.6</v>
      </c>
      <c r="AG49" s="1">
        <f t="shared" si="20"/>
        <v>846.8</v>
      </c>
      <c r="AH49" s="1">
        <f t="shared" si="21"/>
        <v>791</v>
      </c>
      <c r="AI49" s="1">
        <f t="shared" si="22"/>
        <v>940.2650000000001</v>
      </c>
      <c r="AJ49" s="1">
        <f t="shared" si="23"/>
        <v>113.80000000000007</v>
      </c>
      <c r="AK49" s="1">
        <f t="shared" si="24"/>
        <v>149.2650000000001</v>
      </c>
      <c r="AL49" s="1">
        <f t="shared" si="25"/>
        <v>950.43250000000012</v>
      </c>
      <c r="AM49" s="1">
        <f t="shared" si="26"/>
        <v>818.9</v>
      </c>
      <c r="AN49" s="1">
        <f t="shared" si="27"/>
        <v>131.53250000000014</v>
      </c>
      <c r="AP49" s="43">
        <v>884.16</v>
      </c>
      <c r="AQ49" s="43">
        <v>876</v>
      </c>
      <c r="AR49" s="43">
        <v>-8.16</v>
      </c>
      <c r="AS49" s="43">
        <v>-32.4</v>
      </c>
      <c r="AT49" s="43">
        <v>36.700000000000003</v>
      </c>
      <c r="AU49" s="43">
        <v>-4.1500000000000004</v>
      </c>
      <c r="AV49" s="43">
        <v>-32.799999999999997</v>
      </c>
    </row>
    <row r="50" spans="1:48" x14ac:dyDescent="0.3">
      <c r="A50">
        <v>52</v>
      </c>
      <c r="B50">
        <v>644.20000000000005</v>
      </c>
      <c r="C50">
        <v>658.3</v>
      </c>
      <c r="D50">
        <v>598.29999999999995</v>
      </c>
      <c r="E50">
        <v>809.63</v>
      </c>
      <c r="F50">
        <v>648.70000000000005</v>
      </c>
      <c r="G50">
        <v>623.29999999999995</v>
      </c>
      <c r="H50">
        <v>506.5</v>
      </c>
      <c r="I50">
        <v>571.9</v>
      </c>
      <c r="J50" s="43">
        <f t="shared" si="28"/>
        <v>632.60374999999999</v>
      </c>
      <c r="K50">
        <v>16</v>
      </c>
      <c r="L50">
        <v>1</v>
      </c>
      <c r="M50" s="1">
        <f t="shared" si="0"/>
        <v>599.42499999999995</v>
      </c>
      <c r="N50" s="1">
        <f t="shared" si="1"/>
        <v>665.78249999999991</v>
      </c>
      <c r="O50" s="1">
        <f t="shared" si="2"/>
        <v>14.099999999999909</v>
      </c>
      <c r="P50" s="1">
        <f t="shared" si="3"/>
        <v>211.33000000000004</v>
      </c>
      <c r="Q50" s="1">
        <f t="shared" si="4"/>
        <v>-25.400000000000091</v>
      </c>
      <c r="R50" s="1">
        <f t="shared" si="5"/>
        <v>65.399999999999977</v>
      </c>
      <c r="S50" s="1">
        <f t="shared" si="6"/>
        <v>66.357499999999959</v>
      </c>
      <c r="T50" s="1">
        <f t="shared" si="7"/>
        <v>552.4</v>
      </c>
      <c r="U50" s="1">
        <f t="shared" si="8"/>
        <v>690.76499999999999</v>
      </c>
      <c r="V50" s="1">
        <f t="shared" si="9"/>
        <v>646.45000000000005</v>
      </c>
      <c r="W50" s="1">
        <f t="shared" si="10"/>
        <v>640.79999999999995</v>
      </c>
      <c r="X50" s="1">
        <f t="shared" si="11"/>
        <v>138.36500000000001</v>
      </c>
      <c r="Y50" s="1">
        <f t="shared" si="12"/>
        <v>-5.6500000000000909</v>
      </c>
      <c r="Z50" s="1">
        <f t="shared" si="13"/>
        <v>621.25</v>
      </c>
      <c r="AA50" s="1">
        <f t="shared" si="14"/>
        <v>733.96499999999992</v>
      </c>
      <c r="AB50" s="1">
        <f t="shared" si="15"/>
        <v>577.6</v>
      </c>
      <c r="AC50" s="1">
        <f t="shared" si="16"/>
        <v>597.59999999999991</v>
      </c>
      <c r="AD50" s="1">
        <f t="shared" si="17"/>
        <v>112.71499999999992</v>
      </c>
      <c r="AE50" s="1">
        <f t="shared" si="18"/>
        <v>19.999999999999886</v>
      </c>
      <c r="AF50" s="1">
        <f t="shared" si="19"/>
        <v>809.63</v>
      </c>
      <c r="AG50" s="1">
        <f t="shared" si="20"/>
        <v>651.25</v>
      </c>
      <c r="AH50" s="1">
        <f t="shared" si="21"/>
        <v>539.20000000000005</v>
      </c>
      <c r="AI50" s="1">
        <f t="shared" si="22"/>
        <v>636</v>
      </c>
      <c r="AJ50" s="1">
        <f t="shared" si="23"/>
        <v>158.38</v>
      </c>
      <c r="AK50" s="1">
        <f t="shared" si="24"/>
        <v>96.799999999999955</v>
      </c>
      <c r="AL50" s="1">
        <f t="shared" si="25"/>
        <v>722.81500000000005</v>
      </c>
      <c r="AM50" s="1">
        <f t="shared" si="26"/>
        <v>595.22500000000002</v>
      </c>
      <c r="AN50" s="1">
        <f t="shared" si="27"/>
        <v>127.59000000000003</v>
      </c>
      <c r="AP50" s="43">
        <v>599.42999999999995</v>
      </c>
      <c r="AQ50" s="43">
        <v>665.78</v>
      </c>
      <c r="AR50" s="43">
        <v>66.36</v>
      </c>
      <c r="AS50" s="43">
        <v>14.1</v>
      </c>
      <c r="AT50" s="43">
        <v>211.33</v>
      </c>
      <c r="AU50" s="43">
        <v>-25.4</v>
      </c>
      <c r="AV50" s="43">
        <v>65.400000000000006</v>
      </c>
    </row>
    <row r="51" spans="1:48" x14ac:dyDescent="0.3">
      <c r="A51">
        <v>53</v>
      </c>
      <c r="B51">
        <v>710.1</v>
      </c>
      <c r="C51">
        <v>780.3</v>
      </c>
      <c r="D51">
        <v>947.9</v>
      </c>
      <c r="E51">
        <v>1080</v>
      </c>
      <c r="F51">
        <v>641.9</v>
      </c>
      <c r="G51">
        <v>677.6</v>
      </c>
      <c r="H51">
        <v>824.9</v>
      </c>
      <c r="I51">
        <v>693.4</v>
      </c>
      <c r="J51" s="43">
        <f t="shared" si="28"/>
        <v>794.51249999999993</v>
      </c>
      <c r="K51">
        <v>19</v>
      </c>
      <c r="L51">
        <v>2</v>
      </c>
      <c r="M51" s="1">
        <f t="shared" si="0"/>
        <v>781.2</v>
      </c>
      <c r="N51" s="1">
        <f t="shared" si="1"/>
        <v>807.82500000000005</v>
      </c>
      <c r="O51" s="1">
        <f t="shared" si="2"/>
        <v>70.199999999999932</v>
      </c>
      <c r="P51" s="1">
        <f t="shared" si="3"/>
        <v>132.10000000000002</v>
      </c>
      <c r="Q51" s="1">
        <f t="shared" si="4"/>
        <v>35.700000000000045</v>
      </c>
      <c r="R51" s="1">
        <f t="shared" si="5"/>
        <v>-131.5</v>
      </c>
      <c r="S51" s="1">
        <f t="shared" si="6"/>
        <v>26.625</v>
      </c>
      <c r="T51" s="1">
        <f t="shared" si="7"/>
        <v>886.4</v>
      </c>
      <c r="U51" s="1">
        <f t="shared" si="8"/>
        <v>886.7</v>
      </c>
      <c r="V51" s="1">
        <f t="shared" si="9"/>
        <v>676</v>
      </c>
      <c r="W51" s="1">
        <f t="shared" si="10"/>
        <v>728.95</v>
      </c>
      <c r="X51" s="1">
        <f t="shared" si="11"/>
        <v>0.30000000000006821</v>
      </c>
      <c r="Y51" s="1">
        <f t="shared" si="12"/>
        <v>52.950000000000045</v>
      </c>
      <c r="Z51" s="1">
        <f t="shared" si="13"/>
        <v>829</v>
      </c>
      <c r="AA51" s="1">
        <f t="shared" si="14"/>
        <v>930.15</v>
      </c>
      <c r="AB51" s="1">
        <f t="shared" si="15"/>
        <v>733.4</v>
      </c>
      <c r="AC51" s="1">
        <f t="shared" si="16"/>
        <v>685.5</v>
      </c>
      <c r="AD51" s="1">
        <f t="shared" si="17"/>
        <v>101.14999999999998</v>
      </c>
      <c r="AE51" s="1">
        <f t="shared" si="18"/>
        <v>-47.899999999999977</v>
      </c>
      <c r="AF51" s="1">
        <f t="shared" si="19"/>
        <v>1080</v>
      </c>
      <c r="AG51" s="1">
        <f t="shared" si="20"/>
        <v>745.2</v>
      </c>
      <c r="AH51" s="1">
        <f t="shared" si="21"/>
        <v>759.15</v>
      </c>
      <c r="AI51" s="1">
        <f t="shared" si="22"/>
        <v>659.75</v>
      </c>
      <c r="AJ51" s="1">
        <f t="shared" si="23"/>
        <v>334.79999999999995</v>
      </c>
      <c r="AK51" s="1">
        <f t="shared" si="24"/>
        <v>-99.399999999999977</v>
      </c>
      <c r="AL51" s="1">
        <f t="shared" si="25"/>
        <v>869.875</v>
      </c>
      <c r="AM51" s="1">
        <f t="shared" si="26"/>
        <v>752.17499999999995</v>
      </c>
      <c r="AN51" s="1">
        <f t="shared" si="27"/>
        <v>117.70000000000005</v>
      </c>
      <c r="AP51" s="43">
        <v>781.2</v>
      </c>
      <c r="AQ51" s="43">
        <v>807.83</v>
      </c>
      <c r="AR51" s="43">
        <v>26.63</v>
      </c>
      <c r="AS51" s="43">
        <v>70.2</v>
      </c>
      <c r="AT51" s="43">
        <v>132.1</v>
      </c>
      <c r="AU51" s="43">
        <v>35.700000000000003</v>
      </c>
      <c r="AV51" s="43">
        <v>-131.5</v>
      </c>
    </row>
    <row r="52" spans="1:48" x14ac:dyDescent="0.3">
      <c r="A52">
        <v>54</v>
      </c>
      <c r="B52">
        <v>545.4</v>
      </c>
      <c r="C52">
        <v>483.1</v>
      </c>
      <c r="D52">
        <v>631.9</v>
      </c>
      <c r="E52">
        <v>654.70000000000005</v>
      </c>
      <c r="F52">
        <v>497</v>
      </c>
      <c r="G52">
        <v>687.6</v>
      </c>
      <c r="H52">
        <v>493.7</v>
      </c>
      <c r="I52">
        <v>615</v>
      </c>
      <c r="J52" s="43">
        <f t="shared" si="28"/>
        <v>576.04999999999995</v>
      </c>
      <c r="K52">
        <v>7</v>
      </c>
      <c r="L52">
        <v>1</v>
      </c>
      <c r="M52" s="1">
        <f t="shared" si="0"/>
        <v>542</v>
      </c>
      <c r="N52" s="1">
        <f t="shared" si="1"/>
        <v>610.1</v>
      </c>
      <c r="O52" s="1">
        <f t="shared" si="2"/>
        <v>-62.299999999999955</v>
      </c>
      <c r="P52" s="1">
        <f t="shared" si="3"/>
        <v>22.800000000000068</v>
      </c>
      <c r="Q52" s="1">
        <f t="shared" si="4"/>
        <v>190.60000000000002</v>
      </c>
      <c r="R52" s="1">
        <f t="shared" si="5"/>
        <v>121.30000000000001</v>
      </c>
      <c r="S52" s="1">
        <f t="shared" si="6"/>
        <v>68.100000000000023</v>
      </c>
      <c r="T52" s="1">
        <f t="shared" si="7"/>
        <v>562.79999999999995</v>
      </c>
      <c r="U52" s="1">
        <f t="shared" si="8"/>
        <v>634.85</v>
      </c>
      <c r="V52" s="1">
        <f t="shared" si="9"/>
        <v>521.20000000000005</v>
      </c>
      <c r="W52" s="1">
        <f t="shared" si="10"/>
        <v>585.35</v>
      </c>
      <c r="X52" s="1">
        <f t="shared" si="11"/>
        <v>72.050000000000068</v>
      </c>
      <c r="Y52" s="1">
        <f t="shared" si="12"/>
        <v>64.149999999999977</v>
      </c>
      <c r="Z52" s="1">
        <f t="shared" si="13"/>
        <v>588.65</v>
      </c>
      <c r="AA52" s="1">
        <f t="shared" si="14"/>
        <v>568.90000000000009</v>
      </c>
      <c r="AB52" s="1">
        <f t="shared" si="15"/>
        <v>495.35</v>
      </c>
      <c r="AC52" s="1">
        <f t="shared" si="16"/>
        <v>651.29999999999995</v>
      </c>
      <c r="AD52" s="1">
        <f t="shared" si="17"/>
        <v>-19.749999999999886</v>
      </c>
      <c r="AE52" s="1">
        <f t="shared" si="18"/>
        <v>155.94999999999993</v>
      </c>
      <c r="AF52" s="1">
        <f t="shared" si="19"/>
        <v>654.70000000000005</v>
      </c>
      <c r="AG52" s="1">
        <f t="shared" si="20"/>
        <v>514.25</v>
      </c>
      <c r="AH52" s="1">
        <f t="shared" si="21"/>
        <v>554.35</v>
      </c>
      <c r="AI52" s="1">
        <f t="shared" si="22"/>
        <v>592.29999999999995</v>
      </c>
      <c r="AJ52" s="1">
        <f t="shared" si="23"/>
        <v>140.45000000000005</v>
      </c>
      <c r="AK52" s="1">
        <f t="shared" si="24"/>
        <v>37.949999999999932</v>
      </c>
      <c r="AL52" s="1">
        <f t="shared" si="25"/>
        <v>623.5</v>
      </c>
      <c r="AM52" s="1">
        <f t="shared" si="26"/>
        <v>534.29999999999995</v>
      </c>
      <c r="AN52" s="1">
        <f t="shared" si="27"/>
        <v>89.200000000000045</v>
      </c>
      <c r="AP52" s="43">
        <v>542</v>
      </c>
      <c r="AQ52" s="43">
        <v>610.1</v>
      </c>
      <c r="AR52" s="43">
        <v>68.099999999999994</v>
      </c>
      <c r="AS52" s="43">
        <v>-62.3</v>
      </c>
      <c r="AT52" s="43">
        <v>22.8</v>
      </c>
      <c r="AU52" s="43">
        <v>190.6</v>
      </c>
      <c r="AV52" s="43">
        <v>121.3</v>
      </c>
    </row>
    <row r="53" spans="1:48" x14ac:dyDescent="0.3">
      <c r="A53">
        <v>55</v>
      </c>
      <c r="B53">
        <v>454.7</v>
      </c>
      <c r="C53">
        <v>670</v>
      </c>
      <c r="D53">
        <v>471.3</v>
      </c>
      <c r="E53">
        <v>536.4</v>
      </c>
      <c r="F53">
        <v>541.79999999999995</v>
      </c>
      <c r="G53">
        <v>621.4</v>
      </c>
      <c r="H53">
        <v>461.9</v>
      </c>
      <c r="I53">
        <v>533.5</v>
      </c>
      <c r="J53" s="43">
        <f t="shared" si="28"/>
        <v>536.375</v>
      </c>
      <c r="K53">
        <v>7</v>
      </c>
      <c r="L53">
        <v>1</v>
      </c>
      <c r="M53" s="1">
        <f t="shared" si="0"/>
        <v>482.42499999999995</v>
      </c>
      <c r="N53" s="1">
        <f t="shared" si="1"/>
        <v>590.32500000000005</v>
      </c>
      <c r="O53" s="1">
        <f t="shared" si="2"/>
        <v>215.3</v>
      </c>
      <c r="P53" s="1">
        <f t="shared" si="3"/>
        <v>65.099999999999966</v>
      </c>
      <c r="Q53" s="1">
        <f t="shared" si="4"/>
        <v>79.600000000000023</v>
      </c>
      <c r="R53" s="1">
        <f t="shared" si="5"/>
        <v>71.600000000000023</v>
      </c>
      <c r="S53" s="1">
        <f t="shared" si="6"/>
        <v>107.90000000000009</v>
      </c>
      <c r="T53" s="1">
        <f t="shared" si="7"/>
        <v>466.6</v>
      </c>
      <c r="U53" s="1">
        <f t="shared" si="8"/>
        <v>534.95000000000005</v>
      </c>
      <c r="V53" s="1">
        <f t="shared" si="9"/>
        <v>498.25</v>
      </c>
      <c r="W53" s="1">
        <f t="shared" si="10"/>
        <v>645.70000000000005</v>
      </c>
      <c r="X53" s="1">
        <f t="shared" si="11"/>
        <v>68.350000000000023</v>
      </c>
      <c r="Y53" s="1">
        <f t="shared" si="12"/>
        <v>147.45000000000005</v>
      </c>
      <c r="Z53" s="1">
        <f t="shared" si="13"/>
        <v>463</v>
      </c>
      <c r="AA53" s="1">
        <f t="shared" si="14"/>
        <v>603.20000000000005</v>
      </c>
      <c r="AB53" s="1">
        <f t="shared" si="15"/>
        <v>501.84999999999997</v>
      </c>
      <c r="AC53" s="1">
        <f t="shared" si="16"/>
        <v>577.45000000000005</v>
      </c>
      <c r="AD53" s="1">
        <f t="shared" si="17"/>
        <v>140.20000000000005</v>
      </c>
      <c r="AE53" s="1">
        <f t="shared" si="18"/>
        <v>75.60000000000008</v>
      </c>
      <c r="AF53" s="1">
        <f t="shared" si="19"/>
        <v>536.4</v>
      </c>
      <c r="AG53" s="1">
        <f t="shared" si="20"/>
        <v>562.35</v>
      </c>
      <c r="AH53" s="1">
        <f t="shared" si="21"/>
        <v>497.7</v>
      </c>
      <c r="AI53" s="1">
        <f t="shared" si="22"/>
        <v>581.59999999999991</v>
      </c>
      <c r="AJ53" s="1">
        <f t="shared" si="23"/>
        <v>-25.950000000000045</v>
      </c>
      <c r="AK53" s="1">
        <f t="shared" si="24"/>
        <v>83.89999999999992</v>
      </c>
      <c r="AL53" s="1">
        <f t="shared" si="25"/>
        <v>559</v>
      </c>
      <c r="AM53" s="1">
        <f t="shared" si="26"/>
        <v>530.02499999999998</v>
      </c>
      <c r="AN53" s="1">
        <f t="shared" si="27"/>
        <v>28.975000000000023</v>
      </c>
      <c r="AP53" s="43">
        <v>482.42</v>
      </c>
      <c r="AQ53" s="43">
        <v>590.33000000000004</v>
      </c>
      <c r="AR53" s="43">
        <v>107.9</v>
      </c>
      <c r="AS53" s="43">
        <v>215.3</v>
      </c>
      <c r="AT53" s="43">
        <v>65.099999999999994</v>
      </c>
      <c r="AU53" s="43">
        <v>79.599999999999994</v>
      </c>
      <c r="AV53" s="43">
        <v>71.599999999999994</v>
      </c>
    </row>
    <row r="54" spans="1:48" x14ac:dyDescent="0.3">
      <c r="A54">
        <v>56</v>
      </c>
      <c r="B54">
        <v>561.1</v>
      </c>
      <c r="C54">
        <v>572</v>
      </c>
      <c r="D54">
        <v>573.9</v>
      </c>
      <c r="E54">
        <v>777.8</v>
      </c>
      <c r="F54">
        <v>647.6</v>
      </c>
      <c r="G54">
        <v>651.1</v>
      </c>
      <c r="H54">
        <v>621.02</v>
      </c>
      <c r="I54">
        <v>617.98</v>
      </c>
      <c r="J54" s="43">
        <f t="shared" si="28"/>
        <v>627.8125</v>
      </c>
      <c r="K54">
        <v>20</v>
      </c>
      <c r="L54">
        <v>2</v>
      </c>
      <c r="M54" s="1">
        <f t="shared" si="0"/>
        <v>600.90499999999997</v>
      </c>
      <c r="N54" s="1">
        <f t="shared" si="1"/>
        <v>654.72</v>
      </c>
      <c r="O54" s="1">
        <f t="shared" si="2"/>
        <v>10.899999999999977</v>
      </c>
      <c r="P54" s="1">
        <f t="shared" si="3"/>
        <v>203.89999999999998</v>
      </c>
      <c r="Q54" s="1">
        <f t="shared" si="4"/>
        <v>3.5</v>
      </c>
      <c r="R54" s="1">
        <f t="shared" si="5"/>
        <v>-3.0399999999999636</v>
      </c>
      <c r="S54" s="1">
        <f t="shared" si="6"/>
        <v>53.815000000000055</v>
      </c>
      <c r="T54" s="1">
        <f t="shared" si="7"/>
        <v>597.46</v>
      </c>
      <c r="U54" s="1">
        <f t="shared" si="8"/>
        <v>697.89</v>
      </c>
      <c r="V54" s="1">
        <f t="shared" si="9"/>
        <v>604.35</v>
      </c>
      <c r="W54" s="1">
        <f t="shared" si="10"/>
        <v>611.54999999999995</v>
      </c>
      <c r="X54" s="1">
        <f t="shared" si="11"/>
        <v>100.42999999999995</v>
      </c>
      <c r="Y54" s="1">
        <f t="shared" si="12"/>
        <v>7.1999999999999318</v>
      </c>
      <c r="Z54" s="1">
        <f t="shared" si="13"/>
        <v>567.5</v>
      </c>
      <c r="AA54" s="1">
        <f t="shared" si="14"/>
        <v>674.9</v>
      </c>
      <c r="AB54" s="1">
        <f t="shared" si="15"/>
        <v>634.30999999999995</v>
      </c>
      <c r="AC54" s="1">
        <f t="shared" si="16"/>
        <v>634.54</v>
      </c>
      <c r="AD54" s="1">
        <f t="shared" si="17"/>
        <v>107.39999999999998</v>
      </c>
      <c r="AE54" s="1">
        <f t="shared" si="18"/>
        <v>0.23000000000001819</v>
      </c>
      <c r="AF54" s="1">
        <f t="shared" si="19"/>
        <v>777.8</v>
      </c>
      <c r="AG54" s="1">
        <f t="shared" si="20"/>
        <v>566.54999999999995</v>
      </c>
      <c r="AH54" s="1">
        <f t="shared" si="21"/>
        <v>619.5</v>
      </c>
      <c r="AI54" s="1">
        <f t="shared" si="22"/>
        <v>649.35</v>
      </c>
      <c r="AJ54" s="1">
        <f t="shared" si="23"/>
        <v>211.25</v>
      </c>
      <c r="AK54" s="1">
        <f t="shared" si="24"/>
        <v>29.850000000000023</v>
      </c>
      <c r="AL54" s="1">
        <f t="shared" si="25"/>
        <v>713.57500000000005</v>
      </c>
      <c r="AM54" s="1">
        <f t="shared" si="26"/>
        <v>593.02499999999998</v>
      </c>
      <c r="AN54" s="1">
        <f t="shared" si="27"/>
        <v>120.55000000000007</v>
      </c>
      <c r="AP54" s="43">
        <v>600.91</v>
      </c>
      <c r="AQ54" s="43">
        <v>654.72</v>
      </c>
      <c r="AR54" s="43">
        <v>53.82</v>
      </c>
      <c r="AS54" s="43">
        <v>10.9</v>
      </c>
      <c r="AT54" s="43">
        <v>203.9</v>
      </c>
      <c r="AU54" s="43">
        <v>3.5</v>
      </c>
      <c r="AV54" s="43">
        <v>-3.04</v>
      </c>
    </row>
    <row r="55" spans="1:48" x14ac:dyDescent="0.3">
      <c r="A55">
        <v>57</v>
      </c>
      <c r="B55">
        <v>405.9</v>
      </c>
      <c r="C55">
        <v>435.7</v>
      </c>
      <c r="D55">
        <v>468.8</v>
      </c>
      <c r="E55">
        <v>690.74</v>
      </c>
      <c r="F55">
        <v>568.75</v>
      </c>
      <c r="G55">
        <v>520.32000000000005</v>
      </c>
      <c r="H55">
        <v>459.1</v>
      </c>
      <c r="I55">
        <v>476.7</v>
      </c>
      <c r="J55" s="43">
        <f t="shared" si="28"/>
        <v>503.25124999999997</v>
      </c>
      <c r="K55">
        <v>11</v>
      </c>
      <c r="L55">
        <v>1</v>
      </c>
      <c r="M55" s="1">
        <f t="shared" si="0"/>
        <v>475.63750000000005</v>
      </c>
      <c r="N55" s="1">
        <f t="shared" si="1"/>
        <v>530.86500000000001</v>
      </c>
      <c r="O55" s="1">
        <f t="shared" si="2"/>
        <v>29.800000000000011</v>
      </c>
      <c r="P55" s="1">
        <f t="shared" si="3"/>
        <v>221.94</v>
      </c>
      <c r="Q55" s="1">
        <f t="shared" si="4"/>
        <v>-48.42999999999995</v>
      </c>
      <c r="R55" s="1">
        <f t="shared" si="5"/>
        <v>17.599999999999966</v>
      </c>
      <c r="S55" s="1">
        <f t="shared" si="6"/>
        <v>55.227499999999964</v>
      </c>
      <c r="T55" s="1">
        <f t="shared" si="7"/>
        <v>463.95000000000005</v>
      </c>
      <c r="U55" s="1">
        <f t="shared" si="8"/>
        <v>583.72</v>
      </c>
      <c r="V55" s="1">
        <f t="shared" si="9"/>
        <v>487.32499999999999</v>
      </c>
      <c r="W55" s="1">
        <f t="shared" si="10"/>
        <v>478.01</v>
      </c>
      <c r="X55" s="1">
        <f t="shared" si="11"/>
        <v>119.76999999999998</v>
      </c>
      <c r="Y55" s="1">
        <f t="shared" si="12"/>
        <v>-9.3149999999999977</v>
      </c>
      <c r="Z55" s="1">
        <f t="shared" si="13"/>
        <v>437.35</v>
      </c>
      <c r="AA55" s="1">
        <f t="shared" si="14"/>
        <v>563.22</v>
      </c>
      <c r="AB55" s="1">
        <f t="shared" si="15"/>
        <v>513.92499999999995</v>
      </c>
      <c r="AC55" s="1">
        <f t="shared" si="16"/>
        <v>498.51</v>
      </c>
      <c r="AD55" s="1">
        <f t="shared" si="17"/>
        <v>125.87</v>
      </c>
      <c r="AE55" s="1">
        <f t="shared" si="18"/>
        <v>-15.414999999999964</v>
      </c>
      <c r="AF55" s="1">
        <f t="shared" si="19"/>
        <v>690.74</v>
      </c>
      <c r="AG55" s="1">
        <f t="shared" si="20"/>
        <v>420.79999999999995</v>
      </c>
      <c r="AH55" s="1">
        <f t="shared" si="21"/>
        <v>467.9</v>
      </c>
      <c r="AI55" s="1">
        <f t="shared" si="22"/>
        <v>544.53500000000008</v>
      </c>
      <c r="AJ55" s="1">
        <f t="shared" si="23"/>
        <v>269.94000000000005</v>
      </c>
      <c r="AK55" s="1">
        <f t="shared" si="24"/>
        <v>76.635000000000105</v>
      </c>
      <c r="AL55" s="1">
        <f t="shared" si="25"/>
        <v>617.63750000000005</v>
      </c>
      <c r="AM55" s="1">
        <f t="shared" si="26"/>
        <v>444.34999999999997</v>
      </c>
      <c r="AN55" s="1">
        <f t="shared" si="27"/>
        <v>173.28750000000008</v>
      </c>
      <c r="AP55" s="43">
        <v>475.64</v>
      </c>
      <c r="AQ55" s="43">
        <v>530.87</v>
      </c>
      <c r="AR55" s="43">
        <v>55.23</v>
      </c>
      <c r="AS55" s="43">
        <v>29.8</v>
      </c>
      <c r="AT55" s="43">
        <v>221.94</v>
      </c>
      <c r="AU55" s="43">
        <v>-48.43</v>
      </c>
      <c r="AV55" s="43">
        <v>17.600000000000001</v>
      </c>
    </row>
    <row r="56" spans="1:48" x14ac:dyDescent="0.3">
      <c r="A56">
        <v>58</v>
      </c>
      <c r="B56">
        <v>460.2</v>
      </c>
      <c r="C56">
        <v>641.05999999999995</v>
      </c>
      <c r="D56">
        <v>420.8</v>
      </c>
      <c r="E56">
        <v>559.1</v>
      </c>
      <c r="F56">
        <v>529.1</v>
      </c>
      <c r="G56">
        <v>619.4</v>
      </c>
      <c r="H56">
        <v>507.1</v>
      </c>
      <c r="I56">
        <v>587.61</v>
      </c>
      <c r="J56" s="43">
        <f t="shared" si="28"/>
        <v>540.54624999999999</v>
      </c>
      <c r="K56">
        <v>27</v>
      </c>
      <c r="L56">
        <v>2</v>
      </c>
      <c r="M56" s="1">
        <f t="shared" si="0"/>
        <v>479.29999999999995</v>
      </c>
      <c r="N56" s="1">
        <f t="shared" si="1"/>
        <v>601.79250000000002</v>
      </c>
      <c r="O56" s="1">
        <f t="shared" si="2"/>
        <v>180.85999999999996</v>
      </c>
      <c r="P56" s="1">
        <f t="shared" si="3"/>
        <v>138.30000000000001</v>
      </c>
      <c r="Q56" s="1">
        <f t="shared" si="4"/>
        <v>90.299999999999955</v>
      </c>
      <c r="R56" s="1">
        <f t="shared" si="5"/>
        <v>80.509999999999991</v>
      </c>
      <c r="S56" s="1">
        <f t="shared" si="6"/>
        <v>122.49250000000006</v>
      </c>
      <c r="T56" s="1">
        <f t="shared" si="7"/>
        <v>463.95000000000005</v>
      </c>
      <c r="U56" s="1">
        <f t="shared" si="8"/>
        <v>573.35500000000002</v>
      </c>
      <c r="V56" s="1">
        <f t="shared" si="9"/>
        <v>494.65</v>
      </c>
      <c r="W56" s="1">
        <f t="shared" si="10"/>
        <v>630.23</v>
      </c>
      <c r="X56" s="1">
        <f t="shared" si="11"/>
        <v>109.40499999999997</v>
      </c>
      <c r="Y56" s="1">
        <f t="shared" si="12"/>
        <v>135.58000000000004</v>
      </c>
      <c r="Z56" s="1">
        <f t="shared" si="13"/>
        <v>440.5</v>
      </c>
      <c r="AA56" s="1">
        <f t="shared" si="14"/>
        <v>600.07999999999993</v>
      </c>
      <c r="AB56" s="1">
        <f t="shared" si="15"/>
        <v>518.1</v>
      </c>
      <c r="AC56" s="1">
        <f t="shared" si="16"/>
        <v>603.505</v>
      </c>
      <c r="AD56" s="1">
        <f t="shared" si="17"/>
        <v>159.57999999999993</v>
      </c>
      <c r="AE56" s="1">
        <f t="shared" si="18"/>
        <v>85.404999999999973</v>
      </c>
      <c r="AF56" s="1">
        <f t="shared" si="19"/>
        <v>559.1</v>
      </c>
      <c r="AG56" s="1">
        <f t="shared" si="20"/>
        <v>550.63</v>
      </c>
      <c r="AH56" s="1">
        <f t="shared" si="21"/>
        <v>547.35500000000002</v>
      </c>
      <c r="AI56" s="1">
        <f t="shared" si="22"/>
        <v>574.25</v>
      </c>
      <c r="AJ56" s="1">
        <f t="shared" si="23"/>
        <v>8.4700000000000273</v>
      </c>
      <c r="AK56" s="1">
        <f t="shared" si="24"/>
        <v>26.894999999999982</v>
      </c>
      <c r="AL56" s="1">
        <f t="shared" si="25"/>
        <v>566.67499999999995</v>
      </c>
      <c r="AM56" s="1">
        <f t="shared" si="26"/>
        <v>548.99250000000006</v>
      </c>
      <c r="AN56" s="1">
        <f t="shared" si="27"/>
        <v>17.682499999999891</v>
      </c>
      <c r="AP56" s="43">
        <v>479.3</v>
      </c>
      <c r="AQ56" s="43">
        <v>601.79</v>
      </c>
      <c r="AR56" s="43">
        <v>122.49</v>
      </c>
      <c r="AS56" s="43">
        <v>180.86</v>
      </c>
      <c r="AT56" s="43">
        <v>138.30000000000001</v>
      </c>
      <c r="AU56" s="43">
        <v>90.3</v>
      </c>
      <c r="AV56" s="43">
        <v>80.510000000000005</v>
      </c>
    </row>
    <row r="57" spans="1:48" x14ac:dyDescent="0.3">
      <c r="A57">
        <v>59</v>
      </c>
      <c r="B57">
        <v>628.70000000000005</v>
      </c>
      <c r="C57">
        <v>677</v>
      </c>
      <c r="D57">
        <v>811.5</v>
      </c>
      <c r="E57">
        <v>900.5</v>
      </c>
      <c r="F57">
        <v>724</v>
      </c>
      <c r="G57">
        <v>808.1</v>
      </c>
      <c r="H57">
        <v>769.6</v>
      </c>
      <c r="I57">
        <v>800.1</v>
      </c>
      <c r="J57" s="43">
        <f t="shared" si="28"/>
        <v>764.93750000000011</v>
      </c>
      <c r="K57">
        <v>16</v>
      </c>
      <c r="L57">
        <v>1</v>
      </c>
      <c r="M57" s="1">
        <f t="shared" si="0"/>
        <v>733.44999999999993</v>
      </c>
      <c r="N57" s="1">
        <f t="shared" si="1"/>
        <v>796.42499999999995</v>
      </c>
      <c r="O57" s="1">
        <f t="shared" si="2"/>
        <v>48.299999999999955</v>
      </c>
      <c r="P57" s="1">
        <f t="shared" si="3"/>
        <v>89</v>
      </c>
      <c r="Q57" s="1">
        <f t="shared" si="4"/>
        <v>84.100000000000023</v>
      </c>
      <c r="R57" s="1">
        <f t="shared" si="5"/>
        <v>30.5</v>
      </c>
      <c r="S57" s="1">
        <f t="shared" si="6"/>
        <v>62.975000000000023</v>
      </c>
      <c r="T57" s="1">
        <f t="shared" si="7"/>
        <v>790.55</v>
      </c>
      <c r="U57" s="1">
        <f t="shared" si="8"/>
        <v>850.3</v>
      </c>
      <c r="V57" s="1">
        <f t="shared" si="9"/>
        <v>676.35</v>
      </c>
      <c r="W57" s="1">
        <f t="shared" si="10"/>
        <v>742.55</v>
      </c>
      <c r="X57" s="1">
        <f t="shared" si="11"/>
        <v>59.75</v>
      </c>
      <c r="Y57" s="1">
        <f t="shared" si="12"/>
        <v>66.199999999999932</v>
      </c>
      <c r="Z57" s="1">
        <f t="shared" si="13"/>
        <v>720.1</v>
      </c>
      <c r="AA57" s="1">
        <f t="shared" si="14"/>
        <v>788.75</v>
      </c>
      <c r="AB57" s="1">
        <f t="shared" si="15"/>
        <v>746.8</v>
      </c>
      <c r="AC57" s="1">
        <f t="shared" si="16"/>
        <v>804.1</v>
      </c>
      <c r="AD57" s="1">
        <f t="shared" si="17"/>
        <v>68.649999999999977</v>
      </c>
      <c r="AE57" s="1">
        <f t="shared" si="18"/>
        <v>57.300000000000068</v>
      </c>
      <c r="AF57" s="1">
        <f t="shared" si="19"/>
        <v>900.5</v>
      </c>
      <c r="AG57" s="1">
        <f t="shared" si="20"/>
        <v>652.85</v>
      </c>
      <c r="AH57" s="1">
        <f t="shared" si="21"/>
        <v>784.85</v>
      </c>
      <c r="AI57" s="1">
        <f t="shared" si="22"/>
        <v>766.05</v>
      </c>
      <c r="AJ57" s="1">
        <f t="shared" si="23"/>
        <v>247.64999999999998</v>
      </c>
      <c r="AK57" s="1">
        <f t="shared" si="24"/>
        <v>-18.800000000000068</v>
      </c>
      <c r="AL57" s="1">
        <f t="shared" si="25"/>
        <v>833.27499999999998</v>
      </c>
      <c r="AM57" s="1">
        <f t="shared" si="26"/>
        <v>718.85</v>
      </c>
      <c r="AN57" s="1">
        <f t="shared" si="27"/>
        <v>114.42499999999995</v>
      </c>
      <c r="AP57" s="43">
        <v>733.45</v>
      </c>
      <c r="AQ57" s="43">
        <v>796.43</v>
      </c>
      <c r="AR57" s="43">
        <v>62.98</v>
      </c>
      <c r="AS57" s="43">
        <v>48.3</v>
      </c>
      <c r="AT57" s="43">
        <v>89</v>
      </c>
      <c r="AU57" s="43">
        <v>84.1</v>
      </c>
      <c r="AV57" s="43">
        <v>30.5</v>
      </c>
    </row>
    <row r="58" spans="1:48" x14ac:dyDescent="0.3">
      <c r="A58">
        <v>60</v>
      </c>
      <c r="B58">
        <v>402.6</v>
      </c>
      <c r="C58">
        <v>453.97</v>
      </c>
      <c r="D58">
        <v>504.3</v>
      </c>
      <c r="E58">
        <v>883.09</v>
      </c>
      <c r="F58">
        <v>461.5</v>
      </c>
      <c r="G58">
        <v>484.3</v>
      </c>
      <c r="H58">
        <v>414.1</v>
      </c>
      <c r="I58">
        <v>427.7</v>
      </c>
      <c r="J58" s="43">
        <f t="shared" si="28"/>
        <v>503.94499999999999</v>
      </c>
      <c r="K58">
        <v>10</v>
      </c>
      <c r="L58">
        <v>1</v>
      </c>
      <c r="M58" s="1">
        <f t="shared" si="0"/>
        <v>445.625</v>
      </c>
      <c r="N58" s="1">
        <f t="shared" si="1"/>
        <v>562.26499999999999</v>
      </c>
      <c r="O58" s="1">
        <f t="shared" si="2"/>
        <v>51.370000000000005</v>
      </c>
      <c r="P58" s="1">
        <f t="shared" si="3"/>
        <v>378.79</v>
      </c>
      <c r="Q58" s="1">
        <f t="shared" si="4"/>
        <v>22.800000000000011</v>
      </c>
      <c r="R58" s="1">
        <f t="shared" si="5"/>
        <v>13.599999999999966</v>
      </c>
      <c r="S58" s="1">
        <f t="shared" si="6"/>
        <v>116.63999999999999</v>
      </c>
      <c r="T58" s="1">
        <f t="shared" si="7"/>
        <v>459.20000000000005</v>
      </c>
      <c r="U58" s="1">
        <f t="shared" si="8"/>
        <v>655.39499999999998</v>
      </c>
      <c r="V58" s="1">
        <f t="shared" si="9"/>
        <v>432.05</v>
      </c>
      <c r="W58" s="1">
        <f t="shared" si="10"/>
        <v>469.13499999999999</v>
      </c>
      <c r="X58" s="1">
        <f t="shared" si="11"/>
        <v>196.19499999999994</v>
      </c>
      <c r="Y58" s="1">
        <f t="shared" si="12"/>
        <v>37.08499999999998</v>
      </c>
      <c r="Z58" s="1">
        <f t="shared" si="13"/>
        <v>453.45000000000005</v>
      </c>
      <c r="AA58" s="1">
        <f t="shared" si="14"/>
        <v>668.53</v>
      </c>
      <c r="AB58" s="1">
        <f t="shared" si="15"/>
        <v>437.8</v>
      </c>
      <c r="AC58" s="1">
        <f t="shared" si="16"/>
        <v>456</v>
      </c>
      <c r="AD58" s="1">
        <f t="shared" si="17"/>
        <v>215.07999999999993</v>
      </c>
      <c r="AE58" s="1">
        <f t="shared" si="18"/>
        <v>18.199999999999989</v>
      </c>
      <c r="AF58" s="1">
        <f t="shared" si="19"/>
        <v>883.09</v>
      </c>
      <c r="AG58" s="1">
        <f t="shared" si="20"/>
        <v>428.28500000000003</v>
      </c>
      <c r="AH58" s="1">
        <f t="shared" si="21"/>
        <v>420.9</v>
      </c>
      <c r="AI58" s="1">
        <f t="shared" si="22"/>
        <v>472.9</v>
      </c>
      <c r="AJ58" s="1">
        <f t="shared" si="23"/>
        <v>454.80500000000001</v>
      </c>
      <c r="AK58" s="1">
        <f t="shared" si="24"/>
        <v>52</v>
      </c>
      <c r="AL58" s="1">
        <f t="shared" si="25"/>
        <v>677.995</v>
      </c>
      <c r="AM58" s="1">
        <f t="shared" si="26"/>
        <v>424.59249999999997</v>
      </c>
      <c r="AN58" s="1">
        <f t="shared" si="27"/>
        <v>253.40250000000003</v>
      </c>
      <c r="AP58" s="43">
        <v>445.63</v>
      </c>
      <c r="AQ58" s="43">
        <v>562.27</v>
      </c>
      <c r="AR58" s="43">
        <v>116.64</v>
      </c>
      <c r="AS58" s="43">
        <v>51.37</v>
      </c>
      <c r="AT58" s="43">
        <v>378.79</v>
      </c>
      <c r="AU58" s="43">
        <v>22.8</v>
      </c>
      <c r="AV58" s="43">
        <v>13.6</v>
      </c>
    </row>
    <row r="59" spans="1:48" x14ac:dyDescent="0.3">
      <c r="A59">
        <v>61</v>
      </c>
      <c r="B59">
        <v>417.66</v>
      </c>
      <c r="C59">
        <v>401.38</v>
      </c>
      <c r="D59">
        <v>442.98</v>
      </c>
      <c r="E59">
        <v>475.43</v>
      </c>
      <c r="F59">
        <v>420.9</v>
      </c>
      <c r="G59">
        <v>457.8</v>
      </c>
      <c r="H59">
        <v>420.74</v>
      </c>
      <c r="I59">
        <v>467.23</v>
      </c>
      <c r="J59" s="43">
        <f t="shared" si="28"/>
        <v>438.01500000000004</v>
      </c>
      <c r="K59">
        <v>9</v>
      </c>
      <c r="L59">
        <v>1</v>
      </c>
      <c r="M59" s="1">
        <f t="shared" si="0"/>
        <v>425.57</v>
      </c>
      <c r="N59" s="1">
        <f t="shared" si="1"/>
        <v>450.46</v>
      </c>
      <c r="O59" s="1">
        <f t="shared" si="2"/>
        <v>-16.28000000000003</v>
      </c>
      <c r="P59" s="1">
        <f t="shared" si="3"/>
        <v>32.449999999999989</v>
      </c>
      <c r="Q59" s="1">
        <f t="shared" si="4"/>
        <v>36.900000000000034</v>
      </c>
      <c r="R59" s="1">
        <f t="shared" si="5"/>
        <v>46.490000000000009</v>
      </c>
      <c r="S59" s="1">
        <f t="shared" si="6"/>
        <v>24.889999999999986</v>
      </c>
      <c r="T59" s="1">
        <f t="shared" si="7"/>
        <v>431.86</v>
      </c>
      <c r="U59" s="1">
        <f t="shared" si="8"/>
        <v>471.33000000000004</v>
      </c>
      <c r="V59" s="1">
        <f t="shared" si="9"/>
        <v>419.28</v>
      </c>
      <c r="W59" s="1">
        <f t="shared" si="10"/>
        <v>429.59000000000003</v>
      </c>
      <c r="X59" s="1">
        <f t="shared" si="11"/>
        <v>39.470000000000027</v>
      </c>
      <c r="Y59" s="1">
        <f t="shared" si="12"/>
        <v>10.310000000000059</v>
      </c>
      <c r="Z59" s="1">
        <f t="shared" si="13"/>
        <v>430.32000000000005</v>
      </c>
      <c r="AA59" s="1">
        <f t="shared" si="14"/>
        <v>438.40499999999997</v>
      </c>
      <c r="AB59" s="1">
        <f t="shared" si="15"/>
        <v>420.82</v>
      </c>
      <c r="AC59" s="1">
        <f t="shared" si="16"/>
        <v>462.51499999999999</v>
      </c>
      <c r="AD59" s="1">
        <f t="shared" si="17"/>
        <v>8.0849999999999227</v>
      </c>
      <c r="AE59" s="1">
        <f t="shared" si="18"/>
        <v>41.694999999999993</v>
      </c>
      <c r="AF59" s="1">
        <f t="shared" si="19"/>
        <v>475.43</v>
      </c>
      <c r="AG59" s="1">
        <f t="shared" si="20"/>
        <v>409.52</v>
      </c>
      <c r="AH59" s="1">
        <f t="shared" si="21"/>
        <v>443.98500000000001</v>
      </c>
      <c r="AI59" s="1">
        <f t="shared" si="22"/>
        <v>439.35</v>
      </c>
      <c r="AJ59" s="1">
        <f t="shared" si="23"/>
        <v>65.910000000000025</v>
      </c>
      <c r="AK59" s="1">
        <f t="shared" si="24"/>
        <v>-4.6349999999999909</v>
      </c>
      <c r="AL59" s="1">
        <f t="shared" si="25"/>
        <v>457.39</v>
      </c>
      <c r="AM59" s="1">
        <f t="shared" si="26"/>
        <v>426.7525</v>
      </c>
      <c r="AN59" s="1">
        <f t="shared" si="27"/>
        <v>30.637499999999989</v>
      </c>
      <c r="AP59" s="43">
        <v>425.57</v>
      </c>
      <c r="AQ59" s="43">
        <v>450.46</v>
      </c>
      <c r="AR59" s="43">
        <v>24.89</v>
      </c>
      <c r="AS59" s="43">
        <v>-16.28</v>
      </c>
      <c r="AT59" s="43">
        <v>32.450000000000003</v>
      </c>
      <c r="AU59" s="43">
        <v>36.9</v>
      </c>
      <c r="AV59" s="43">
        <v>46.49</v>
      </c>
    </row>
    <row r="60" spans="1:48" x14ac:dyDescent="0.3">
      <c r="A60">
        <v>62</v>
      </c>
      <c r="B60">
        <v>580.79999999999995</v>
      </c>
      <c r="C60">
        <v>778.41</v>
      </c>
      <c r="D60">
        <v>610.1</v>
      </c>
      <c r="E60">
        <v>837.73</v>
      </c>
      <c r="F60">
        <v>603.9</v>
      </c>
      <c r="G60">
        <v>584.4</v>
      </c>
      <c r="H60">
        <v>541.29999999999995</v>
      </c>
      <c r="I60">
        <v>599.29999999999995</v>
      </c>
      <c r="J60" s="43">
        <f t="shared" si="28"/>
        <v>641.99250000000006</v>
      </c>
      <c r="K60">
        <v>10</v>
      </c>
      <c r="L60">
        <v>1</v>
      </c>
      <c r="M60" s="1">
        <f t="shared" si="0"/>
        <v>584.02500000000009</v>
      </c>
      <c r="N60" s="1">
        <f t="shared" si="1"/>
        <v>699.96</v>
      </c>
      <c r="O60" s="1">
        <f t="shared" si="2"/>
        <v>197.61</v>
      </c>
      <c r="P60" s="1">
        <f t="shared" si="3"/>
        <v>227.63</v>
      </c>
      <c r="Q60" s="1">
        <f t="shared" si="4"/>
        <v>-19.5</v>
      </c>
      <c r="R60" s="1">
        <f t="shared" si="5"/>
        <v>58</v>
      </c>
      <c r="S60" s="1">
        <f t="shared" si="6"/>
        <v>115.93499999999995</v>
      </c>
      <c r="T60" s="1">
        <f t="shared" si="7"/>
        <v>575.70000000000005</v>
      </c>
      <c r="U60" s="1">
        <f t="shared" si="8"/>
        <v>718.51499999999999</v>
      </c>
      <c r="V60" s="1">
        <f t="shared" si="9"/>
        <v>592.34999999999991</v>
      </c>
      <c r="W60" s="1">
        <f t="shared" si="10"/>
        <v>681.40499999999997</v>
      </c>
      <c r="X60" s="1">
        <f t="shared" si="11"/>
        <v>142.81499999999994</v>
      </c>
      <c r="Y60" s="1">
        <f t="shared" si="12"/>
        <v>89.055000000000064</v>
      </c>
      <c r="Z60" s="1">
        <f t="shared" si="13"/>
        <v>595.45000000000005</v>
      </c>
      <c r="AA60" s="1">
        <f t="shared" si="14"/>
        <v>808.06999999999994</v>
      </c>
      <c r="AB60" s="1">
        <f t="shared" si="15"/>
        <v>572.59999999999991</v>
      </c>
      <c r="AC60" s="1">
        <f t="shared" si="16"/>
        <v>591.84999999999991</v>
      </c>
      <c r="AD60" s="1">
        <f t="shared" si="17"/>
        <v>212.61999999999989</v>
      </c>
      <c r="AE60" s="1">
        <f t="shared" si="18"/>
        <v>19.25</v>
      </c>
      <c r="AF60" s="1">
        <f t="shared" si="19"/>
        <v>837.73</v>
      </c>
      <c r="AG60" s="1">
        <f t="shared" si="20"/>
        <v>679.60500000000002</v>
      </c>
      <c r="AH60" s="1">
        <f t="shared" si="21"/>
        <v>570.29999999999995</v>
      </c>
      <c r="AI60" s="1">
        <f t="shared" si="22"/>
        <v>594.15</v>
      </c>
      <c r="AJ60" s="1">
        <f t="shared" si="23"/>
        <v>158.125</v>
      </c>
      <c r="AK60" s="1">
        <f t="shared" si="24"/>
        <v>23.850000000000023</v>
      </c>
      <c r="AL60" s="1">
        <f t="shared" si="25"/>
        <v>715.94</v>
      </c>
      <c r="AM60" s="1">
        <f t="shared" si="26"/>
        <v>624.95249999999999</v>
      </c>
      <c r="AN60" s="1">
        <f t="shared" si="27"/>
        <v>90.987500000000068</v>
      </c>
      <c r="AP60" s="43">
        <v>584.03</v>
      </c>
      <c r="AQ60" s="43">
        <v>699.96</v>
      </c>
      <c r="AR60" s="43">
        <v>115.93</v>
      </c>
      <c r="AS60" s="43">
        <v>197.61</v>
      </c>
      <c r="AT60" s="43">
        <v>227.63</v>
      </c>
      <c r="AU60" s="43">
        <v>-19.5</v>
      </c>
      <c r="AV60" s="43">
        <v>58</v>
      </c>
    </row>
    <row r="61" spans="1:48" x14ac:dyDescent="0.3">
      <c r="A61">
        <v>63</v>
      </c>
      <c r="B61">
        <v>620.5</v>
      </c>
      <c r="C61">
        <v>737.3</v>
      </c>
      <c r="D61">
        <v>826.38</v>
      </c>
      <c r="E61">
        <v>792.4</v>
      </c>
      <c r="F61">
        <v>730.9</v>
      </c>
      <c r="G61">
        <v>706.2</v>
      </c>
      <c r="H61">
        <v>596.70000000000005</v>
      </c>
      <c r="I61">
        <v>674.9</v>
      </c>
      <c r="J61" s="43">
        <f t="shared" si="28"/>
        <v>710.66</v>
      </c>
      <c r="K61">
        <v>28</v>
      </c>
      <c r="L61">
        <v>2</v>
      </c>
      <c r="M61" s="1">
        <f t="shared" si="0"/>
        <v>693.62000000000012</v>
      </c>
      <c r="N61" s="1">
        <f t="shared" si="1"/>
        <v>727.69999999999993</v>
      </c>
      <c r="O61" s="1">
        <f t="shared" si="2"/>
        <v>116.79999999999995</v>
      </c>
      <c r="P61" s="1">
        <f t="shared" si="3"/>
        <v>-33.980000000000018</v>
      </c>
      <c r="Q61" s="1">
        <f t="shared" si="4"/>
        <v>-24.699999999999932</v>
      </c>
      <c r="R61" s="1">
        <f t="shared" si="5"/>
        <v>78.199999999999932</v>
      </c>
      <c r="S61" s="1">
        <f t="shared" si="6"/>
        <v>34.079999999999814</v>
      </c>
      <c r="T61" s="1">
        <f t="shared" si="7"/>
        <v>711.54</v>
      </c>
      <c r="U61" s="1">
        <f t="shared" si="8"/>
        <v>733.65</v>
      </c>
      <c r="V61" s="1">
        <f t="shared" si="9"/>
        <v>675.7</v>
      </c>
      <c r="W61" s="1">
        <f t="shared" si="10"/>
        <v>721.75</v>
      </c>
      <c r="X61" s="1">
        <f t="shared" si="11"/>
        <v>22.110000000000014</v>
      </c>
      <c r="Y61" s="1">
        <f t="shared" si="12"/>
        <v>46.049999999999955</v>
      </c>
      <c r="Z61" s="1">
        <f t="shared" si="13"/>
        <v>723.44</v>
      </c>
      <c r="AA61" s="1">
        <f t="shared" si="14"/>
        <v>764.84999999999991</v>
      </c>
      <c r="AB61" s="1">
        <f t="shared" si="15"/>
        <v>663.8</v>
      </c>
      <c r="AC61" s="1">
        <f t="shared" si="16"/>
        <v>690.55</v>
      </c>
      <c r="AD61" s="1">
        <f t="shared" si="17"/>
        <v>41.409999999999854</v>
      </c>
      <c r="AE61" s="1">
        <f t="shared" si="18"/>
        <v>26.75</v>
      </c>
      <c r="AF61" s="1">
        <f t="shared" si="19"/>
        <v>792.4</v>
      </c>
      <c r="AG61" s="1">
        <f t="shared" si="20"/>
        <v>678.9</v>
      </c>
      <c r="AH61" s="1">
        <f t="shared" si="21"/>
        <v>635.79999999999995</v>
      </c>
      <c r="AI61" s="1">
        <f t="shared" si="22"/>
        <v>718.55</v>
      </c>
      <c r="AJ61" s="1">
        <f t="shared" si="23"/>
        <v>113.5</v>
      </c>
      <c r="AK61" s="1">
        <f t="shared" si="24"/>
        <v>82.75</v>
      </c>
      <c r="AL61" s="1">
        <f t="shared" si="25"/>
        <v>755.47499999999991</v>
      </c>
      <c r="AM61" s="1">
        <f t="shared" si="26"/>
        <v>657.34999999999991</v>
      </c>
      <c r="AN61" s="1">
        <f t="shared" si="27"/>
        <v>98.125</v>
      </c>
      <c r="AP61" s="43">
        <v>693.62</v>
      </c>
      <c r="AQ61" s="43">
        <v>727.7</v>
      </c>
      <c r="AR61" s="43">
        <v>34.08</v>
      </c>
      <c r="AS61" s="43">
        <v>116.8</v>
      </c>
      <c r="AT61" s="43">
        <v>-33.979999999999997</v>
      </c>
      <c r="AU61" s="43">
        <v>-24.7</v>
      </c>
      <c r="AV61" s="43">
        <v>78.2</v>
      </c>
    </row>
    <row r="62" spans="1:48" x14ac:dyDescent="0.3">
      <c r="A62">
        <v>64</v>
      </c>
      <c r="B62">
        <v>698.72</v>
      </c>
      <c r="C62">
        <v>789.55</v>
      </c>
      <c r="D62">
        <v>589.29999999999995</v>
      </c>
      <c r="E62">
        <v>658.1</v>
      </c>
      <c r="F62">
        <v>710.32</v>
      </c>
      <c r="G62">
        <v>892.87</v>
      </c>
      <c r="H62">
        <v>602.23</v>
      </c>
      <c r="I62">
        <v>605.79999999999995</v>
      </c>
      <c r="J62" s="43">
        <f t="shared" si="28"/>
        <v>693.36125000000004</v>
      </c>
      <c r="K62">
        <v>14</v>
      </c>
      <c r="L62">
        <v>1</v>
      </c>
      <c r="M62" s="1">
        <f t="shared" si="0"/>
        <v>650.14250000000004</v>
      </c>
      <c r="N62" s="1">
        <f t="shared" si="1"/>
        <v>736.57999999999993</v>
      </c>
      <c r="O62" s="1">
        <f t="shared" si="2"/>
        <v>90.829999999999927</v>
      </c>
      <c r="P62" s="1">
        <f t="shared" si="3"/>
        <v>68.800000000000068</v>
      </c>
      <c r="Q62" s="1">
        <f t="shared" si="4"/>
        <v>182.54999999999995</v>
      </c>
      <c r="R62" s="1">
        <f t="shared" si="5"/>
        <v>3.5699999999999363</v>
      </c>
      <c r="S62" s="1">
        <f t="shared" si="6"/>
        <v>86.437499999999886</v>
      </c>
      <c r="T62" s="1">
        <f t="shared" si="7"/>
        <v>595.76499999999999</v>
      </c>
      <c r="U62" s="1">
        <f t="shared" si="8"/>
        <v>631.95000000000005</v>
      </c>
      <c r="V62" s="1">
        <f t="shared" si="9"/>
        <v>704.52</v>
      </c>
      <c r="W62" s="1">
        <f t="shared" si="10"/>
        <v>841.21</v>
      </c>
      <c r="X62" s="1">
        <f t="shared" si="11"/>
        <v>36.185000000000059</v>
      </c>
      <c r="Y62" s="1">
        <f t="shared" si="12"/>
        <v>136.69000000000005</v>
      </c>
      <c r="Z62" s="1">
        <f t="shared" si="13"/>
        <v>644.01</v>
      </c>
      <c r="AA62" s="1">
        <f t="shared" si="14"/>
        <v>723.82500000000005</v>
      </c>
      <c r="AB62" s="1">
        <f t="shared" si="15"/>
        <v>656.27500000000009</v>
      </c>
      <c r="AC62" s="1">
        <f t="shared" si="16"/>
        <v>749.33500000000004</v>
      </c>
      <c r="AD62" s="1">
        <f t="shared" si="17"/>
        <v>79.815000000000055</v>
      </c>
      <c r="AE62" s="1">
        <f t="shared" si="18"/>
        <v>93.059999999999945</v>
      </c>
      <c r="AF62" s="1">
        <f t="shared" si="19"/>
        <v>658.1</v>
      </c>
      <c r="AG62" s="1">
        <f t="shared" si="20"/>
        <v>744.13499999999999</v>
      </c>
      <c r="AH62" s="1">
        <f t="shared" si="21"/>
        <v>604.01499999999999</v>
      </c>
      <c r="AI62" s="1">
        <f t="shared" si="22"/>
        <v>801.59500000000003</v>
      </c>
      <c r="AJ62" s="1">
        <f t="shared" si="23"/>
        <v>-86.034999999999968</v>
      </c>
      <c r="AK62" s="1">
        <f t="shared" si="24"/>
        <v>197.58000000000004</v>
      </c>
      <c r="AL62" s="1">
        <f t="shared" si="25"/>
        <v>729.84750000000008</v>
      </c>
      <c r="AM62" s="1">
        <f t="shared" si="26"/>
        <v>674.07500000000005</v>
      </c>
      <c r="AN62" s="1">
        <f t="shared" si="27"/>
        <v>55.772500000000036</v>
      </c>
      <c r="AP62" s="43">
        <v>650.14</v>
      </c>
      <c r="AQ62" s="43">
        <v>736.58</v>
      </c>
      <c r="AR62" s="43">
        <v>86.44</v>
      </c>
      <c r="AS62" s="43">
        <v>90.83</v>
      </c>
      <c r="AT62" s="43">
        <v>68.8</v>
      </c>
      <c r="AU62" s="43">
        <v>182.55</v>
      </c>
      <c r="AV62" s="43">
        <v>3.57</v>
      </c>
    </row>
    <row r="63" spans="1:48" x14ac:dyDescent="0.3">
      <c r="A63">
        <v>65</v>
      </c>
      <c r="B63">
        <v>734.4</v>
      </c>
      <c r="C63">
        <v>743.7</v>
      </c>
      <c r="D63">
        <v>739.7</v>
      </c>
      <c r="E63">
        <v>862.66</v>
      </c>
      <c r="F63">
        <v>806.06</v>
      </c>
      <c r="G63">
        <v>887.66</v>
      </c>
      <c r="H63">
        <v>767.9</v>
      </c>
      <c r="I63">
        <v>812.3</v>
      </c>
      <c r="J63" s="43">
        <f t="shared" si="28"/>
        <v>794.29750000000001</v>
      </c>
      <c r="K63">
        <v>22</v>
      </c>
      <c r="L63">
        <v>2</v>
      </c>
      <c r="M63" s="1">
        <f t="shared" si="0"/>
        <v>762.01499999999999</v>
      </c>
      <c r="N63" s="1">
        <f t="shared" si="1"/>
        <v>826.57999999999993</v>
      </c>
      <c r="O63" s="1">
        <f t="shared" si="2"/>
        <v>9.3000000000000682</v>
      </c>
      <c r="P63" s="1">
        <f t="shared" si="3"/>
        <v>122.95999999999992</v>
      </c>
      <c r="Q63" s="1">
        <f t="shared" si="4"/>
        <v>81.600000000000023</v>
      </c>
      <c r="R63" s="1">
        <f t="shared" si="5"/>
        <v>44.399999999999977</v>
      </c>
      <c r="S63" s="1">
        <f t="shared" si="6"/>
        <v>64.564999999999941</v>
      </c>
      <c r="T63" s="1">
        <f t="shared" si="7"/>
        <v>753.8</v>
      </c>
      <c r="U63" s="1">
        <f t="shared" si="8"/>
        <v>837.48</v>
      </c>
      <c r="V63" s="1">
        <f t="shared" si="9"/>
        <v>770.23</v>
      </c>
      <c r="W63" s="1">
        <f t="shared" si="10"/>
        <v>815.68000000000006</v>
      </c>
      <c r="X63" s="1">
        <f t="shared" si="11"/>
        <v>83.680000000000064</v>
      </c>
      <c r="Y63" s="1">
        <f t="shared" si="12"/>
        <v>45.450000000000045</v>
      </c>
      <c r="Z63" s="1">
        <f t="shared" si="13"/>
        <v>737.05</v>
      </c>
      <c r="AA63" s="1">
        <f t="shared" si="14"/>
        <v>803.18000000000006</v>
      </c>
      <c r="AB63" s="1">
        <f t="shared" si="15"/>
        <v>786.98</v>
      </c>
      <c r="AC63" s="1">
        <f t="shared" si="16"/>
        <v>849.98</v>
      </c>
      <c r="AD63" s="1">
        <f t="shared" si="17"/>
        <v>66.130000000000109</v>
      </c>
      <c r="AE63" s="1">
        <f t="shared" si="18"/>
        <v>63</v>
      </c>
      <c r="AF63" s="1">
        <f t="shared" si="19"/>
        <v>862.66</v>
      </c>
      <c r="AG63" s="1">
        <f t="shared" si="20"/>
        <v>739.05</v>
      </c>
      <c r="AH63" s="1">
        <f t="shared" si="21"/>
        <v>790.09999999999991</v>
      </c>
      <c r="AI63" s="1">
        <f t="shared" si="22"/>
        <v>846.8599999999999</v>
      </c>
      <c r="AJ63" s="1">
        <f t="shared" si="23"/>
        <v>123.61000000000001</v>
      </c>
      <c r="AK63" s="1">
        <f t="shared" si="24"/>
        <v>56.759999999999991</v>
      </c>
      <c r="AL63" s="1">
        <f t="shared" si="25"/>
        <v>854.76</v>
      </c>
      <c r="AM63" s="1">
        <f t="shared" si="26"/>
        <v>764.57499999999993</v>
      </c>
      <c r="AN63" s="1">
        <f t="shared" si="27"/>
        <v>90.185000000000059</v>
      </c>
      <c r="AP63" s="43">
        <v>762.02</v>
      </c>
      <c r="AQ63" s="43">
        <v>826.58</v>
      </c>
      <c r="AR63" s="43">
        <v>64.56</v>
      </c>
      <c r="AS63" s="43">
        <v>9.3000000000000007</v>
      </c>
      <c r="AT63" s="43">
        <v>122.96</v>
      </c>
      <c r="AU63" s="43">
        <v>81.599999999999994</v>
      </c>
      <c r="AV63" s="43">
        <v>44.4</v>
      </c>
    </row>
    <row r="64" spans="1:48" x14ac:dyDescent="0.3">
      <c r="A64">
        <v>66</v>
      </c>
      <c r="B64">
        <v>449.47</v>
      </c>
      <c r="C64">
        <v>494.3</v>
      </c>
      <c r="D64">
        <v>551.20000000000005</v>
      </c>
      <c r="E64">
        <v>975.31</v>
      </c>
      <c r="F64">
        <v>444.5</v>
      </c>
      <c r="G64">
        <v>524.47</v>
      </c>
      <c r="H64">
        <v>404.3</v>
      </c>
      <c r="I64">
        <v>483.62</v>
      </c>
      <c r="J64" s="43">
        <f t="shared" si="28"/>
        <v>540.89625000000001</v>
      </c>
      <c r="K64">
        <v>15</v>
      </c>
      <c r="L64">
        <v>1</v>
      </c>
      <c r="M64" s="1">
        <f t="shared" si="0"/>
        <v>462.36750000000001</v>
      </c>
      <c r="N64" s="1">
        <f t="shared" si="1"/>
        <v>619.42499999999995</v>
      </c>
      <c r="O64" s="1">
        <f t="shared" si="2"/>
        <v>44.829999999999984</v>
      </c>
      <c r="P64" s="1">
        <f t="shared" si="3"/>
        <v>424.1099999999999</v>
      </c>
      <c r="Q64" s="1">
        <f t="shared" si="4"/>
        <v>79.970000000000027</v>
      </c>
      <c r="R64" s="1">
        <f t="shared" si="5"/>
        <v>79.319999999999993</v>
      </c>
      <c r="S64" s="1">
        <f t="shared" si="6"/>
        <v>157.05749999999995</v>
      </c>
      <c r="T64" s="1">
        <f t="shared" si="7"/>
        <v>477.75</v>
      </c>
      <c r="U64" s="1">
        <f t="shared" si="8"/>
        <v>729.46499999999992</v>
      </c>
      <c r="V64" s="1">
        <f t="shared" si="9"/>
        <v>446.98500000000001</v>
      </c>
      <c r="W64" s="1">
        <f t="shared" si="10"/>
        <v>509.38499999999999</v>
      </c>
      <c r="X64" s="1">
        <f t="shared" si="11"/>
        <v>251.71499999999992</v>
      </c>
      <c r="Y64" s="1">
        <f t="shared" si="12"/>
        <v>62.399999999999977</v>
      </c>
      <c r="Z64" s="1">
        <f t="shared" si="13"/>
        <v>500.33500000000004</v>
      </c>
      <c r="AA64" s="1">
        <f t="shared" si="14"/>
        <v>734.80499999999995</v>
      </c>
      <c r="AB64" s="1">
        <f t="shared" si="15"/>
        <v>424.4</v>
      </c>
      <c r="AC64" s="1">
        <f t="shared" si="16"/>
        <v>504.04500000000002</v>
      </c>
      <c r="AD64" s="1">
        <f t="shared" si="17"/>
        <v>234.46999999999991</v>
      </c>
      <c r="AE64" s="1">
        <f t="shared" si="18"/>
        <v>79.645000000000039</v>
      </c>
      <c r="AF64" s="1">
        <f t="shared" si="19"/>
        <v>975.31</v>
      </c>
      <c r="AG64" s="1">
        <f t="shared" si="20"/>
        <v>471.88499999999999</v>
      </c>
      <c r="AH64" s="1">
        <f t="shared" si="21"/>
        <v>443.96000000000004</v>
      </c>
      <c r="AI64" s="1">
        <f t="shared" si="22"/>
        <v>484.48500000000001</v>
      </c>
      <c r="AJ64" s="1">
        <f t="shared" si="23"/>
        <v>503.42499999999995</v>
      </c>
      <c r="AK64" s="1">
        <f t="shared" si="24"/>
        <v>40.524999999999977</v>
      </c>
      <c r="AL64" s="1">
        <f t="shared" si="25"/>
        <v>729.89750000000004</v>
      </c>
      <c r="AM64" s="1">
        <f t="shared" si="26"/>
        <v>457.92250000000001</v>
      </c>
      <c r="AN64" s="1">
        <f t="shared" si="27"/>
        <v>271.97500000000002</v>
      </c>
      <c r="AP64" s="43">
        <v>462.37</v>
      </c>
      <c r="AQ64" s="43">
        <v>619.42999999999995</v>
      </c>
      <c r="AR64" s="43">
        <v>157.06</v>
      </c>
      <c r="AS64" s="43">
        <v>44.83</v>
      </c>
      <c r="AT64" s="43">
        <v>424.11</v>
      </c>
      <c r="AU64" s="43">
        <v>79.97</v>
      </c>
      <c r="AV64" s="43">
        <v>79.319999999999993</v>
      </c>
    </row>
    <row r="65" spans="1:48" x14ac:dyDescent="0.3">
      <c r="A65">
        <v>67</v>
      </c>
      <c r="B65">
        <v>546.9</v>
      </c>
      <c r="C65">
        <v>583.9</v>
      </c>
      <c r="D65">
        <v>514.6</v>
      </c>
      <c r="E65">
        <v>591.05999999999995</v>
      </c>
      <c r="F65">
        <v>596.6</v>
      </c>
      <c r="G65">
        <v>595</v>
      </c>
      <c r="H65">
        <v>440.3</v>
      </c>
      <c r="I65">
        <v>471.9</v>
      </c>
      <c r="J65" s="43">
        <f t="shared" si="28"/>
        <v>542.53250000000003</v>
      </c>
      <c r="K65">
        <v>16</v>
      </c>
      <c r="L65">
        <v>1</v>
      </c>
      <c r="M65" s="1">
        <f t="shared" si="0"/>
        <v>524.6</v>
      </c>
      <c r="N65" s="1">
        <f t="shared" si="1"/>
        <v>560.46500000000003</v>
      </c>
      <c r="O65" s="1">
        <f t="shared" si="2"/>
        <v>37</v>
      </c>
      <c r="P65" s="1">
        <f t="shared" si="3"/>
        <v>76.459999999999923</v>
      </c>
      <c r="Q65" s="1">
        <f t="shared" si="4"/>
        <v>-1.6000000000000227</v>
      </c>
      <c r="R65" s="1">
        <f t="shared" si="5"/>
        <v>31.599999999999966</v>
      </c>
      <c r="S65" s="1">
        <f t="shared" si="6"/>
        <v>35.865000000000009</v>
      </c>
      <c r="T65" s="1">
        <f t="shared" si="7"/>
        <v>477.45000000000005</v>
      </c>
      <c r="U65" s="1">
        <f t="shared" si="8"/>
        <v>531.48</v>
      </c>
      <c r="V65" s="1">
        <f t="shared" si="9"/>
        <v>571.75</v>
      </c>
      <c r="W65" s="1">
        <f t="shared" si="10"/>
        <v>589.45000000000005</v>
      </c>
      <c r="X65" s="1">
        <f t="shared" si="11"/>
        <v>54.029999999999973</v>
      </c>
      <c r="Y65" s="1">
        <f t="shared" si="12"/>
        <v>17.700000000000045</v>
      </c>
      <c r="Z65" s="1">
        <f t="shared" si="13"/>
        <v>530.75</v>
      </c>
      <c r="AA65" s="1">
        <f t="shared" si="14"/>
        <v>587.48</v>
      </c>
      <c r="AB65" s="1">
        <f t="shared" si="15"/>
        <v>518.45000000000005</v>
      </c>
      <c r="AC65" s="1">
        <f t="shared" si="16"/>
        <v>533.45000000000005</v>
      </c>
      <c r="AD65" s="1">
        <f t="shared" si="17"/>
        <v>56.730000000000018</v>
      </c>
      <c r="AE65" s="1">
        <f t="shared" si="18"/>
        <v>15</v>
      </c>
      <c r="AF65" s="1">
        <f t="shared" si="19"/>
        <v>591.05999999999995</v>
      </c>
      <c r="AG65" s="1">
        <f t="shared" si="20"/>
        <v>565.4</v>
      </c>
      <c r="AH65" s="1">
        <f t="shared" si="21"/>
        <v>456.1</v>
      </c>
      <c r="AI65" s="1">
        <f t="shared" si="22"/>
        <v>595.79999999999995</v>
      </c>
      <c r="AJ65" s="1">
        <f t="shared" si="23"/>
        <v>25.659999999999968</v>
      </c>
      <c r="AK65" s="1">
        <f t="shared" si="24"/>
        <v>139.69999999999993</v>
      </c>
      <c r="AL65" s="1">
        <f t="shared" si="25"/>
        <v>593.42999999999995</v>
      </c>
      <c r="AM65" s="1">
        <f t="shared" si="26"/>
        <v>510.75</v>
      </c>
      <c r="AN65" s="1">
        <f t="shared" si="27"/>
        <v>82.67999999999995</v>
      </c>
      <c r="AP65" s="43">
        <v>524.6</v>
      </c>
      <c r="AQ65" s="43">
        <v>560.47</v>
      </c>
      <c r="AR65" s="43">
        <v>35.869999999999997</v>
      </c>
      <c r="AS65" s="43">
        <v>37</v>
      </c>
      <c r="AT65" s="43">
        <v>76.459999999999994</v>
      </c>
      <c r="AU65" s="43">
        <v>-1.6</v>
      </c>
      <c r="AV65" s="43">
        <v>31.6</v>
      </c>
    </row>
    <row r="66" spans="1:48" x14ac:dyDescent="0.3">
      <c r="A66">
        <v>68</v>
      </c>
      <c r="B66">
        <v>656.5</v>
      </c>
      <c r="C66">
        <v>669.5</v>
      </c>
      <c r="D66">
        <v>673</v>
      </c>
      <c r="E66">
        <v>702.1</v>
      </c>
      <c r="F66">
        <v>728.7</v>
      </c>
      <c r="G66">
        <v>746.2</v>
      </c>
      <c r="H66">
        <v>690.6</v>
      </c>
      <c r="I66">
        <v>627.1</v>
      </c>
      <c r="J66" s="43">
        <f t="shared" si="28"/>
        <v>686.71250000000009</v>
      </c>
      <c r="K66">
        <v>8</v>
      </c>
      <c r="L66">
        <v>1</v>
      </c>
      <c r="M66" s="1">
        <f t="shared" ref="M66:M129" si="29">AVERAGE(B66,D66,F66,H66)</f>
        <v>687.19999999999993</v>
      </c>
      <c r="N66" s="1">
        <f t="shared" ref="N66:N129" si="30">AVERAGE(C66,E66,G66,I66)</f>
        <v>686.22500000000002</v>
      </c>
      <c r="O66" s="1">
        <f t="shared" ref="O66:O129" si="31">AVERAGE(C66-B66)</f>
        <v>13</v>
      </c>
      <c r="P66" s="1">
        <f t="shared" ref="P66:P129" si="32">AVERAGE(E66-D66)</f>
        <v>29.100000000000023</v>
      </c>
      <c r="Q66" s="1">
        <f t="shared" ref="Q66:Q129" si="33">AVERAGE(G66-F66)</f>
        <v>17.5</v>
      </c>
      <c r="R66" s="1">
        <f t="shared" ref="R66:R129" si="34">AVERAGE(I66-H66)</f>
        <v>-63.5</v>
      </c>
      <c r="S66" s="1">
        <f t="shared" ref="S66:S129" si="35">N66-M66</f>
        <v>-0.97499999999990905</v>
      </c>
      <c r="T66" s="1">
        <f t="shared" ref="T66:T129" si="36">AVERAGE(D66,H66)</f>
        <v>681.8</v>
      </c>
      <c r="U66" s="1">
        <f t="shared" ref="U66:U129" si="37">AVERAGE(E66,I66)</f>
        <v>664.6</v>
      </c>
      <c r="V66" s="1">
        <f t="shared" ref="V66:V129" si="38">AVERAGE(B66,F66)</f>
        <v>692.6</v>
      </c>
      <c r="W66" s="1">
        <f t="shared" ref="W66:W129" si="39">AVERAGE(C66,G66)</f>
        <v>707.85</v>
      </c>
      <c r="X66" s="1">
        <f t="shared" ref="X66:X129" si="40">U66-T66</f>
        <v>-17.199999999999932</v>
      </c>
      <c r="Y66" s="1">
        <f t="shared" ref="Y66:Y129" si="41">W66-V66</f>
        <v>15.25</v>
      </c>
      <c r="Z66" s="1">
        <f t="shared" ref="Z66:Z129" si="42">AVERAGE(B66,D66)</f>
        <v>664.75</v>
      </c>
      <c r="AA66" s="1">
        <f t="shared" ref="AA66:AA129" si="43">AVERAGE(C66,E66)</f>
        <v>685.8</v>
      </c>
      <c r="AB66" s="1">
        <f t="shared" ref="AB66:AB129" si="44">AVERAGE(F66,H66)</f>
        <v>709.65000000000009</v>
      </c>
      <c r="AC66" s="1">
        <f t="shared" ref="AC66:AC129" si="45">AVERAGE(G66,I66)</f>
        <v>686.65000000000009</v>
      </c>
      <c r="AD66" s="1">
        <f t="shared" ref="AD66:AD129" si="46">AA66-Z66</f>
        <v>21.049999999999955</v>
      </c>
      <c r="AE66" s="1">
        <f t="shared" ref="AE66:AE129" si="47">AC66-AB66</f>
        <v>-23</v>
      </c>
      <c r="AF66" s="1">
        <f t="shared" ref="AF66:AF129" si="48">AVERAGE(E66)</f>
        <v>702.1</v>
      </c>
      <c r="AG66" s="1">
        <f t="shared" ref="AG66:AG129" si="49">AVERAGE(B66,C66)</f>
        <v>663</v>
      </c>
      <c r="AH66" s="1">
        <f t="shared" ref="AH66:AH129" si="50">AVERAGE(H66,I66)</f>
        <v>658.85</v>
      </c>
      <c r="AI66" s="1">
        <f t="shared" ref="AI66:AI129" si="51">AVERAGE(F66,G66)</f>
        <v>737.45</v>
      </c>
      <c r="AJ66" s="1">
        <f t="shared" ref="AJ66:AJ129" si="52">AF66-AG66</f>
        <v>39.100000000000023</v>
      </c>
      <c r="AK66" s="1">
        <f t="shared" ref="AK66:AK129" si="53">AI66-AH66</f>
        <v>78.600000000000023</v>
      </c>
      <c r="AL66" s="1">
        <f t="shared" ref="AL66:AL129" si="54">AVERAGE(AF66,AI66)</f>
        <v>719.77500000000009</v>
      </c>
      <c r="AM66" s="1">
        <f t="shared" ref="AM66:AM129" si="55">AVERAGE(AG66,AH66)</f>
        <v>660.92499999999995</v>
      </c>
      <c r="AN66" s="1">
        <f t="shared" ref="AN66:AN129" si="56">AL66-AM66</f>
        <v>58.850000000000136</v>
      </c>
      <c r="AP66" s="43">
        <v>687.2</v>
      </c>
      <c r="AQ66" s="43">
        <v>686.23</v>
      </c>
      <c r="AR66" s="43">
        <v>-0.97</v>
      </c>
      <c r="AS66" s="43">
        <v>13</v>
      </c>
      <c r="AT66" s="43">
        <v>29.1</v>
      </c>
      <c r="AU66" s="43">
        <v>17.5</v>
      </c>
      <c r="AV66" s="43">
        <v>-63.5</v>
      </c>
    </row>
    <row r="67" spans="1:48" x14ac:dyDescent="0.3">
      <c r="A67">
        <v>69</v>
      </c>
      <c r="B67">
        <v>446.8</v>
      </c>
      <c r="C67">
        <v>435.3</v>
      </c>
      <c r="D67">
        <v>398.9</v>
      </c>
      <c r="E67">
        <v>553.86</v>
      </c>
      <c r="F67">
        <v>453.6</v>
      </c>
      <c r="G67">
        <v>532.4</v>
      </c>
      <c r="H67">
        <v>439.47</v>
      </c>
      <c r="I67">
        <v>450.8</v>
      </c>
      <c r="J67" s="43">
        <f t="shared" ref="J67:J130" si="57">AVERAGE(B67:I67)</f>
        <v>463.89125000000001</v>
      </c>
      <c r="K67">
        <v>24</v>
      </c>
      <c r="L67">
        <v>2</v>
      </c>
      <c r="M67" s="1">
        <f t="shared" si="29"/>
        <v>434.69250000000005</v>
      </c>
      <c r="N67" s="1">
        <f t="shared" si="30"/>
        <v>493.09</v>
      </c>
      <c r="O67" s="1">
        <f t="shared" si="31"/>
        <v>-11.5</v>
      </c>
      <c r="P67" s="1">
        <f t="shared" si="32"/>
        <v>154.96000000000004</v>
      </c>
      <c r="Q67" s="1">
        <f t="shared" si="33"/>
        <v>78.799999999999955</v>
      </c>
      <c r="R67" s="1">
        <f t="shared" si="34"/>
        <v>11.329999999999984</v>
      </c>
      <c r="S67" s="1">
        <f t="shared" si="35"/>
        <v>58.397499999999923</v>
      </c>
      <c r="T67" s="1">
        <f t="shared" si="36"/>
        <v>419.185</v>
      </c>
      <c r="U67" s="1">
        <f t="shared" si="37"/>
        <v>502.33000000000004</v>
      </c>
      <c r="V67" s="1">
        <f t="shared" si="38"/>
        <v>450.20000000000005</v>
      </c>
      <c r="W67" s="1">
        <f t="shared" si="39"/>
        <v>483.85</v>
      </c>
      <c r="X67" s="1">
        <f t="shared" si="40"/>
        <v>83.145000000000039</v>
      </c>
      <c r="Y67" s="1">
        <f t="shared" si="41"/>
        <v>33.649999999999977</v>
      </c>
      <c r="Z67" s="1">
        <f t="shared" si="42"/>
        <v>422.85</v>
      </c>
      <c r="AA67" s="1">
        <f t="shared" si="43"/>
        <v>494.58000000000004</v>
      </c>
      <c r="AB67" s="1">
        <f t="shared" si="44"/>
        <v>446.53500000000003</v>
      </c>
      <c r="AC67" s="1">
        <f t="shared" si="45"/>
        <v>491.6</v>
      </c>
      <c r="AD67" s="1">
        <f t="shared" si="46"/>
        <v>71.730000000000018</v>
      </c>
      <c r="AE67" s="1">
        <f t="shared" si="47"/>
        <v>45.064999999999998</v>
      </c>
      <c r="AF67" s="1">
        <f t="shared" si="48"/>
        <v>553.86</v>
      </c>
      <c r="AG67" s="1">
        <f t="shared" si="49"/>
        <v>441.05</v>
      </c>
      <c r="AH67" s="1">
        <f t="shared" si="50"/>
        <v>445.13499999999999</v>
      </c>
      <c r="AI67" s="1">
        <f t="shared" si="51"/>
        <v>493</v>
      </c>
      <c r="AJ67" s="1">
        <f t="shared" si="52"/>
        <v>112.81</v>
      </c>
      <c r="AK67" s="1">
        <f t="shared" si="53"/>
        <v>47.865000000000009</v>
      </c>
      <c r="AL67" s="1">
        <f t="shared" si="54"/>
        <v>523.43000000000006</v>
      </c>
      <c r="AM67" s="1">
        <f t="shared" si="55"/>
        <v>443.09249999999997</v>
      </c>
      <c r="AN67" s="1">
        <f t="shared" si="56"/>
        <v>80.337500000000091</v>
      </c>
      <c r="AP67" s="43">
        <v>434.69</v>
      </c>
      <c r="AQ67" s="43">
        <v>493.09</v>
      </c>
      <c r="AR67" s="43">
        <v>58.4</v>
      </c>
      <c r="AS67" s="43">
        <v>-11.5</v>
      </c>
      <c r="AT67" s="43">
        <v>154.96</v>
      </c>
      <c r="AU67" s="43">
        <v>78.8</v>
      </c>
      <c r="AV67" s="43">
        <v>11.33</v>
      </c>
    </row>
    <row r="68" spans="1:48" x14ac:dyDescent="0.3">
      <c r="A68">
        <v>70</v>
      </c>
      <c r="B68">
        <v>472.5</v>
      </c>
      <c r="C68">
        <v>509.57</v>
      </c>
      <c r="D68">
        <v>414.7</v>
      </c>
      <c r="E68">
        <v>628.89</v>
      </c>
      <c r="F68">
        <v>515.42999999999995</v>
      </c>
      <c r="G68">
        <v>548.51</v>
      </c>
      <c r="H68">
        <v>419.5</v>
      </c>
      <c r="I68">
        <v>479.04</v>
      </c>
      <c r="J68" s="43">
        <f t="shared" si="57"/>
        <v>498.51749999999993</v>
      </c>
      <c r="K68">
        <v>11</v>
      </c>
      <c r="L68">
        <v>1</v>
      </c>
      <c r="M68" s="1">
        <f t="shared" si="29"/>
        <v>455.53250000000003</v>
      </c>
      <c r="N68" s="1">
        <f t="shared" si="30"/>
        <v>541.50250000000005</v>
      </c>
      <c r="O68" s="1">
        <f t="shared" si="31"/>
        <v>37.069999999999993</v>
      </c>
      <c r="P68" s="1">
        <f t="shared" si="32"/>
        <v>214.19</v>
      </c>
      <c r="Q68" s="1">
        <f t="shared" si="33"/>
        <v>33.080000000000041</v>
      </c>
      <c r="R68" s="1">
        <f t="shared" si="34"/>
        <v>59.54000000000002</v>
      </c>
      <c r="S68" s="1">
        <f t="shared" si="35"/>
        <v>85.970000000000027</v>
      </c>
      <c r="T68" s="1">
        <f t="shared" si="36"/>
        <v>417.1</v>
      </c>
      <c r="U68" s="1">
        <f t="shared" si="37"/>
        <v>553.96500000000003</v>
      </c>
      <c r="V68" s="1">
        <f t="shared" si="38"/>
        <v>493.96499999999997</v>
      </c>
      <c r="W68" s="1">
        <f t="shared" si="39"/>
        <v>529.04</v>
      </c>
      <c r="X68" s="1">
        <f t="shared" si="40"/>
        <v>136.86500000000001</v>
      </c>
      <c r="Y68" s="1">
        <f t="shared" si="41"/>
        <v>35.074999999999989</v>
      </c>
      <c r="Z68" s="1">
        <f t="shared" si="42"/>
        <v>443.6</v>
      </c>
      <c r="AA68" s="1">
        <f t="shared" si="43"/>
        <v>569.23</v>
      </c>
      <c r="AB68" s="1">
        <f t="shared" si="44"/>
        <v>467.46499999999997</v>
      </c>
      <c r="AC68" s="1">
        <f t="shared" si="45"/>
        <v>513.77499999999998</v>
      </c>
      <c r="AD68" s="1">
        <f t="shared" si="46"/>
        <v>125.63</v>
      </c>
      <c r="AE68" s="1">
        <f t="shared" si="47"/>
        <v>46.31</v>
      </c>
      <c r="AF68" s="1">
        <f t="shared" si="48"/>
        <v>628.89</v>
      </c>
      <c r="AG68" s="1">
        <f t="shared" si="49"/>
        <v>491.03499999999997</v>
      </c>
      <c r="AH68" s="1">
        <f t="shared" si="50"/>
        <v>449.27</v>
      </c>
      <c r="AI68" s="1">
        <f t="shared" si="51"/>
        <v>531.97</v>
      </c>
      <c r="AJ68" s="1">
        <f t="shared" si="52"/>
        <v>137.85500000000002</v>
      </c>
      <c r="AK68" s="1">
        <f t="shared" si="53"/>
        <v>82.700000000000045</v>
      </c>
      <c r="AL68" s="1">
        <f t="shared" si="54"/>
        <v>580.43000000000006</v>
      </c>
      <c r="AM68" s="1">
        <f t="shared" si="55"/>
        <v>470.15249999999997</v>
      </c>
      <c r="AN68" s="1">
        <f t="shared" si="56"/>
        <v>110.27750000000009</v>
      </c>
      <c r="AP68" s="43">
        <v>455.53</v>
      </c>
      <c r="AQ68" s="43">
        <v>541.5</v>
      </c>
      <c r="AR68" s="43">
        <v>85.97</v>
      </c>
      <c r="AS68" s="43">
        <v>37.07</v>
      </c>
      <c r="AT68" s="43">
        <v>214.19</v>
      </c>
      <c r="AU68" s="43">
        <v>33.08</v>
      </c>
      <c r="AV68" s="43">
        <v>59.54</v>
      </c>
    </row>
    <row r="69" spans="1:48" x14ac:dyDescent="0.3">
      <c r="A69">
        <v>71</v>
      </c>
      <c r="B69">
        <v>516.91</v>
      </c>
      <c r="C69">
        <v>556.9</v>
      </c>
      <c r="D69">
        <v>541.12</v>
      </c>
      <c r="E69">
        <v>668.69</v>
      </c>
      <c r="F69">
        <v>588.91</v>
      </c>
      <c r="G69">
        <v>656.53</v>
      </c>
      <c r="H69">
        <v>485.2</v>
      </c>
      <c r="I69">
        <v>538.4</v>
      </c>
      <c r="J69" s="43">
        <f t="shared" si="57"/>
        <v>569.08249999999987</v>
      </c>
      <c r="K69">
        <v>16</v>
      </c>
      <c r="L69">
        <v>1</v>
      </c>
      <c r="M69" s="1">
        <f t="shared" si="29"/>
        <v>533.03499999999997</v>
      </c>
      <c r="N69" s="1">
        <f t="shared" si="30"/>
        <v>605.13</v>
      </c>
      <c r="O69" s="1">
        <f t="shared" si="31"/>
        <v>39.990000000000009</v>
      </c>
      <c r="P69" s="1">
        <f t="shared" si="32"/>
        <v>127.57000000000005</v>
      </c>
      <c r="Q69" s="1">
        <f t="shared" si="33"/>
        <v>67.62</v>
      </c>
      <c r="R69" s="1">
        <f t="shared" si="34"/>
        <v>53.199999999999989</v>
      </c>
      <c r="S69" s="1">
        <f t="shared" si="35"/>
        <v>72.095000000000027</v>
      </c>
      <c r="T69" s="1">
        <f t="shared" si="36"/>
        <v>513.16</v>
      </c>
      <c r="U69" s="1">
        <f t="shared" si="37"/>
        <v>603.54500000000007</v>
      </c>
      <c r="V69" s="1">
        <f t="shared" si="38"/>
        <v>552.91</v>
      </c>
      <c r="W69" s="1">
        <f t="shared" si="39"/>
        <v>606.71499999999992</v>
      </c>
      <c r="X69" s="1">
        <f t="shared" si="40"/>
        <v>90.385000000000105</v>
      </c>
      <c r="Y69" s="1">
        <f t="shared" si="41"/>
        <v>53.80499999999995</v>
      </c>
      <c r="Z69" s="1">
        <f t="shared" si="42"/>
        <v>529.01499999999999</v>
      </c>
      <c r="AA69" s="1">
        <f t="shared" si="43"/>
        <v>612.79500000000007</v>
      </c>
      <c r="AB69" s="1">
        <f t="shared" si="44"/>
        <v>537.05499999999995</v>
      </c>
      <c r="AC69" s="1">
        <f t="shared" si="45"/>
        <v>597.46499999999992</v>
      </c>
      <c r="AD69" s="1">
        <f t="shared" si="46"/>
        <v>83.780000000000086</v>
      </c>
      <c r="AE69" s="1">
        <f t="shared" si="47"/>
        <v>60.409999999999968</v>
      </c>
      <c r="AF69" s="1">
        <f t="shared" si="48"/>
        <v>668.69</v>
      </c>
      <c r="AG69" s="1">
        <f t="shared" si="49"/>
        <v>536.90499999999997</v>
      </c>
      <c r="AH69" s="1">
        <f t="shared" si="50"/>
        <v>511.79999999999995</v>
      </c>
      <c r="AI69" s="1">
        <f t="shared" si="51"/>
        <v>622.72</v>
      </c>
      <c r="AJ69" s="1">
        <f t="shared" si="52"/>
        <v>131.78500000000008</v>
      </c>
      <c r="AK69" s="1">
        <f t="shared" si="53"/>
        <v>110.92000000000007</v>
      </c>
      <c r="AL69" s="1">
        <f t="shared" si="54"/>
        <v>645.70500000000004</v>
      </c>
      <c r="AM69" s="1">
        <f t="shared" si="55"/>
        <v>524.35249999999996</v>
      </c>
      <c r="AN69" s="1">
        <f t="shared" si="56"/>
        <v>121.35250000000008</v>
      </c>
      <c r="AP69" s="43">
        <v>533.04</v>
      </c>
      <c r="AQ69" s="43">
        <v>605.13</v>
      </c>
      <c r="AR69" s="43">
        <v>72.099999999999994</v>
      </c>
      <c r="AS69" s="43">
        <v>39.99</v>
      </c>
      <c r="AT69" s="43">
        <v>127.57</v>
      </c>
      <c r="AU69" s="43">
        <v>67.62</v>
      </c>
      <c r="AV69" s="43">
        <v>53.2</v>
      </c>
    </row>
    <row r="70" spans="1:48" x14ac:dyDescent="0.3">
      <c r="A70">
        <v>72</v>
      </c>
      <c r="B70">
        <v>415.3</v>
      </c>
      <c r="C70">
        <v>495.64</v>
      </c>
      <c r="D70">
        <v>515.9</v>
      </c>
      <c r="E70">
        <v>693.86</v>
      </c>
      <c r="F70">
        <v>556.1</v>
      </c>
      <c r="G70">
        <v>702.73</v>
      </c>
      <c r="H70">
        <v>488.6</v>
      </c>
      <c r="I70">
        <v>443.1</v>
      </c>
      <c r="J70" s="43">
        <f t="shared" si="57"/>
        <v>538.90375000000006</v>
      </c>
      <c r="K70">
        <v>9</v>
      </c>
      <c r="L70">
        <v>1</v>
      </c>
      <c r="M70" s="1">
        <f t="shared" si="29"/>
        <v>493.97500000000002</v>
      </c>
      <c r="N70" s="1">
        <f t="shared" si="30"/>
        <v>583.83249999999998</v>
      </c>
      <c r="O70" s="1">
        <f t="shared" si="31"/>
        <v>80.339999999999975</v>
      </c>
      <c r="P70" s="1">
        <f t="shared" si="32"/>
        <v>177.96000000000004</v>
      </c>
      <c r="Q70" s="1">
        <f t="shared" si="33"/>
        <v>146.63</v>
      </c>
      <c r="R70" s="1">
        <f t="shared" si="34"/>
        <v>-45.5</v>
      </c>
      <c r="S70" s="1">
        <f t="shared" si="35"/>
        <v>89.857499999999959</v>
      </c>
      <c r="T70" s="1">
        <f t="shared" si="36"/>
        <v>502.25</v>
      </c>
      <c r="U70" s="1">
        <f t="shared" si="37"/>
        <v>568.48</v>
      </c>
      <c r="V70" s="1">
        <f t="shared" si="38"/>
        <v>485.70000000000005</v>
      </c>
      <c r="W70" s="1">
        <f t="shared" si="39"/>
        <v>599.18499999999995</v>
      </c>
      <c r="X70" s="1">
        <f t="shared" si="40"/>
        <v>66.230000000000018</v>
      </c>
      <c r="Y70" s="1">
        <f t="shared" si="41"/>
        <v>113.4849999999999</v>
      </c>
      <c r="Z70" s="1">
        <f t="shared" si="42"/>
        <v>465.6</v>
      </c>
      <c r="AA70" s="1">
        <f t="shared" si="43"/>
        <v>594.75</v>
      </c>
      <c r="AB70" s="1">
        <f t="shared" si="44"/>
        <v>522.35</v>
      </c>
      <c r="AC70" s="1">
        <f t="shared" si="45"/>
        <v>572.91499999999996</v>
      </c>
      <c r="AD70" s="1">
        <f t="shared" si="46"/>
        <v>129.14999999999998</v>
      </c>
      <c r="AE70" s="1">
        <f t="shared" si="47"/>
        <v>50.564999999999941</v>
      </c>
      <c r="AF70" s="1">
        <f t="shared" si="48"/>
        <v>693.86</v>
      </c>
      <c r="AG70" s="1">
        <f t="shared" si="49"/>
        <v>455.47</v>
      </c>
      <c r="AH70" s="1">
        <f t="shared" si="50"/>
        <v>465.85</v>
      </c>
      <c r="AI70" s="1">
        <f t="shared" si="51"/>
        <v>629.41499999999996</v>
      </c>
      <c r="AJ70" s="1">
        <f t="shared" si="52"/>
        <v>238.39</v>
      </c>
      <c r="AK70" s="1">
        <f t="shared" si="53"/>
        <v>163.56499999999994</v>
      </c>
      <c r="AL70" s="1">
        <f t="shared" si="54"/>
        <v>661.63750000000005</v>
      </c>
      <c r="AM70" s="1">
        <f t="shared" si="55"/>
        <v>460.66</v>
      </c>
      <c r="AN70" s="1">
        <f t="shared" si="56"/>
        <v>200.97750000000002</v>
      </c>
      <c r="AP70" s="43">
        <v>493.98</v>
      </c>
      <c r="AQ70" s="43">
        <v>583.83000000000004</v>
      </c>
      <c r="AR70" s="43">
        <v>89.86</v>
      </c>
      <c r="AS70" s="43">
        <v>80.34</v>
      </c>
      <c r="AT70" s="43">
        <v>177.96</v>
      </c>
      <c r="AU70" s="43">
        <v>146.63</v>
      </c>
      <c r="AV70" s="43">
        <v>-45.5</v>
      </c>
    </row>
    <row r="71" spans="1:48" x14ac:dyDescent="0.3">
      <c r="A71">
        <v>73</v>
      </c>
      <c r="B71">
        <v>464.89</v>
      </c>
      <c r="C71">
        <v>481.3</v>
      </c>
      <c r="D71">
        <v>382.9</v>
      </c>
      <c r="E71">
        <v>469.3</v>
      </c>
      <c r="F71">
        <v>493.6</v>
      </c>
      <c r="G71">
        <v>686.25</v>
      </c>
      <c r="H71">
        <v>479.09</v>
      </c>
      <c r="I71">
        <v>436.5</v>
      </c>
      <c r="J71" s="43">
        <f t="shared" si="57"/>
        <v>486.72875000000005</v>
      </c>
      <c r="K71">
        <v>9</v>
      </c>
      <c r="L71">
        <v>1</v>
      </c>
      <c r="M71" s="1">
        <f t="shared" si="29"/>
        <v>455.11999999999995</v>
      </c>
      <c r="N71" s="1">
        <f t="shared" si="30"/>
        <v>518.33749999999998</v>
      </c>
      <c r="O71" s="1">
        <f t="shared" si="31"/>
        <v>16.410000000000025</v>
      </c>
      <c r="P71" s="1">
        <f t="shared" si="32"/>
        <v>86.400000000000034</v>
      </c>
      <c r="Q71" s="1">
        <f t="shared" si="33"/>
        <v>192.64999999999998</v>
      </c>
      <c r="R71" s="1">
        <f t="shared" si="34"/>
        <v>-42.589999999999975</v>
      </c>
      <c r="S71" s="1">
        <f t="shared" si="35"/>
        <v>63.21750000000003</v>
      </c>
      <c r="T71" s="1">
        <f t="shared" si="36"/>
        <v>430.995</v>
      </c>
      <c r="U71" s="1">
        <f t="shared" si="37"/>
        <v>452.9</v>
      </c>
      <c r="V71" s="1">
        <f t="shared" si="38"/>
        <v>479.245</v>
      </c>
      <c r="W71" s="1">
        <f t="shared" si="39"/>
        <v>583.77499999999998</v>
      </c>
      <c r="X71" s="1">
        <f t="shared" si="40"/>
        <v>21.904999999999973</v>
      </c>
      <c r="Y71" s="1">
        <f t="shared" si="41"/>
        <v>104.52999999999997</v>
      </c>
      <c r="Z71" s="1">
        <f t="shared" si="42"/>
        <v>423.89499999999998</v>
      </c>
      <c r="AA71" s="1">
        <f t="shared" si="43"/>
        <v>475.3</v>
      </c>
      <c r="AB71" s="1">
        <f t="shared" si="44"/>
        <v>486.34500000000003</v>
      </c>
      <c r="AC71" s="1">
        <f t="shared" si="45"/>
        <v>561.375</v>
      </c>
      <c r="AD71" s="1">
        <f t="shared" si="46"/>
        <v>51.40500000000003</v>
      </c>
      <c r="AE71" s="1">
        <f t="shared" si="47"/>
        <v>75.029999999999973</v>
      </c>
      <c r="AF71" s="1">
        <f t="shared" si="48"/>
        <v>469.3</v>
      </c>
      <c r="AG71" s="1">
        <f t="shared" si="49"/>
        <v>473.09500000000003</v>
      </c>
      <c r="AH71" s="1">
        <f t="shared" si="50"/>
        <v>457.79499999999996</v>
      </c>
      <c r="AI71" s="1">
        <f t="shared" si="51"/>
        <v>589.92499999999995</v>
      </c>
      <c r="AJ71" s="1">
        <f t="shared" si="52"/>
        <v>-3.7950000000000159</v>
      </c>
      <c r="AK71" s="1">
        <f t="shared" si="53"/>
        <v>132.13</v>
      </c>
      <c r="AL71" s="1">
        <f t="shared" si="54"/>
        <v>529.61249999999995</v>
      </c>
      <c r="AM71" s="1">
        <f t="shared" si="55"/>
        <v>465.44499999999999</v>
      </c>
      <c r="AN71" s="1">
        <f t="shared" si="56"/>
        <v>64.167499999999961</v>
      </c>
      <c r="AP71" s="43">
        <v>455.12</v>
      </c>
      <c r="AQ71" s="43">
        <v>518.34</v>
      </c>
      <c r="AR71" s="43">
        <v>63.22</v>
      </c>
      <c r="AS71" s="43">
        <v>16.41</v>
      </c>
      <c r="AT71" s="43">
        <v>86.4</v>
      </c>
      <c r="AU71" s="43">
        <v>192.65</v>
      </c>
      <c r="AV71" s="43">
        <v>-42.59</v>
      </c>
    </row>
    <row r="72" spans="1:48" x14ac:dyDescent="0.3">
      <c r="A72">
        <v>74</v>
      </c>
      <c r="B72">
        <v>453.6</v>
      </c>
      <c r="C72">
        <v>571.41</v>
      </c>
      <c r="D72">
        <v>513.5</v>
      </c>
      <c r="E72">
        <v>652.4</v>
      </c>
      <c r="F72">
        <v>463.1</v>
      </c>
      <c r="G72">
        <v>573.76</v>
      </c>
      <c r="H72">
        <v>438.29</v>
      </c>
      <c r="I72">
        <v>470.6</v>
      </c>
      <c r="J72" s="43">
        <f t="shared" si="57"/>
        <v>517.08249999999998</v>
      </c>
      <c r="K72">
        <v>19</v>
      </c>
      <c r="L72">
        <v>2</v>
      </c>
      <c r="M72" s="1">
        <f t="shared" si="29"/>
        <v>467.1225</v>
      </c>
      <c r="N72" s="1">
        <f t="shared" si="30"/>
        <v>567.04250000000002</v>
      </c>
      <c r="O72" s="1">
        <f t="shared" si="31"/>
        <v>117.80999999999995</v>
      </c>
      <c r="P72" s="1">
        <f t="shared" si="32"/>
        <v>138.89999999999998</v>
      </c>
      <c r="Q72" s="1">
        <f t="shared" si="33"/>
        <v>110.65999999999997</v>
      </c>
      <c r="R72" s="1">
        <f t="shared" si="34"/>
        <v>32.31</v>
      </c>
      <c r="S72" s="1">
        <f t="shared" si="35"/>
        <v>99.920000000000016</v>
      </c>
      <c r="T72" s="1">
        <f t="shared" si="36"/>
        <v>475.89499999999998</v>
      </c>
      <c r="U72" s="1">
        <f t="shared" si="37"/>
        <v>561.5</v>
      </c>
      <c r="V72" s="1">
        <f t="shared" si="38"/>
        <v>458.35</v>
      </c>
      <c r="W72" s="1">
        <f t="shared" si="39"/>
        <v>572.58500000000004</v>
      </c>
      <c r="X72" s="1">
        <f t="shared" si="40"/>
        <v>85.605000000000018</v>
      </c>
      <c r="Y72" s="1">
        <f t="shared" si="41"/>
        <v>114.23500000000001</v>
      </c>
      <c r="Z72" s="1">
        <f t="shared" si="42"/>
        <v>483.55</v>
      </c>
      <c r="AA72" s="1">
        <f t="shared" si="43"/>
        <v>611.90499999999997</v>
      </c>
      <c r="AB72" s="1">
        <f t="shared" si="44"/>
        <v>450.69500000000005</v>
      </c>
      <c r="AC72" s="1">
        <f t="shared" si="45"/>
        <v>522.18000000000006</v>
      </c>
      <c r="AD72" s="1">
        <f t="shared" si="46"/>
        <v>128.35499999999996</v>
      </c>
      <c r="AE72" s="1">
        <f t="shared" si="47"/>
        <v>71.485000000000014</v>
      </c>
      <c r="AF72" s="1">
        <f t="shared" si="48"/>
        <v>652.4</v>
      </c>
      <c r="AG72" s="1">
        <f t="shared" si="49"/>
        <v>512.505</v>
      </c>
      <c r="AH72" s="1">
        <f t="shared" si="50"/>
        <v>454.44500000000005</v>
      </c>
      <c r="AI72" s="1">
        <f t="shared" si="51"/>
        <v>518.43000000000006</v>
      </c>
      <c r="AJ72" s="1">
        <f t="shared" si="52"/>
        <v>139.89499999999998</v>
      </c>
      <c r="AK72" s="1">
        <f t="shared" si="53"/>
        <v>63.985000000000014</v>
      </c>
      <c r="AL72" s="1">
        <f t="shared" si="54"/>
        <v>585.41499999999996</v>
      </c>
      <c r="AM72" s="1">
        <f t="shared" si="55"/>
        <v>483.47500000000002</v>
      </c>
      <c r="AN72" s="1">
        <f t="shared" si="56"/>
        <v>101.93999999999994</v>
      </c>
      <c r="AP72" s="43">
        <v>467.12</v>
      </c>
      <c r="AQ72" s="43">
        <v>567.04</v>
      </c>
      <c r="AR72" s="43">
        <v>99.92</v>
      </c>
      <c r="AS72" s="43">
        <v>117.81</v>
      </c>
      <c r="AT72" s="43">
        <v>138.9</v>
      </c>
      <c r="AU72" s="43">
        <v>110.66</v>
      </c>
      <c r="AV72" s="43">
        <v>32.31</v>
      </c>
    </row>
    <row r="73" spans="1:48" x14ac:dyDescent="0.3">
      <c r="A73">
        <v>75</v>
      </c>
      <c r="B73">
        <v>907.6</v>
      </c>
      <c r="C73">
        <v>881.1</v>
      </c>
      <c r="D73">
        <v>1004</v>
      </c>
      <c r="E73">
        <v>1132.8</v>
      </c>
      <c r="F73">
        <v>1147</v>
      </c>
      <c r="G73">
        <v>1124</v>
      </c>
      <c r="H73">
        <v>830.83</v>
      </c>
      <c r="I73">
        <v>859.3</v>
      </c>
      <c r="J73" s="43">
        <f t="shared" si="57"/>
        <v>985.82875000000001</v>
      </c>
      <c r="K73">
        <v>16</v>
      </c>
      <c r="L73">
        <v>1</v>
      </c>
      <c r="M73" s="1">
        <f t="shared" si="29"/>
        <v>972.35749999999996</v>
      </c>
      <c r="N73" s="1">
        <f t="shared" si="30"/>
        <v>999.3</v>
      </c>
      <c r="O73" s="1">
        <f t="shared" si="31"/>
        <v>-26.5</v>
      </c>
      <c r="P73" s="1">
        <f t="shared" si="32"/>
        <v>128.79999999999995</v>
      </c>
      <c r="Q73" s="1">
        <f t="shared" si="33"/>
        <v>-23</v>
      </c>
      <c r="R73" s="1">
        <f t="shared" si="34"/>
        <v>28.469999999999914</v>
      </c>
      <c r="S73" s="1">
        <f t="shared" si="35"/>
        <v>26.942499999999995</v>
      </c>
      <c r="T73" s="1">
        <f t="shared" si="36"/>
        <v>917.41499999999996</v>
      </c>
      <c r="U73" s="1">
        <f t="shared" si="37"/>
        <v>996.05</v>
      </c>
      <c r="V73" s="1">
        <f t="shared" si="38"/>
        <v>1027.3</v>
      </c>
      <c r="W73" s="1">
        <f t="shared" si="39"/>
        <v>1002.55</v>
      </c>
      <c r="X73" s="1">
        <f t="shared" si="40"/>
        <v>78.634999999999991</v>
      </c>
      <c r="Y73" s="1">
        <f t="shared" si="41"/>
        <v>-24.75</v>
      </c>
      <c r="Z73" s="1">
        <f t="shared" si="42"/>
        <v>955.8</v>
      </c>
      <c r="AA73" s="1">
        <f t="shared" si="43"/>
        <v>1006.95</v>
      </c>
      <c r="AB73" s="1">
        <f t="shared" si="44"/>
        <v>988.91499999999996</v>
      </c>
      <c r="AC73" s="1">
        <f t="shared" si="45"/>
        <v>991.65</v>
      </c>
      <c r="AD73" s="1">
        <f t="shared" si="46"/>
        <v>51.150000000000091</v>
      </c>
      <c r="AE73" s="1">
        <f t="shared" si="47"/>
        <v>2.7350000000000136</v>
      </c>
      <c r="AF73" s="1">
        <f t="shared" si="48"/>
        <v>1132.8</v>
      </c>
      <c r="AG73" s="1">
        <f t="shared" si="49"/>
        <v>894.35</v>
      </c>
      <c r="AH73" s="1">
        <f t="shared" si="50"/>
        <v>845.06500000000005</v>
      </c>
      <c r="AI73" s="1">
        <f t="shared" si="51"/>
        <v>1135.5</v>
      </c>
      <c r="AJ73" s="1">
        <f t="shared" si="52"/>
        <v>238.44999999999993</v>
      </c>
      <c r="AK73" s="1">
        <f t="shared" si="53"/>
        <v>290.43499999999995</v>
      </c>
      <c r="AL73" s="1">
        <f t="shared" si="54"/>
        <v>1134.1500000000001</v>
      </c>
      <c r="AM73" s="1">
        <f t="shared" si="55"/>
        <v>869.70749999999998</v>
      </c>
      <c r="AN73" s="1">
        <f t="shared" si="56"/>
        <v>264.44250000000011</v>
      </c>
      <c r="AP73" s="43">
        <v>972.36</v>
      </c>
      <c r="AQ73" s="43">
        <v>999.3</v>
      </c>
      <c r="AR73" s="43">
        <v>26.94</v>
      </c>
      <c r="AS73" s="43">
        <v>-26.5</v>
      </c>
      <c r="AT73" s="43">
        <v>128.80000000000001</v>
      </c>
      <c r="AU73" s="43">
        <v>-23</v>
      </c>
      <c r="AV73" s="43">
        <v>28.47</v>
      </c>
    </row>
    <row r="74" spans="1:48" x14ac:dyDescent="0.3">
      <c r="A74">
        <v>76</v>
      </c>
      <c r="B74">
        <v>693.98</v>
      </c>
      <c r="C74">
        <v>651.36</v>
      </c>
      <c r="D74">
        <v>502.1</v>
      </c>
      <c r="E74">
        <v>708.52</v>
      </c>
      <c r="F74">
        <v>484.9</v>
      </c>
      <c r="G74">
        <v>569.47</v>
      </c>
      <c r="H74">
        <v>392.7</v>
      </c>
      <c r="I74">
        <v>464.47</v>
      </c>
      <c r="J74" s="43">
        <f t="shared" si="57"/>
        <v>558.4375</v>
      </c>
      <c r="K74">
        <v>31</v>
      </c>
      <c r="L74">
        <v>2</v>
      </c>
      <c r="M74" s="1">
        <f t="shared" si="29"/>
        <v>518.41999999999996</v>
      </c>
      <c r="N74" s="1">
        <f t="shared" si="30"/>
        <v>598.45500000000004</v>
      </c>
      <c r="O74" s="1">
        <f t="shared" si="31"/>
        <v>-42.620000000000005</v>
      </c>
      <c r="P74" s="1">
        <f t="shared" si="32"/>
        <v>206.41999999999996</v>
      </c>
      <c r="Q74" s="1">
        <f t="shared" si="33"/>
        <v>84.57000000000005</v>
      </c>
      <c r="R74" s="1">
        <f t="shared" si="34"/>
        <v>71.770000000000039</v>
      </c>
      <c r="S74" s="1">
        <f t="shared" si="35"/>
        <v>80.035000000000082</v>
      </c>
      <c r="T74" s="1">
        <f t="shared" si="36"/>
        <v>447.4</v>
      </c>
      <c r="U74" s="1">
        <f t="shared" si="37"/>
        <v>586.495</v>
      </c>
      <c r="V74" s="1">
        <f t="shared" si="38"/>
        <v>589.44000000000005</v>
      </c>
      <c r="W74" s="1">
        <f t="shared" si="39"/>
        <v>610.41499999999996</v>
      </c>
      <c r="X74" s="1">
        <f t="shared" si="40"/>
        <v>139.09500000000003</v>
      </c>
      <c r="Y74" s="1">
        <f t="shared" si="41"/>
        <v>20.974999999999909</v>
      </c>
      <c r="Z74" s="1">
        <f t="shared" si="42"/>
        <v>598.04</v>
      </c>
      <c r="AA74" s="1">
        <f t="shared" si="43"/>
        <v>679.94</v>
      </c>
      <c r="AB74" s="1">
        <f t="shared" si="44"/>
        <v>438.79999999999995</v>
      </c>
      <c r="AC74" s="1">
        <f t="shared" si="45"/>
        <v>516.97</v>
      </c>
      <c r="AD74" s="1">
        <f t="shared" si="46"/>
        <v>81.900000000000091</v>
      </c>
      <c r="AE74" s="1">
        <f t="shared" si="47"/>
        <v>78.170000000000073</v>
      </c>
      <c r="AF74" s="1">
        <f t="shared" si="48"/>
        <v>708.52</v>
      </c>
      <c r="AG74" s="1">
        <f t="shared" si="49"/>
        <v>672.67000000000007</v>
      </c>
      <c r="AH74" s="1">
        <f t="shared" si="50"/>
        <v>428.58500000000004</v>
      </c>
      <c r="AI74" s="1">
        <f t="shared" si="51"/>
        <v>527.18499999999995</v>
      </c>
      <c r="AJ74" s="1">
        <f t="shared" si="52"/>
        <v>35.849999999999909</v>
      </c>
      <c r="AK74" s="1">
        <f t="shared" si="53"/>
        <v>98.599999999999909</v>
      </c>
      <c r="AL74" s="1">
        <f t="shared" si="54"/>
        <v>617.85249999999996</v>
      </c>
      <c r="AM74" s="1">
        <f t="shared" si="55"/>
        <v>550.62750000000005</v>
      </c>
      <c r="AN74" s="1">
        <f t="shared" si="56"/>
        <v>67.224999999999909</v>
      </c>
      <c r="AP74" s="43">
        <v>518.41999999999996</v>
      </c>
      <c r="AQ74" s="43">
        <v>598.46</v>
      </c>
      <c r="AR74" s="43">
        <v>80.040000000000006</v>
      </c>
      <c r="AS74" s="43">
        <v>-42.62</v>
      </c>
      <c r="AT74" s="43">
        <v>206.42</v>
      </c>
      <c r="AU74" s="43">
        <v>84.57</v>
      </c>
      <c r="AV74" s="43">
        <v>71.77</v>
      </c>
    </row>
    <row r="75" spans="1:48" x14ac:dyDescent="0.3">
      <c r="A75">
        <v>77</v>
      </c>
      <c r="B75">
        <v>540.9</v>
      </c>
      <c r="C75">
        <v>577.4</v>
      </c>
      <c r="D75">
        <v>504.1</v>
      </c>
      <c r="E75">
        <v>666.02</v>
      </c>
      <c r="F75">
        <v>581.29999999999995</v>
      </c>
      <c r="G75">
        <v>561.6</v>
      </c>
      <c r="H75">
        <v>618.4</v>
      </c>
      <c r="I75">
        <v>692.9</v>
      </c>
      <c r="J75" s="43">
        <f t="shared" si="57"/>
        <v>592.82749999999999</v>
      </c>
      <c r="K75">
        <v>16</v>
      </c>
      <c r="L75">
        <v>1</v>
      </c>
      <c r="M75" s="1">
        <f t="shared" si="29"/>
        <v>561.17499999999995</v>
      </c>
      <c r="N75" s="1">
        <f t="shared" si="30"/>
        <v>624.48</v>
      </c>
      <c r="O75" s="1">
        <f t="shared" si="31"/>
        <v>36.5</v>
      </c>
      <c r="P75" s="1">
        <f t="shared" si="32"/>
        <v>161.91999999999996</v>
      </c>
      <c r="Q75" s="1">
        <f t="shared" si="33"/>
        <v>-19.699999999999932</v>
      </c>
      <c r="R75" s="1">
        <f t="shared" si="34"/>
        <v>74.5</v>
      </c>
      <c r="S75" s="1">
        <f t="shared" si="35"/>
        <v>63.305000000000064</v>
      </c>
      <c r="T75" s="1">
        <f t="shared" si="36"/>
        <v>561.25</v>
      </c>
      <c r="U75" s="1">
        <f t="shared" si="37"/>
        <v>679.46</v>
      </c>
      <c r="V75" s="1">
        <f t="shared" si="38"/>
        <v>561.09999999999991</v>
      </c>
      <c r="W75" s="1">
        <f t="shared" si="39"/>
        <v>569.5</v>
      </c>
      <c r="X75" s="1">
        <f t="shared" si="40"/>
        <v>118.21000000000004</v>
      </c>
      <c r="Y75" s="1">
        <f t="shared" si="41"/>
        <v>8.4000000000000909</v>
      </c>
      <c r="Z75" s="1">
        <f t="shared" si="42"/>
        <v>522.5</v>
      </c>
      <c r="AA75" s="1">
        <f t="shared" si="43"/>
        <v>621.71</v>
      </c>
      <c r="AB75" s="1">
        <f t="shared" si="44"/>
        <v>599.84999999999991</v>
      </c>
      <c r="AC75" s="1">
        <f t="shared" si="45"/>
        <v>627.25</v>
      </c>
      <c r="AD75" s="1">
        <f t="shared" si="46"/>
        <v>99.210000000000036</v>
      </c>
      <c r="AE75" s="1">
        <f t="shared" si="47"/>
        <v>27.400000000000091</v>
      </c>
      <c r="AF75" s="1">
        <f t="shared" si="48"/>
        <v>666.02</v>
      </c>
      <c r="AG75" s="1">
        <f t="shared" si="49"/>
        <v>559.15</v>
      </c>
      <c r="AH75" s="1">
        <f t="shared" si="50"/>
        <v>655.65</v>
      </c>
      <c r="AI75" s="1">
        <f t="shared" si="51"/>
        <v>571.45000000000005</v>
      </c>
      <c r="AJ75" s="1">
        <f t="shared" si="52"/>
        <v>106.87</v>
      </c>
      <c r="AK75" s="1">
        <f t="shared" si="53"/>
        <v>-84.199999999999932</v>
      </c>
      <c r="AL75" s="1">
        <f t="shared" si="54"/>
        <v>618.73500000000001</v>
      </c>
      <c r="AM75" s="1">
        <f t="shared" si="55"/>
        <v>607.4</v>
      </c>
      <c r="AN75" s="1">
        <f t="shared" si="56"/>
        <v>11.335000000000036</v>
      </c>
      <c r="AP75" s="43">
        <v>561.17999999999995</v>
      </c>
      <c r="AQ75" s="43">
        <v>624.48</v>
      </c>
      <c r="AR75" s="43">
        <v>63.31</v>
      </c>
      <c r="AS75" s="43">
        <v>36.5</v>
      </c>
      <c r="AT75" s="43">
        <v>161.91999999999999</v>
      </c>
      <c r="AU75" s="43">
        <v>-19.7</v>
      </c>
      <c r="AV75" s="43">
        <v>74.5</v>
      </c>
    </row>
    <row r="76" spans="1:48" x14ac:dyDescent="0.3">
      <c r="A76">
        <v>78</v>
      </c>
      <c r="B76">
        <v>429</v>
      </c>
      <c r="C76">
        <v>465.3</v>
      </c>
      <c r="D76">
        <v>471.1</v>
      </c>
      <c r="E76">
        <v>522.6</v>
      </c>
      <c r="F76">
        <v>656</v>
      </c>
      <c r="G76">
        <v>759.68</v>
      </c>
      <c r="H76">
        <v>503.5</v>
      </c>
      <c r="I76">
        <v>547.20000000000005</v>
      </c>
      <c r="J76" s="43">
        <f t="shared" si="57"/>
        <v>544.29750000000001</v>
      </c>
      <c r="K76">
        <v>9</v>
      </c>
      <c r="L76">
        <v>1</v>
      </c>
      <c r="M76" s="1">
        <f t="shared" si="29"/>
        <v>514.9</v>
      </c>
      <c r="N76" s="1">
        <f t="shared" si="30"/>
        <v>573.69499999999994</v>
      </c>
      <c r="O76" s="1">
        <f t="shared" si="31"/>
        <v>36.300000000000011</v>
      </c>
      <c r="P76" s="1">
        <f t="shared" si="32"/>
        <v>51.5</v>
      </c>
      <c r="Q76" s="1">
        <f t="shared" si="33"/>
        <v>103.67999999999995</v>
      </c>
      <c r="R76" s="1">
        <f t="shared" si="34"/>
        <v>43.700000000000045</v>
      </c>
      <c r="S76" s="1">
        <f t="shared" si="35"/>
        <v>58.794999999999959</v>
      </c>
      <c r="T76" s="1">
        <f t="shared" si="36"/>
        <v>487.3</v>
      </c>
      <c r="U76" s="1">
        <f t="shared" si="37"/>
        <v>534.90000000000009</v>
      </c>
      <c r="V76" s="1">
        <f t="shared" si="38"/>
        <v>542.5</v>
      </c>
      <c r="W76" s="1">
        <f t="shared" si="39"/>
        <v>612.49</v>
      </c>
      <c r="X76" s="1">
        <f t="shared" si="40"/>
        <v>47.60000000000008</v>
      </c>
      <c r="Y76" s="1">
        <f t="shared" si="41"/>
        <v>69.990000000000009</v>
      </c>
      <c r="Z76" s="1">
        <f t="shared" si="42"/>
        <v>450.05</v>
      </c>
      <c r="AA76" s="1">
        <f t="shared" si="43"/>
        <v>493.95000000000005</v>
      </c>
      <c r="AB76" s="1">
        <f t="shared" si="44"/>
        <v>579.75</v>
      </c>
      <c r="AC76" s="1">
        <f t="shared" si="45"/>
        <v>653.44000000000005</v>
      </c>
      <c r="AD76" s="1">
        <f t="shared" si="46"/>
        <v>43.900000000000034</v>
      </c>
      <c r="AE76" s="1">
        <f t="shared" si="47"/>
        <v>73.690000000000055</v>
      </c>
      <c r="AF76" s="1">
        <f t="shared" si="48"/>
        <v>522.6</v>
      </c>
      <c r="AG76" s="1">
        <f t="shared" si="49"/>
        <v>447.15</v>
      </c>
      <c r="AH76" s="1">
        <f t="shared" si="50"/>
        <v>525.35</v>
      </c>
      <c r="AI76" s="1">
        <f t="shared" si="51"/>
        <v>707.83999999999992</v>
      </c>
      <c r="AJ76" s="1">
        <f t="shared" si="52"/>
        <v>75.450000000000045</v>
      </c>
      <c r="AK76" s="1">
        <f t="shared" si="53"/>
        <v>182.4899999999999</v>
      </c>
      <c r="AL76" s="1">
        <f t="shared" si="54"/>
        <v>615.22</v>
      </c>
      <c r="AM76" s="1">
        <f t="shared" si="55"/>
        <v>486.25</v>
      </c>
      <c r="AN76" s="1">
        <f t="shared" si="56"/>
        <v>128.97000000000003</v>
      </c>
      <c r="AP76" s="43">
        <v>514.9</v>
      </c>
      <c r="AQ76" s="43">
        <v>573.69000000000005</v>
      </c>
      <c r="AR76" s="43">
        <v>58.79</v>
      </c>
      <c r="AS76" s="43">
        <v>36.299999999999997</v>
      </c>
      <c r="AT76" s="43">
        <v>51.5</v>
      </c>
      <c r="AU76" s="43">
        <v>103.68</v>
      </c>
      <c r="AV76" s="43">
        <v>43.7</v>
      </c>
    </row>
    <row r="77" spans="1:48" x14ac:dyDescent="0.3">
      <c r="A77">
        <v>79</v>
      </c>
      <c r="B77">
        <v>519.29999999999995</v>
      </c>
      <c r="C77">
        <v>778.56</v>
      </c>
      <c r="D77">
        <v>528.75</v>
      </c>
      <c r="E77">
        <v>624.85</v>
      </c>
      <c r="F77">
        <v>666</v>
      </c>
      <c r="G77">
        <v>884.8</v>
      </c>
      <c r="H77">
        <v>583.70000000000005</v>
      </c>
      <c r="I77">
        <v>625.4</v>
      </c>
      <c r="J77" s="43">
        <f t="shared" si="57"/>
        <v>651.41999999999996</v>
      </c>
      <c r="K77">
        <v>23</v>
      </c>
      <c r="L77">
        <v>2</v>
      </c>
      <c r="M77" s="1">
        <f t="shared" si="29"/>
        <v>574.4375</v>
      </c>
      <c r="N77" s="1">
        <f t="shared" si="30"/>
        <v>728.40250000000003</v>
      </c>
      <c r="O77" s="1">
        <f t="shared" si="31"/>
        <v>259.26</v>
      </c>
      <c r="P77" s="1">
        <f t="shared" si="32"/>
        <v>96.100000000000023</v>
      </c>
      <c r="Q77" s="1">
        <f t="shared" si="33"/>
        <v>218.79999999999995</v>
      </c>
      <c r="R77" s="1">
        <f t="shared" si="34"/>
        <v>41.699999999999932</v>
      </c>
      <c r="S77" s="1">
        <f t="shared" si="35"/>
        <v>153.96500000000003</v>
      </c>
      <c r="T77" s="1">
        <f t="shared" si="36"/>
        <v>556.22500000000002</v>
      </c>
      <c r="U77" s="1">
        <f t="shared" si="37"/>
        <v>625.125</v>
      </c>
      <c r="V77" s="1">
        <f t="shared" si="38"/>
        <v>592.65</v>
      </c>
      <c r="W77" s="1">
        <f t="shared" si="39"/>
        <v>831.68</v>
      </c>
      <c r="X77" s="1">
        <f t="shared" si="40"/>
        <v>68.899999999999977</v>
      </c>
      <c r="Y77" s="1">
        <f t="shared" si="41"/>
        <v>239.02999999999997</v>
      </c>
      <c r="Z77" s="1">
        <f t="shared" si="42"/>
        <v>524.02499999999998</v>
      </c>
      <c r="AA77" s="1">
        <f t="shared" si="43"/>
        <v>701.70499999999993</v>
      </c>
      <c r="AB77" s="1">
        <f t="shared" si="44"/>
        <v>624.85</v>
      </c>
      <c r="AC77" s="1">
        <f t="shared" si="45"/>
        <v>755.09999999999991</v>
      </c>
      <c r="AD77" s="1">
        <f t="shared" si="46"/>
        <v>177.67999999999995</v>
      </c>
      <c r="AE77" s="1">
        <f t="shared" si="47"/>
        <v>130.24999999999989</v>
      </c>
      <c r="AF77" s="1">
        <f t="shared" si="48"/>
        <v>624.85</v>
      </c>
      <c r="AG77" s="1">
        <f t="shared" si="49"/>
        <v>648.92999999999995</v>
      </c>
      <c r="AH77" s="1">
        <f t="shared" si="50"/>
        <v>604.54999999999995</v>
      </c>
      <c r="AI77" s="1">
        <f t="shared" si="51"/>
        <v>775.4</v>
      </c>
      <c r="AJ77" s="1">
        <f t="shared" si="52"/>
        <v>-24.079999999999927</v>
      </c>
      <c r="AK77" s="1">
        <f t="shared" si="53"/>
        <v>170.85000000000002</v>
      </c>
      <c r="AL77" s="1">
        <f t="shared" si="54"/>
        <v>700.125</v>
      </c>
      <c r="AM77" s="1">
        <f t="shared" si="55"/>
        <v>626.74</v>
      </c>
      <c r="AN77" s="1">
        <f t="shared" si="56"/>
        <v>73.384999999999991</v>
      </c>
      <c r="AP77" s="43">
        <v>574.44000000000005</v>
      </c>
      <c r="AQ77" s="43">
        <v>728.4</v>
      </c>
      <c r="AR77" s="43">
        <v>153.97</v>
      </c>
      <c r="AS77" s="43">
        <v>259.26</v>
      </c>
      <c r="AT77" s="43">
        <v>96.1</v>
      </c>
      <c r="AU77" s="43">
        <v>218.8</v>
      </c>
      <c r="AV77" s="43">
        <v>41.7</v>
      </c>
    </row>
    <row r="78" spans="1:48" x14ac:dyDescent="0.3">
      <c r="A78">
        <v>80</v>
      </c>
      <c r="B78">
        <v>519.29999999999995</v>
      </c>
      <c r="C78">
        <v>776.49</v>
      </c>
      <c r="D78">
        <v>527.34</v>
      </c>
      <c r="E78">
        <v>623.19000000000005</v>
      </c>
      <c r="F78">
        <v>666</v>
      </c>
      <c r="G78">
        <v>879.77</v>
      </c>
      <c r="H78">
        <v>583.70000000000005</v>
      </c>
      <c r="I78">
        <v>625.4</v>
      </c>
      <c r="J78" s="43">
        <f t="shared" si="57"/>
        <v>650.14874999999995</v>
      </c>
      <c r="K78">
        <v>13</v>
      </c>
      <c r="L78">
        <v>1</v>
      </c>
      <c r="M78" s="1">
        <f t="shared" si="29"/>
        <v>574.08500000000004</v>
      </c>
      <c r="N78" s="1">
        <f t="shared" si="30"/>
        <v>726.21249999999998</v>
      </c>
      <c r="O78" s="1">
        <f t="shared" si="31"/>
        <v>257.19000000000005</v>
      </c>
      <c r="P78" s="1">
        <f t="shared" si="32"/>
        <v>95.850000000000023</v>
      </c>
      <c r="Q78" s="1">
        <f t="shared" si="33"/>
        <v>213.76999999999998</v>
      </c>
      <c r="R78" s="1">
        <f t="shared" si="34"/>
        <v>41.699999999999932</v>
      </c>
      <c r="S78" s="1">
        <f t="shared" si="35"/>
        <v>152.12749999999994</v>
      </c>
      <c r="T78" s="1">
        <f t="shared" si="36"/>
        <v>555.52</v>
      </c>
      <c r="U78" s="1">
        <f t="shared" si="37"/>
        <v>624.29500000000007</v>
      </c>
      <c r="V78" s="1">
        <f t="shared" si="38"/>
        <v>592.65</v>
      </c>
      <c r="W78" s="1">
        <f t="shared" si="39"/>
        <v>828.13</v>
      </c>
      <c r="X78" s="1">
        <f t="shared" si="40"/>
        <v>68.775000000000091</v>
      </c>
      <c r="Y78" s="1">
        <f t="shared" si="41"/>
        <v>235.48000000000002</v>
      </c>
      <c r="Z78" s="1">
        <f t="shared" si="42"/>
        <v>523.31999999999994</v>
      </c>
      <c r="AA78" s="1">
        <f t="shared" si="43"/>
        <v>699.84</v>
      </c>
      <c r="AB78" s="1">
        <f t="shared" si="44"/>
        <v>624.85</v>
      </c>
      <c r="AC78" s="1">
        <f t="shared" si="45"/>
        <v>752.58500000000004</v>
      </c>
      <c r="AD78" s="1">
        <f t="shared" si="46"/>
        <v>176.5200000000001</v>
      </c>
      <c r="AE78" s="1">
        <f t="shared" si="47"/>
        <v>127.73500000000001</v>
      </c>
      <c r="AF78" s="1">
        <f t="shared" si="48"/>
        <v>623.19000000000005</v>
      </c>
      <c r="AG78" s="1">
        <f t="shared" si="49"/>
        <v>647.89499999999998</v>
      </c>
      <c r="AH78" s="1">
        <f t="shared" si="50"/>
        <v>604.54999999999995</v>
      </c>
      <c r="AI78" s="1">
        <f t="shared" si="51"/>
        <v>772.88499999999999</v>
      </c>
      <c r="AJ78" s="1">
        <f t="shared" si="52"/>
        <v>-24.704999999999927</v>
      </c>
      <c r="AK78" s="1">
        <f t="shared" si="53"/>
        <v>168.33500000000004</v>
      </c>
      <c r="AL78" s="1">
        <f t="shared" si="54"/>
        <v>698.03750000000002</v>
      </c>
      <c r="AM78" s="1">
        <f t="shared" si="55"/>
        <v>626.22249999999997</v>
      </c>
      <c r="AN78" s="1">
        <f t="shared" si="56"/>
        <v>71.815000000000055</v>
      </c>
      <c r="AP78" s="43">
        <v>574.09</v>
      </c>
      <c r="AQ78" s="43">
        <v>726.21</v>
      </c>
      <c r="AR78" s="43">
        <v>152.13</v>
      </c>
      <c r="AS78" s="43">
        <v>257.19</v>
      </c>
      <c r="AT78" s="43">
        <v>95.85</v>
      </c>
      <c r="AU78" s="43">
        <v>213.77</v>
      </c>
      <c r="AV78" s="43">
        <v>41.7</v>
      </c>
    </row>
    <row r="79" spans="1:48" x14ac:dyDescent="0.3">
      <c r="A79">
        <v>81</v>
      </c>
      <c r="B79">
        <v>839.47</v>
      </c>
      <c r="C79">
        <v>828.9</v>
      </c>
      <c r="D79">
        <v>694.3</v>
      </c>
      <c r="E79">
        <v>726.7</v>
      </c>
      <c r="F79">
        <v>753.4</v>
      </c>
      <c r="G79">
        <v>787.1</v>
      </c>
      <c r="H79">
        <v>686.1</v>
      </c>
      <c r="I79">
        <v>733.94</v>
      </c>
      <c r="J79" s="43">
        <f t="shared" si="57"/>
        <v>756.23874999999998</v>
      </c>
      <c r="K79">
        <v>21</v>
      </c>
      <c r="L79">
        <v>2</v>
      </c>
      <c r="M79" s="1">
        <f t="shared" si="29"/>
        <v>743.3175</v>
      </c>
      <c r="N79" s="1">
        <f t="shared" si="30"/>
        <v>769.16</v>
      </c>
      <c r="O79" s="1">
        <f t="shared" si="31"/>
        <v>-10.57000000000005</v>
      </c>
      <c r="P79" s="1">
        <f t="shared" si="32"/>
        <v>32.400000000000091</v>
      </c>
      <c r="Q79" s="1">
        <f t="shared" si="33"/>
        <v>33.700000000000045</v>
      </c>
      <c r="R79" s="1">
        <f t="shared" si="34"/>
        <v>47.840000000000032</v>
      </c>
      <c r="S79" s="1">
        <f t="shared" si="35"/>
        <v>25.842499999999973</v>
      </c>
      <c r="T79" s="1">
        <f t="shared" si="36"/>
        <v>690.2</v>
      </c>
      <c r="U79" s="1">
        <f t="shared" si="37"/>
        <v>730.32</v>
      </c>
      <c r="V79" s="1">
        <f t="shared" si="38"/>
        <v>796.43499999999995</v>
      </c>
      <c r="W79" s="1">
        <f t="shared" si="39"/>
        <v>808</v>
      </c>
      <c r="X79" s="1">
        <f t="shared" si="40"/>
        <v>40.120000000000005</v>
      </c>
      <c r="Y79" s="1">
        <f t="shared" si="41"/>
        <v>11.565000000000055</v>
      </c>
      <c r="Z79" s="1">
        <f t="shared" si="42"/>
        <v>766.88499999999999</v>
      </c>
      <c r="AA79" s="1">
        <f t="shared" si="43"/>
        <v>777.8</v>
      </c>
      <c r="AB79" s="1">
        <f t="shared" si="44"/>
        <v>719.75</v>
      </c>
      <c r="AC79" s="1">
        <f t="shared" si="45"/>
        <v>760.52</v>
      </c>
      <c r="AD79" s="1">
        <f t="shared" si="46"/>
        <v>10.914999999999964</v>
      </c>
      <c r="AE79" s="1">
        <f t="shared" si="47"/>
        <v>40.769999999999982</v>
      </c>
      <c r="AF79" s="1">
        <f t="shared" si="48"/>
        <v>726.7</v>
      </c>
      <c r="AG79" s="1">
        <f t="shared" si="49"/>
        <v>834.18499999999995</v>
      </c>
      <c r="AH79" s="1">
        <f t="shared" si="50"/>
        <v>710.02</v>
      </c>
      <c r="AI79" s="1">
        <f t="shared" si="51"/>
        <v>770.25</v>
      </c>
      <c r="AJ79" s="1">
        <f t="shared" si="52"/>
        <v>-107.4849999999999</v>
      </c>
      <c r="AK79" s="1">
        <f t="shared" si="53"/>
        <v>60.230000000000018</v>
      </c>
      <c r="AL79" s="1">
        <f t="shared" si="54"/>
        <v>748.47500000000002</v>
      </c>
      <c r="AM79" s="1">
        <f t="shared" si="55"/>
        <v>772.10249999999996</v>
      </c>
      <c r="AN79" s="1">
        <f t="shared" si="56"/>
        <v>-23.627499999999941</v>
      </c>
      <c r="AP79" s="43">
        <v>743.32</v>
      </c>
      <c r="AQ79" s="43">
        <v>769.16</v>
      </c>
      <c r="AR79" s="43">
        <v>25.84</v>
      </c>
      <c r="AS79" s="43">
        <v>-10.57</v>
      </c>
      <c r="AT79" s="43">
        <v>32.4</v>
      </c>
      <c r="AU79" s="43">
        <v>33.700000000000003</v>
      </c>
      <c r="AV79" s="43">
        <v>47.84</v>
      </c>
    </row>
    <row r="80" spans="1:48" x14ac:dyDescent="0.3">
      <c r="A80">
        <v>82</v>
      </c>
      <c r="B80">
        <v>439.6</v>
      </c>
      <c r="C80">
        <v>470.3</v>
      </c>
      <c r="D80">
        <v>443.4</v>
      </c>
      <c r="E80">
        <v>585.85</v>
      </c>
      <c r="F80">
        <v>515.1</v>
      </c>
      <c r="G80">
        <v>567</v>
      </c>
      <c r="H80">
        <v>487.1</v>
      </c>
      <c r="I80">
        <v>506.9</v>
      </c>
      <c r="J80" s="43">
        <f t="shared" si="57"/>
        <v>501.90625</v>
      </c>
      <c r="K80">
        <v>26</v>
      </c>
      <c r="L80">
        <v>2</v>
      </c>
      <c r="M80" s="1">
        <f t="shared" si="29"/>
        <v>471.29999999999995</v>
      </c>
      <c r="N80" s="1">
        <f t="shared" si="30"/>
        <v>532.51250000000005</v>
      </c>
      <c r="O80" s="1">
        <f t="shared" si="31"/>
        <v>30.699999999999989</v>
      </c>
      <c r="P80" s="1">
        <f t="shared" si="32"/>
        <v>142.45000000000005</v>
      </c>
      <c r="Q80" s="1">
        <f t="shared" si="33"/>
        <v>51.899999999999977</v>
      </c>
      <c r="R80" s="1">
        <f t="shared" si="34"/>
        <v>19.799999999999955</v>
      </c>
      <c r="S80" s="1">
        <f t="shared" si="35"/>
        <v>61.212500000000091</v>
      </c>
      <c r="T80" s="1">
        <f t="shared" si="36"/>
        <v>465.25</v>
      </c>
      <c r="U80" s="1">
        <f t="shared" si="37"/>
        <v>546.375</v>
      </c>
      <c r="V80" s="1">
        <f t="shared" si="38"/>
        <v>477.35</v>
      </c>
      <c r="W80" s="1">
        <f t="shared" si="39"/>
        <v>518.65</v>
      </c>
      <c r="X80" s="1">
        <f t="shared" si="40"/>
        <v>81.125</v>
      </c>
      <c r="Y80" s="1">
        <f t="shared" si="41"/>
        <v>41.299999999999955</v>
      </c>
      <c r="Z80" s="1">
        <f t="shared" si="42"/>
        <v>441.5</v>
      </c>
      <c r="AA80" s="1">
        <f t="shared" si="43"/>
        <v>528.07500000000005</v>
      </c>
      <c r="AB80" s="1">
        <f t="shared" si="44"/>
        <v>501.1</v>
      </c>
      <c r="AC80" s="1">
        <f t="shared" si="45"/>
        <v>536.95000000000005</v>
      </c>
      <c r="AD80" s="1">
        <f t="shared" si="46"/>
        <v>86.575000000000045</v>
      </c>
      <c r="AE80" s="1">
        <f t="shared" si="47"/>
        <v>35.850000000000023</v>
      </c>
      <c r="AF80" s="1">
        <f t="shared" si="48"/>
        <v>585.85</v>
      </c>
      <c r="AG80" s="1">
        <f t="shared" si="49"/>
        <v>454.95000000000005</v>
      </c>
      <c r="AH80" s="1">
        <f t="shared" si="50"/>
        <v>497</v>
      </c>
      <c r="AI80" s="1">
        <f t="shared" si="51"/>
        <v>541.04999999999995</v>
      </c>
      <c r="AJ80" s="1">
        <f t="shared" si="52"/>
        <v>130.89999999999998</v>
      </c>
      <c r="AK80" s="1">
        <f t="shared" si="53"/>
        <v>44.049999999999955</v>
      </c>
      <c r="AL80" s="1">
        <f t="shared" si="54"/>
        <v>563.45000000000005</v>
      </c>
      <c r="AM80" s="1">
        <f t="shared" si="55"/>
        <v>475.97500000000002</v>
      </c>
      <c r="AN80" s="1">
        <f t="shared" si="56"/>
        <v>87.475000000000023</v>
      </c>
      <c r="AP80" s="43">
        <v>471.3</v>
      </c>
      <c r="AQ80" s="43">
        <v>532.51</v>
      </c>
      <c r="AR80" s="43">
        <v>61.21</v>
      </c>
      <c r="AS80" s="43">
        <v>30.7</v>
      </c>
      <c r="AT80" s="43">
        <v>142.44999999999999</v>
      </c>
      <c r="AU80" s="43">
        <v>51.9</v>
      </c>
      <c r="AV80" s="43">
        <v>19.8</v>
      </c>
    </row>
    <row r="81" spans="1:48" x14ac:dyDescent="0.3">
      <c r="A81">
        <v>83</v>
      </c>
      <c r="B81">
        <v>500.3</v>
      </c>
      <c r="C81">
        <v>560.6</v>
      </c>
      <c r="D81">
        <v>620.1</v>
      </c>
      <c r="E81">
        <v>679.6</v>
      </c>
      <c r="F81">
        <v>541.6</v>
      </c>
      <c r="G81">
        <v>604</v>
      </c>
      <c r="H81">
        <v>522.29999999999995</v>
      </c>
      <c r="I81">
        <v>605.4</v>
      </c>
      <c r="J81" s="43">
        <f t="shared" si="57"/>
        <v>579.23749999999995</v>
      </c>
      <c r="K81">
        <v>27</v>
      </c>
      <c r="L81">
        <v>2</v>
      </c>
      <c r="M81" s="1">
        <f t="shared" si="29"/>
        <v>546.07500000000005</v>
      </c>
      <c r="N81" s="1">
        <f t="shared" si="30"/>
        <v>612.4</v>
      </c>
      <c r="O81" s="1">
        <f t="shared" si="31"/>
        <v>60.300000000000011</v>
      </c>
      <c r="P81" s="1">
        <f t="shared" si="32"/>
        <v>59.5</v>
      </c>
      <c r="Q81" s="1">
        <f t="shared" si="33"/>
        <v>62.399999999999977</v>
      </c>
      <c r="R81" s="1">
        <f t="shared" si="34"/>
        <v>83.100000000000023</v>
      </c>
      <c r="S81" s="1">
        <f t="shared" si="35"/>
        <v>66.324999999999932</v>
      </c>
      <c r="T81" s="1">
        <f t="shared" si="36"/>
        <v>571.20000000000005</v>
      </c>
      <c r="U81" s="1">
        <f t="shared" si="37"/>
        <v>642.5</v>
      </c>
      <c r="V81" s="1">
        <f t="shared" si="38"/>
        <v>520.95000000000005</v>
      </c>
      <c r="W81" s="1">
        <f t="shared" si="39"/>
        <v>582.29999999999995</v>
      </c>
      <c r="X81" s="1">
        <f t="shared" si="40"/>
        <v>71.299999999999955</v>
      </c>
      <c r="Y81" s="1">
        <f t="shared" si="41"/>
        <v>61.349999999999909</v>
      </c>
      <c r="Z81" s="1">
        <f t="shared" si="42"/>
        <v>560.20000000000005</v>
      </c>
      <c r="AA81" s="1">
        <f t="shared" si="43"/>
        <v>620.1</v>
      </c>
      <c r="AB81" s="1">
        <f t="shared" si="44"/>
        <v>531.95000000000005</v>
      </c>
      <c r="AC81" s="1">
        <f t="shared" si="45"/>
        <v>604.70000000000005</v>
      </c>
      <c r="AD81" s="1">
        <f t="shared" si="46"/>
        <v>59.899999999999977</v>
      </c>
      <c r="AE81" s="1">
        <f t="shared" si="47"/>
        <v>72.75</v>
      </c>
      <c r="AF81" s="1">
        <f t="shared" si="48"/>
        <v>679.6</v>
      </c>
      <c r="AG81" s="1">
        <f t="shared" si="49"/>
        <v>530.45000000000005</v>
      </c>
      <c r="AH81" s="1">
        <f t="shared" si="50"/>
        <v>563.84999999999991</v>
      </c>
      <c r="AI81" s="1">
        <f t="shared" si="51"/>
        <v>572.79999999999995</v>
      </c>
      <c r="AJ81" s="1">
        <f t="shared" si="52"/>
        <v>149.14999999999998</v>
      </c>
      <c r="AK81" s="1">
        <f t="shared" si="53"/>
        <v>8.9500000000000455</v>
      </c>
      <c r="AL81" s="1">
        <f t="shared" si="54"/>
        <v>626.20000000000005</v>
      </c>
      <c r="AM81" s="1">
        <f t="shared" si="55"/>
        <v>547.15</v>
      </c>
      <c r="AN81" s="1">
        <f t="shared" si="56"/>
        <v>79.050000000000068</v>
      </c>
      <c r="AP81" s="43">
        <v>546.08000000000004</v>
      </c>
      <c r="AQ81" s="43">
        <v>612.4</v>
      </c>
      <c r="AR81" s="43">
        <v>66.319999999999993</v>
      </c>
      <c r="AS81" s="43">
        <v>60.3</v>
      </c>
      <c r="AT81" s="43">
        <v>59.5</v>
      </c>
      <c r="AU81" s="43">
        <v>62.4</v>
      </c>
      <c r="AV81" s="43">
        <v>83.1</v>
      </c>
    </row>
    <row r="82" spans="1:48" x14ac:dyDescent="0.3">
      <c r="A82">
        <v>84</v>
      </c>
      <c r="B82">
        <v>531.9</v>
      </c>
      <c r="C82">
        <v>584.70000000000005</v>
      </c>
      <c r="D82">
        <v>672</v>
      </c>
      <c r="E82">
        <v>734.3</v>
      </c>
      <c r="F82">
        <v>604</v>
      </c>
      <c r="G82">
        <v>598.4</v>
      </c>
      <c r="H82">
        <v>579.29999999999995</v>
      </c>
      <c r="I82">
        <v>590.5</v>
      </c>
      <c r="J82" s="43">
        <f t="shared" si="57"/>
        <v>611.88749999999993</v>
      </c>
      <c r="K82">
        <v>24</v>
      </c>
      <c r="L82">
        <v>2</v>
      </c>
      <c r="M82" s="1">
        <f t="shared" si="29"/>
        <v>596.79999999999995</v>
      </c>
      <c r="N82" s="1">
        <f t="shared" si="30"/>
        <v>626.97500000000002</v>
      </c>
      <c r="O82" s="1">
        <f t="shared" si="31"/>
        <v>52.800000000000068</v>
      </c>
      <c r="P82" s="1">
        <f t="shared" si="32"/>
        <v>62.299999999999955</v>
      </c>
      <c r="Q82" s="1">
        <f t="shared" si="33"/>
        <v>-5.6000000000000227</v>
      </c>
      <c r="R82" s="1">
        <f t="shared" si="34"/>
        <v>11.200000000000045</v>
      </c>
      <c r="S82" s="1">
        <f t="shared" si="35"/>
        <v>30.175000000000068</v>
      </c>
      <c r="T82" s="1">
        <f t="shared" si="36"/>
        <v>625.65</v>
      </c>
      <c r="U82" s="1">
        <f t="shared" si="37"/>
        <v>662.4</v>
      </c>
      <c r="V82" s="1">
        <f t="shared" si="38"/>
        <v>567.95000000000005</v>
      </c>
      <c r="W82" s="1">
        <f t="shared" si="39"/>
        <v>591.54999999999995</v>
      </c>
      <c r="X82" s="1">
        <f t="shared" si="40"/>
        <v>36.75</v>
      </c>
      <c r="Y82" s="1">
        <f t="shared" si="41"/>
        <v>23.599999999999909</v>
      </c>
      <c r="Z82" s="1">
        <f t="shared" si="42"/>
        <v>601.95000000000005</v>
      </c>
      <c r="AA82" s="1">
        <f t="shared" si="43"/>
        <v>659.5</v>
      </c>
      <c r="AB82" s="1">
        <f t="shared" si="44"/>
        <v>591.65</v>
      </c>
      <c r="AC82" s="1">
        <f t="shared" si="45"/>
        <v>594.45000000000005</v>
      </c>
      <c r="AD82" s="1">
        <f t="shared" si="46"/>
        <v>57.549999999999955</v>
      </c>
      <c r="AE82" s="1">
        <f t="shared" si="47"/>
        <v>2.8000000000000682</v>
      </c>
      <c r="AF82" s="1">
        <f t="shared" si="48"/>
        <v>734.3</v>
      </c>
      <c r="AG82" s="1">
        <f t="shared" si="49"/>
        <v>558.29999999999995</v>
      </c>
      <c r="AH82" s="1">
        <f t="shared" si="50"/>
        <v>584.9</v>
      </c>
      <c r="AI82" s="1">
        <f t="shared" si="51"/>
        <v>601.20000000000005</v>
      </c>
      <c r="AJ82" s="1">
        <f t="shared" si="52"/>
        <v>176</v>
      </c>
      <c r="AK82" s="1">
        <f t="shared" si="53"/>
        <v>16.300000000000068</v>
      </c>
      <c r="AL82" s="1">
        <f t="shared" si="54"/>
        <v>667.75</v>
      </c>
      <c r="AM82" s="1">
        <f t="shared" si="55"/>
        <v>571.59999999999991</v>
      </c>
      <c r="AN82" s="1">
        <f t="shared" si="56"/>
        <v>96.150000000000091</v>
      </c>
      <c r="AP82" s="43">
        <v>596.79999999999995</v>
      </c>
      <c r="AQ82" s="43">
        <v>626.98</v>
      </c>
      <c r="AR82" s="43">
        <v>30.18</v>
      </c>
      <c r="AS82" s="43">
        <v>52.8</v>
      </c>
      <c r="AT82" s="43">
        <v>62.3</v>
      </c>
      <c r="AU82" s="43">
        <v>-5.6</v>
      </c>
      <c r="AV82" s="43">
        <v>11.2</v>
      </c>
    </row>
    <row r="83" spans="1:48" x14ac:dyDescent="0.3">
      <c r="A83">
        <v>85</v>
      </c>
      <c r="B83">
        <v>682.2</v>
      </c>
      <c r="C83">
        <v>698.1</v>
      </c>
      <c r="D83">
        <v>867.1</v>
      </c>
      <c r="E83">
        <v>869.1</v>
      </c>
      <c r="F83">
        <v>778.6</v>
      </c>
      <c r="G83">
        <v>878.6</v>
      </c>
      <c r="H83">
        <v>699.7</v>
      </c>
      <c r="I83">
        <v>652.20000000000005</v>
      </c>
      <c r="J83" s="43">
        <f t="shared" si="57"/>
        <v>765.69999999999993</v>
      </c>
      <c r="K83">
        <v>19</v>
      </c>
      <c r="L83">
        <v>2</v>
      </c>
      <c r="M83" s="1">
        <f t="shared" si="29"/>
        <v>756.90000000000009</v>
      </c>
      <c r="N83" s="1">
        <f t="shared" si="30"/>
        <v>774.5</v>
      </c>
      <c r="O83" s="1">
        <f t="shared" si="31"/>
        <v>15.899999999999977</v>
      </c>
      <c r="P83" s="1">
        <f t="shared" si="32"/>
        <v>2</v>
      </c>
      <c r="Q83" s="1">
        <f t="shared" si="33"/>
        <v>100</v>
      </c>
      <c r="R83" s="1">
        <f t="shared" si="34"/>
        <v>-47.5</v>
      </c>
      <c r="S83" s="1">
        <f t="shared" si="35"/>
        <v>17.599999999999909</v>
      </c>
      <c r="T83" s="1">
        <f t="shared" si="36"/>
        <v>783.40000000000009</v>
      </c>
      <c r="U83" s="1">
        <f t="shared" si="37"/>
        <v>760.65000000000009</v>
      </c>
      <c r="V83" s="1">
        <f t="shared" si="38"/>
        <v>730.40000000000009</v>
      </c>
      <c r="W83" s="1">
        <f t="shared" si="39"/>
        <v>788.35</v>
      </c>
      <c r="X83" s="1">
        <f t="shared" si="40"/>
        <v>-22.75</v>
      </c>
      <c r="Y83" s="1">
        <f t="shared" si="41"/>
        <v>57.949999999999932</v>
      </c>
      <c r="Z83" s="1">
        <f t="shared" si="42"/>
        <v>774.65000000000009</v>
      </c>
      <c r="AA83" s="1">
        <f t="shared" si="43"/>
        <v>783.6</v>
      </c>
      <c r="AB83" s="1">
        <f t="shared" si="44"/>
        <v>739.15000000000009</v>
      </c>
      <c r="AC83" s="1">
        <f t="shared" si="45"/>
        <v>765.40000000000009</v>
      </c>
      <c r="AD83" s="1">
        <f t="shared" si="46"/>
        <v>8.9499999999999318</v>
      </c>
      <c r="AE83" s="1">
        <f t="shared" si="47"/>
        <v>26.25</v>
      </c>
      <c r="AF83" s="1">
        <f t="shared" si="48"/>
        <v>869.1</v>
      </c>
      <c r="AG83" s="1">
        <f t="shared" si="49"/>
        <v>690.15000000000009</v>
      </c>
      <c r="AH83" s="1">
        <f t="shared" si="50"/>
        <v>675.95</v>
      </c>
      <c r="AI83" s="1">
        <f t="shared" si="51"/>
        <v>828.6</v>
      </c>
      <c r="AJ83" s="1">
        <f t="shared" si="52"/>
        <v>178.94999999999993</v>
      </c>
      <c r="AK83" s="1">
        <f t="shared" si="53"/>
        <v>152.64999999999998</v>
      </c>
      <c r="AL83" s="1">
        <f t="shared" si="54"/>
        <v>848.85</v>
      </c>
      <c r="AM83" s="1">
        <f t="shared" si="55"/>
        <v>683.05000000000007</v>
      </c>
      <c r="AN83" s="1">
        <f t="shared" si="56"/>
        <v>165.79999999999995</v>
      </c>
      <c r="AP83" s="43">
        <v>756.9</v>
      </c>
      <c r="AQ83" s="43">
        <v>774.5</v>
      </c>
      <c r="AR83" s="43">
        <v>17.600000000000001</v>
      </c>
      <c r="AS83" s="43">
        <v>15.9</v>
      </c>
      <c r="AT83" s="43">
        <v>2</v>
      </c>
      <c r="AU83" s="43">
        <v>100</v>
      </c>
      <c r="AV83" s="43">
        <v>-47.5</v>
      </c>
    </row>
    <row r="84" spans="1:48" x14ac:dyDescent="0.3">
      <c r="A84">
        <v>86</v>
      </c>
      <c r="B84">
        <v>543.5</v>
      </c>
      <c r="C84">
        <v>587.5</v>
      </c>
      <c r="D84">
        <v>617.6</v>
      </c>
      <c r="E84">
        <v>695.9</v>
      </c>
      <c r="F84">
        <v>539.1</v>
      </c>
      <c r="G84">
        <v>587</v>
      </c>
      <c r="H84">
        <v>526.1</v>
      </c>
      <c r="I84">
        <v>515.20000000000005</v>
      </c>
      <c r="J84" s="43">
        <f t="shared" si="57"/>
        <v>576.48749999999995</v>
      </c>
      <c r="K84">
        <v>8</v>
      </c>
      <c r="L84">
        <v>1</v>
      </c>
      <c r="M84" s="1">
        <f t="shared" si="29"/>
        <v>556.57499999999993</v>
      </c>
      <c r="N84" s="1">
        <f t="shared" si="30"/>
        <v>596.40000000000009</v>
      </c>
      <c r="O84" s="1">
        <f t="shared" si="31"/>
        <v>44</v>
      </c>
      <c r="P84" s="1">
        <f t="shared" si="32"/>
        <v>78.299999999999955</v>
      </c>
      <c r="Q84" s="1">
        <f t="shared" si="33"/>
        <v>47.899999999999977</v>
      </c>
      <c r="R84" s="1">
        <f t="shared" si="34"/>
        <v>-10.899999999999977</v>
      </c>
      <c r="S84" s="1">
        <f t="shared" si="35"/>
        <v>39.825000000000159</v>
      </c>
      <c r="T84" s="1">
        <f t="shared" si="36"/>
        <v>571.85</v>
      </c>
      <c r="U84" s="1">
        <f t="shared" si="37"/>
        <v>605.54999999999995</v>
      </c>
      <c r="V84" s="1">
        <f t="shared" si="38"/>
        <v>541.29999999999995</v>
      </c>
      <c r="W84" s="1">
        <f t="shared" si="39"/>
        <v>587.25</v>
      </c>
      <c r="X84" s="1">
        <f t="shared" si="40"/>
        <v>33.699999999999932</v>
      </c>
      <c r="Y84" s="1">
        <f t="shared" si="41"/>
        <v>45.950000000000045</v>
      </c>
      <c r="Z84" s="1">
        <f t="shared" si="42"/>
        <v>580.54999999999995</v>
      </c>
      <c r="AA84" s="1">
        <f t="shared" si="43"/>
        <v>641.70000000000005</v>
      </c>
      <c r="AB84" s="1">
        <f t="shared" si="44"/>
        <v>532.6</v>
      </c>
      <c r="AC84" s="1">
        <f t="shared" si="45"/>
        <v>551.1</v>
      </c>
      <c r="AD84" s="1">
        <f t="shared" si="46"/>
        <v>61.150000000000091</v>
      </c>
      <c r="AE84" s="1">
        <f t="shared" si="47"/>
        <v>18.5</v>
      </c>
      <c r="AF84" s="1">
        <f t="shared" si="48"/>
        <v>695.9</v>
      </c>
      <c r="AG84" s="1">
        <f t="shared" si="49"/>
        <v>565.5</v>
      </c>
      <c r="AH84" s="1">
        <f t="shared" si="50"/>
        <v>520.65000000000009</v>
      </c>
      <c r="AI84" s="1">
        <f t="shared" si="51"/>
        <v>563.04999999999995</v>
      </c>
      <c r="AJ84" s="1">
        <f t="shared" si="52"/>
        <v>130.39999999999998</v>
      </c>
      <c r="AK84" s="1">
        <f t="shared" si="53"/>
        <v>42.399999999999864</v>
      </c>
      <c r="AL84" s="1">
        <f t="shared" si="54"/>
        <v>629.47499999999991</v>
      </c>
      <c r="AM84" s="1">
        <f t="shared" si="55"/>
        <v>543.07500000000005</v>
      </c>
      <c r="AN84" s="1">
        <f t="shared" si="56"/>
        <v>86.399999999999864</v>
      </c>
      <c r="AP84" s="43">
        <v>556.57000000000005</v>
      </c>
      <c r="AQ84" s="43">
        <v>596.4</v>
      </c>
      <c r="AR84" s="43">
        <v>39.83</v>
      </c>
      <c r="AS84" s="43">
        <v>44</v>
      </c>
      <c r="AT84" s="43">
        <v>78.3</v>
      </c>
      <c r="AU84" s="43">
        <v>47.9</v>
      </c>
      <c r="AV84" s="43">
        <v>-10.9</v>
      </c>
    </row>
    <row r="85" spans="1:48" x14ac:dyDescent="0.3">
      <c r="A85">
        <v>87</v>
      </c>
      <c r="B85">
        <v>447.68</v>
      </c>
      <c r="C85">
        <v>660.8</v>
      </c>
      <c r="D85">
        <v>462.1</v>
      </c>
      <c r="E85">
        <v>627.57000000000005</v>
      </c>
      <c r="F85">
        <v>514.6</v>
      </c>
      <c r="G85">
        <v>494.7</v>
      </c>
      <c r="H85">
        <v>494.9</v>
      </c>
      <c r="I85">
        <v>562.95000000000005</v>
      </c>
      <c r="J85" s="43">
        <f t="shared" si="57"/>
        <v>533.16250000000002</v>
      </c>
      <c r="K85">
        <v>11</v>
      </c>
      <c r="L85">
        <v>1</v>
      </c>
      <c r="M85" s="1">
        <f t="shared" si="29"/>
        <v>479.82000000000005</v>
      </c>
      <c r="N85" s="1">
        <f t="shared" si="30"/>
        <v>586.505</v>
      </c>
      <c r="O85" s="1">
        <f t="shared" si="31"/>
        <v>213.11999999999995</v>
      </c>
      <c r="P85" s="1">
        <f t="shared" si="32"/>
        <v>165.47000000000003</v>
      </c>
      <c r="Q85" s="1">
        <f t="shared" si="33"/>
        <v>-19.900000000000034</v>
      </c>
      <c r="R85" s="1">
        <f t="shared" si="34"/>
        <v>68.050000000000068</v>
      </c>
      <c r="S85" s="1">
        <f t="shared" si="35"/>
        <v>106.68499999999995</v>
      </c>
      <c r="T85" s="1">
        <f t="shared" si="36"/>
        <v>478.5</v>
      </c>
      <c r="U85" s="1">
        <f t="shared" si="37"/>
        <v>595.26</v>
      </c>
      <c r="V85" s="1">
        <f t="shared" si="38"/>
        <v>481.14</v>
      </c>
      <c r="W85" s="1">
        <f t="shared" si="39"/>
        <v>577.75</v>
      </c>
      <c r="X85" s="1">
        <f t="shared" si="40"/>
        <v>116.75999999999999</v>
      </c>
      <c r="Y85" s="1">
        <f t="shared" si="41"/>
        <v>96.610000000000014</v>
      </c>
      <c r="Z85" s="1">
        <f t="shared" si="42"/>
        <v>454.89</v>
      </c>
      <c r="AA85" s="1">
        <f t="shared" si="43"/>
        <v>644.18499999999995</v>
      </c>
      <c r="AB85" s="1">
        <f t="shared" si="44"/>
        <v>504.75</v>
      </c>
      <c r="AC85" s="1">
        <f t="shared" si="45"/>
        <v>528.82500000000005</v>
      </c>
      <c r="AD85" s="1">
        <f t="shared" si="46"/>
        <v>189.29499999999996</v>
      </c>
      <c r="AE85" s="1">
        <f t="shared" si="47"/>
        <v>24.075000000000045</v>
      </c>
      <c r="AF85" s="1">
        <f t="shared" si="48"/>
        <v>627.57000000000005</v>
      </c>
      <c r="AG85" s="1">
        <f t="shared" si="49"/>
        <v>554.24</v>
      </c>
      <c r="AH85" s="1">
        <f t="shared" si="50"/>
        <v>528.92499999999995</v>
      </c>
      <c r="AI85" s="1">
        <f t="shared" si="51"/>
        <v>504.65</v>
      </c>
      <c r="AJ85" s="1">
        <f t="shared" si="52"/>
        <v>73.330000000000041</v>
      </c>
      <c r="AK85" s="1">
        <f t="shared" si="53"/>
        <v>-24.274999999999977</v>
      </c>
      <c r="AL85" s="1">
        <f t="shared" si="54"/>
        <v>566.11</v>
      </c>
      <c r="AM85" s="1">
        <f t="shared" si="55"/>
        <v>541.58249999999998</v>
      </c>
      <c r="AN85" s="1">
        <f t="shared" si="56"/>
        <v>24.527500000000032</v>
      </c>
      <c r="AP85" s="43">
        <v>479.82</v>
      </c>
      <c r="AQ85" s="43">
        <v>586.51</v>
      </c>
      <c r="AR85" s="43">
        <v>106.68</v>
      </c>
      <c r="AS85" s="43">
        <v>213.12</v>
      </c>
      <c r="AT85" s="43">
        <v>165.47</v>
      </c>
      <c r="AU85" s="43">
        <v>-19.899999999999999</v>
      </c>
      <c r="AV85" s="43">
        <v>68.05</v>
      </c>
    </row>
    <row r="86" spans="1:48" x14ac:dyDescent="0.3">
      <c r="A86">
        <v>88</v>
      </c>
      <c r="B86">
        <v>769.9</v>
      </c>
      <c r="C86">
        <v>866</v>
      </c>
      <c r="D86">
        <v>844.8</v>
      </c>
      <c r="E86">
        <v>1155.32</v>
      </c>
      <c r="F86">
        <v>779.1</v>
      </c>
      <c r="G86">
        <v>879.1</v>
      </c>
      <c r="H86">
        <v>584.9</v>
      </c>
      <c r="I86">
        <v>712.8</v>
      </c>
      <c r="J86" s="43">
        <f t="shared" si="57"/>
        <v>823.99</v>
      </c>
      <c r="K86">
        <v>4</v>
      </c>
      <c r="L86">
        <v>1</v>
      </c>
      <c r="M86" s="1">
        <f t="shared" si="29"/>
        <v>744.67499999999995</v>
      </c>
      <c r="N86" s="1">
        <f t="shared" si="30"/>
        <v>903.30500000000006</v>
      </c>
      <c r="O86" s="1">
        <f t="shared" si="31"/>
        <v>96.100000000000023</v>
      </c>
      <c r="P86" s="1">
        <f t="shared" si="32"/>
        <v>310.52</v>
      </c>
      <c r="Q86" s="1">
        <f t="shared" si="33"/>
        <v>100</v>
      </c>
      <c r="R86" s="1">
        <f t="shared" si="34"/>
        <v>127.89999999999998</v>
      </c>
      <c r="S86" s="1">
        <f t="shared" si="35"/>
        <v>158.63000000000011</v>
      </c>
      <c r="T86" s="1">
        <f t="shared" si="36"/>
        <v>714.84999999999991</v>
      </c>
      <c r="U86" s="1">
        <f t="shared" si="37"/>
        <v>934.06</v>
      </c>
      <c r="V86" s="1">
        <f t="shared" si="38"/>
        <v>774.5</v>
      </c>
      <c r="W86" s="1">
        <f t="shared" si="39"/>
        <v>872.55</v>
      </c>
      <c r="X86" s="1">
        <f t="shared" si="40"/>
        <v>219.21000000000004</v>
      </c>
      <c r="Y86" s="1">
        <f t="shared" si="41"/>
        <v>98.049999999999955</v>
      </c>
      <c r="Z86" s="1">
        <f t="shared" si="42"/>
        <v>807.34999999999991</v>
      </c>
      <c r="AA86" s="1">
        <f t="shared" si="43"/>
        <v>1010.66</v>
      </c>
      <c r="AB86" s="1">
        <f t="shared" si="44"/>
        <v>682</v>
      </c>
      <c r="AC86" s="1">
        <f t="shared" si="45"/>
        <v>795.95</v>
      </c>
      <c r="AD86" s="1">
        <f t="shared" si="46"/>
        <v>203.31000000000006</v>
      </c>
      <c r="AE86" s="1">
        <f t="shared" si="47"/>
        <v>113.95000000000005</v>
      </c>
      <c r="AF86" s="1">
        <f t="shared" si="48"/>
        <v>1155.32</v>
      </c>
      <c r="AG86" s="1">
        <f t="shared" si="49"/>
        <v>817.95</v>
      </c>
      <c r="AH86" s="1">
        <f t="shared" si="50"/>
        <v>648.84999999999991</v>
      </c>
      <c r="AI86" s="1">
        <f t="shared" si="51"/>
        <v>829.1</v>
      </c>
      <c r="AJ86" s="1">
        <f t="shared" si="52"/>
        <v>337.36999999999989</v>
      </c>
      <c r="AK86" s="1">
        <f t="shared" si="53"/>
        <v>180.25000000000011</v>
      </c>
      <c r="AL86" s="1">
        <f t="shared" si="54"/>
        <v>992.21</v>
      </c>
      <c r="AM86" s="1">
        <f t="shared" si="55"/>
        <v>733.4</v>
      </c>
      <c r="AN86" s="1">
        <f t="shared" si="56"/>
        <v>258.81000000000006</v>
      </c>
      <c r="AP86" s="43">
        <v>744.68</v>
      </c>
      <c r="AQ86" s="43">
        <v>903.31</v>
      </c>
      <c r="AR86" s="43">
        <v>158.63</v>
      </c>
      <c r="AS86" s="43">
        <v>96.1</v>
      </c>
      <c r="AT86" s="43">
        <v>310.52</v>
      </c>
      <c r="AU86" s="43">
        <v>100</v>
      </c>
      <c r="AV86" s="43">
        <v>127.9</v>
      </c>
    </row>
    <row r="87" spans="1:48" x14ac:dyDescent="0.3">
      <c r="A87">
        <v>89</v>
      </c>
      <c r="B87">
        <v>582.20000000000005</v>
      </c>
      <c r="C87">
        <v>655.20000000000005</v>
      </c>
      <c r="D87">
        <v>763.8</v>
      </c>
      <c r="E87">
        <v>795.09</v>
      </c>
      <c r="F87">
        <v>719.4</v>
      </c>
      <c r="G87">
        <v>810.9</v>
      </c>
      <c r="H87">
        <v>558.9</v>
      </c>
      <c r="I87">
        <v>704.2</v>
      </c>
      <c r="J87" s="43">
        <f t="shared" si="57"/>
        <v>698.71124999999995</v>
      </c>
      <c r="K87">
        <v>27</v>
      </c>
      <c r="L87">
        <v>2</v>
      </c>
      <c r="M87" s="1">
        <f t="shared" si="29"/>
        <v>656.07500000000005</v>
      </c>
      <c r="N87" s="1">
        <f t="shared" si="30"/>
        <v>741.34750000000008</v>
      </c>
      <c r="O87" s="1">
        <f t="shared" si="31"/>
        <v>73</v>
      </c>
      <c r="P87" s="1">
        <f t="shared" si="32"/>
        <v>31.290000000000077</v>
      </c>
      <c r="Q87" s="1">
        <f t="shared" si="33"/>
        <v>91.5</v>
      </c>
      <c r="R87" s="1">
        <f t="shared" si="34"/>
        <v>145.30000000000007</v>
      </c>
      <c r="S87" s="1">
        <f t="shared" si="35"/>
        <v>85.272500000000036</v>
      </c>
      <c r="T87" s="1">
        <f t="shared" si="36"/>
        <v>661.34999999999991</v>
      </c>
      <c r="U87" s="1">
        <f t="shared" si="37"/>
        <v>749.64499999999998</v>
      </c>
      <c r="V87" s="1">
        <f t="shared" si="38"/>
        <v>650.79999999999995</v>
      </c>
      <c r="W87" s="1">
        <f t="shared" si="39"/>
        <v>733.05</v>
      </c>
      <c r="X87" s="1">
        <f t="shared" si="40"/>
        <v>88.295000000000073</v>
      </c>
      <c r="Y87" s="1">
        <f t="shared" si="41"/>
        <v>82.25</v>
      </c>
      <c r="Z87" s="1">
        <f t="shared" si="42"/>
        <v>673</v>
      </c>
      <c r="AA87" s="1">
        <f t="shared" si="43"/>
        <v>725.14499999999998</v>
      </c>
      <c r="AB87" s="1">
        <f t="shared" si="44"/>
        <v>639.15</v>
      </c>
      <c r="AC87" s="1">
        <f t="shared" si="45"/>
        <v>757.55</v>
      </c>
      <c r="AD87" s="1">
        <f t="shared" si="46"/>
        <v>52.144999999999982</v>
      </c>
      <c r="AE87" s="1">
        <f t="shared" si="47"/>
        <v>118.39999999999998</v>
      </c>
      <c r="AF87" s="1">
        <f t="shared" si="48"/>
        <v>795.09</v>
      </c>
      <c r="AG87" s="1">
        <f t="shared" si="49"/>
        <v>618.70000000000005</v>
      </c>
      <c r="AH87" s="1">
        <f t="shared" si="50"/>
        <v>631.54999999999995</v>
      </c>
      <c r="AI87" s="1">
        <f t="shared" si="51"/>
        <v>765.15</v>
      </c>
      <c r="AJ87" s="1">
        <f t="shared" si="52"/>
        <v>176.39</v>
      </c>
      <c r="AK87" s="1">
        <f t="shared" si="53"/>
        <v>133.60000000000002</v>
      </c>
      <c r="AL87" s="1">
        <f t="shared" si="54"/>
        <v>780.12</v>
      </c>
      <c r="AM87" s="1">
        <f t="shared" si="55"/>
        <v>625.125</v>
      </c>
      <c r="AN87" s="1">
        <f t="shared" si="56"/>
        <v>154.995</v>
      </c>
      <c r="AP87" s="43">
        <v>656.08</v>
      </c>
      <c r="AQ87" s="43">
        <v>741.35</v>
      </c>
      <c r="AR87" s="43">
        <v>85.27</v>
      </c>
      <c r="AS87" s="43">
        <v>73</v>
      </c>
      <c r="AT87" s="43">
        <v>31.29</v>
      </c>
      <c r="AU87" s="43">
        <v>91.5</v>
      </c>
      <c r="AV87" s="43">
        <v>145.30000000000001</v>
      </c>
    </row>
    <row r="88" spans="1:48" x14ac:dyDescent="0.3">
      <c r="A88">
        <v>90</v>
      </c>
      <c r="B88">
        <v>560.29999999999995</v>
      </c>
      <c r="C88">
        <v>579.4</v>
      </c>
      <c r="D88">
        <v>542.79999999999995</v>
      </c>
      <c r="E88">
        <v>693.4</v>
      </c>
      <c r="F88">
        <v>617.29999999999995</v>
      </c>
      <c r="G88">
        <v>648.9</v>
      </c>
      <c r="H88">
        <v>580.9</v>
      </c>
      <c r="I88">
        <v>628.1</v>
      </c>
      <c r="J88" s="43">
        <f t="shared" si="57"/>
        <v>606.38750000000005</v>
      </c>
      <c r="K88">
        <v>17</v>
      </c>
      <c r="L88">
        <v>1</v>
      </c>
      <c r="M88" s="1">
        <f t="shared" si="29"/>
        <v>575.32499999999993</v>
      </c>
      <c r="N88" s="1">
        <f t="shared" si="30"/>
        <v>637.44999999999993</v>
      </c>
      <c r="O88" s="1">
        <f t="shared" si="31"/>
        <v>19.100000000000023</v>
      </c>
      <c r="P88" s="1">
        <f t="shared" si="32"/>
        <v>150.60000000000002</v>
      </c>
      <c r="Q88" s="1">
        <f t="shared" si="33"/>
        <v>31.600000000000023</v>
      </c>
      <c r="R88" s="1">
        <f t="shared" si="34"/>
        <v>47.200000000000045</v>
      </c>
      <c r="S88" s="1">
        <f t="shared" si="35"/>
        <v>62.125</v>
      </c>
      <c r="T88" s="1">
        <f t="shared" si="36"/>
        <v>561.84999999999991</v>
      </c>
      <c r="U88" s="1">
        <f t="shared" si="37"/>
        <v>660.75</v>
      </c>
      <c r="V88" s="1">
        <f t="shared" si="38"/>
        <v>588.79999999999995</v>
      </c>
      <c r="W88" s="1">
        <f t="shared" si="39"/>
        <v>614.15</v>
      </c>
      <c r="X88" s="1">
        <f t="shared" si="40"/>
        <v>98.900000000000091</v>
      </c>
      <c r="Y88" s="1">
        <f t="shared" si="41"/>
        <v>25.350000000000023</v>
      </c>
      <c r="Z88" s="1">
        <f t="shared" si="42"/>
        <v>551.54999999999995</v>
      </c>
      <c r="AA88" s="1">
        <f t="shared" si="43"/>
        <v>636.4</v>
      </c>
      <c r="AB88" s="1">
        <f t="shared" si="44"/>
        <v>599.09999999999991</v>
      </c>
      <c r="AC88" s="1">
        <f t="shared" si="45"/>
        <v>638.5</v>
      </c>
      <c r="AD88" s="1">
        <f t="shared" si="46"/>
        <v>84.850000000000023</v>
      </c>
      <c r="AE88" s="1">
        <f t="shared" si="47"/>
        <v>39.400000000000091</v>
      </c>
      <c r="AF88" s="1">
        <f t="shared" si="48"/>
        <v>693.4</v>
      </c>
      <c r="AG88" s="1">
        <f t="shared" si="49"/>
        <v>569.84999999999991</v>
      </c>
      <c r="AH88" s="1">
        <f t="shared" si="50"/>
        <v>604.5</v>
      </c>
      <c r="AI88" s="1">
        <f t="shared" si="51"/>
        <v>633.09999999999991</v>
      </c>
      <c r="AJ88" s="1">
        <f t="shared" si="52"/>
        <v>123.55000000000007</v>
      </c>
      <c r="AK88" s="1">
        <f t="shared" si="53"/>
        <v>28.599999999999909</v>
      </c>
      <c r="AL88" s="1">
        <f t="shared" si="54"/>
        <v>663.25</v>
      </c>
      <c r="AM88" s="1">
        <f t="shared" si="55"/>
        <v>587.17499999999995</v>
      </c>
      <c r="AN88" s="1">
        <f t="shared" si="56"/>
        <v>76.075000000000045</v>
      </c>
      <c r="AP88" s="43">
        <v>575.32000000000005</v>
      </c>
      <c r="AQ88" s="43">
        <v>637.45000000000005</v>
      </c>
      <c r="AR88" s="43">
        <v>62.13</v>
      </c>
      <c r="AS88" s="43">
        <v>19.100000000000001</v>
      </c>
      <c r="AT88" s="43">
        <v>150.6</v>
      </c>
      <c r="AU88" s="43">
        <v>31.6</v>
      </c>
      <c r="AV88" s="43">
        <v>47.2</v>
      </c>
    </row>
    <row r="89" spans="1:48" x14ac:dyDescent="0.3">
      <c r="A89">
        <v>91</v>
      </c>
      <c r="B89">
        <v>767.4</v>
      </c>
      <c r="C89">
        <v>841.28</v>
      </c>
      <c r="D89">
        <v>889.5</v>
      </c>
      <c r="E89">
        <v>884.57</v>
      </c>
      <c r="F89">
        <v>624.70000000000005</v>
      </c>
      <c r="G89">
        <v>798.9</v>
      </c>
      <c r="H89">
        <v>957.4</v>
      </c>
      <c r="I89">
        <v>1019.77</v>
      </c>
      <c r="J89" s="43">
        <f t="shared" si="57"/>
        <v>847.93999999999983</v>
      </c>
      <c r="K89">
        <v>17</v>
      </c>
      <c r="L89">
        <v>1</v>
      </c>
      <c r="M89" s="1">
        <f t="shared" si="29"/>
        <v>809.75000000000011</v>
      </c>
      <c r="N89" s="1">
        <f t="shared" si="30"/>
        <v>886.13</v>
      </c>
      <c r="O89" s="1">
        <f t="shared" si="31"/>
        <v>73.88</v>
      </c>
      <c r="P89" s="1">
        <f t="shared" si="32"/>
        <v>-4.92999999999995</v>
      </c>
      <c r="Q89" s="1">
        <f t="shared" si="33"/>
        <v>174.19999999999993</v>
      </c>
      <c r="R89" s="1">
        <f t="shared" si="34"/>
        <v>62.370000000000005</v>
      </c>
      <c r="S89" s="1">
        <f t="shared" si="35"/>
        <v>76.379999999999882</v>
      </c>
      <c r="T89" s="1">
        <f t="shared" si="36"/>
        <v>923.45</v>
      </c>
      <c r="U89" s="1">
        <f t="shared" si="37"/>
        <v>952.17000000000007</v>
      </c>
      <c r="V89" s="1">
        <f t="shared" si="38"/>
        <v>696.05</v>
      </c>
      <c r="W89" s="1">
        <f t="shared" si="39"/>
        <v>820.08999999999992</v>
      </c>
      <c r="X89" s="1">
        <f t="shared" si="40"/>
        <v>28.720000000000027</v>
      </c>
      <c r="Y89" s="1">
        <f t="shared" si="41"/>
        <v>124.03999999999996</v>
      </c>
      <c r="Z89" s="1">
        <f t="shared" si="42"/>
        <v>828.45</v>
      </c>
      <c r="AA89" s="1">
        <f t="shared" si="43"/>
        <v>862.92499999999995</v>
      </c>
      <c r="AB89" s="1">
        <f t="shared" si="44"/>
        <v>791.05</v>
      </c>
      <c r="AC89" s="1">
        <f t="shared" si="45"/>
        <v>909.33500000000004</v>
      </c>
      <c r="AD89" s="1">
        <f t="shared" si="46"/>
        <v>34.474999999999909</v>
      </c>
      <c r="AE89" s="1">
        <f t="shared" si="47"/>
        <v>118.28500000000008</v>
      </c>
      <c r="AF89" s="1">
        <f t="shared" si="48"/>
        <v>884.57</v>
      </c>
      <c r="AG89" s="1">
        <f t="shared" si="49"/>
        <v>804.33999999999992</v>
      </c>
      <c r="AH89" s="1">
        <f t="shared" si="50"/>
        <v>988.58500000000004</v>
      </c>
      <c r="AI89" s="1">
        <f t="shared" si="51"/>
        <v>711.8</v>
      </c>
      <c r="AJ89" s="1">
        <f t="shared" si="52"/>
        <v>80.230000000000132</v>
      </c>
      <c r="AK89" s="1">
        <f t="shared" si="53"/>
        <v>-276.78500000000008</v>
      </c>
      <c r="AL89" s="1">
        <f t="shared" si="54"/>
        <v>798.18499999999995</v>
      </c>
      <c r="AM89" s="1">
        <f t="shared" si="55"/>
        <v>896.46249999999998</v>
      </c>
      <c r="AN89" s="1">
        <f t="shared" si="56"/>
        <v>-98.277500000000032</v>
      </c>
      <c r="AP89" s="43">
        <v>809.75</v>
      </c>
      <c r="AQ89" s="43">
        <v>886.13</v>
      </c>
      <c r="AR89" s="43">
        <v>76.38</v>
      </c>
      <c r="AS89" s="43">
        <v>73.88</v>
      </c>
      <c r="AT89" s="43">
        <v>-4.93</v>
      </c>
      <c r="AU89" s="43">
        <v>174.2</v>
      </c>
      <c r="AV89" s="43">
        <v>62.37</v>
      </c>
    </row>
    <row r="90" spans="1:48" x14ac:dyDescent="0.3">
      <c r="A90">
        <v>92</v>
      </c>
      <c r="B90">
        <v>537.1</v>
      </c>
      <c r="C90">
        <v>606.5</v>
      </c>
      <c r="D90">
        <v>606.1</v>
      </c>
      <c r="E90">
        <v>670.1</v>
      </c>
      <c r="F90">
        <v>598.4</v>
      </c>
      <c r="G90">
        <v>581.6</v>
      </c>
      <c r="H90">
        <v>549.1</v>
      </c>
      <c r="I90">
        <v>520.32000000000005</v>
      </c>
      <c r="J90" s="43">
        <f t="shared" si="57"/>
        <v>583.65249999999992</v>
      </c>
      <c r="K90">
        <v>27</v>
      </c>
      <c r="L90">
        <v>2</v>
      </c>
      <c r="M90" s="1">
        <f t="shared" si="29"/>
        <v>572.67499999999995</v>
      </c>
      <c r="N90" s="1">
        <f t="shared" si="30"/>
        <v>594.63</v>
      </c>
      <c r="O90" s="1">
        <f t="shared" si="31"/>
        <v>69.399999999999977</v>
      </c>
      <c r="P90" s="1">
        <f t="shared" si="32"/>
        <v>64</v>
      </c>
      <c r="Q90" s="1">
        <f t="shared" si="33"/>
        <v>-16.799999999999955</v>
      </c>
      <c r="R90" s="1">
        <f t="shared" si="34"/>
        <v>-28.779999999999973</v>
      </c>
      <c r="S90" s="1">
        <f t="shared" si="35"/>
        <v>21.955000000000041</v>
      </c>
      <c r="T90" s="1">
        <f t="shared" si="36"/>
        <v>577.6</v>
      </c>
      <c r="U90" s="1">
        <f t="shared" si="37"/>
        <v>595.21</v>
      </c>
      <c r="V90" s="1">
        <f t="shared" si="38"/>
        <v>567.75</v>
      </c>
      <c r="W90" s="1">
        <f t="shared" si="39"/>
        <v>594.04999999999995</v>
      </c>
      <c r="X90" s="1">
        <f t="shared" si="40"/>
        <v>17.610000000000014</v>
      </c>
      <c r="Y90" s="1">
        <f t="shared" si="41"/>
        <v>26.299999999999955</v>
      </c>
      <c r="Z90" s="1">
        <f t="shared" si="42"/>
        <v>571.6</v>
      </c>
      <c r="AA90" s="1">
        <f t="shared" si="43"/>
        <v>638.29999999999995</v>
      </c>
      <c r="AB90" s="1">
        <f t="shared" si="44"/>
        <v>573.75</v>
      </c>
      <c r="AC90" s="1">
        <f t="shared" si="45"/>
        <v>550.96</v>
      </c>
      <c r="AD90" s="1">
        <f t="shared" si="46"/>
        <v>66.699999999999932</v>
      </c>
      <c r="AE90" s="1">
        <f t="shared" si="47"/>
        <v>-22.789999999999964</v>
      </c>
      <c r="AF90" s="1">
        <f t="shared" si="48"/>
        <v>670.1</v>
      </c>
      <c r="AG90" s="1">
        <f t="shared" si="49"/>
        <v>571.79999999999995</v>
      </c>
      <c r="AH90" s="1">
        <f t="shared" si="50"/>
        <v>534.71</v>
      </c>
      <c r="AI90" s="1">
        <f t="shared" si="51"/>
        <v>590</v>
      </c>
      <c r="AJ90" s="1">
        <f t="shared" si="52"/>
        <v>98.300000000000068</v>
      </c>
      <c r="AK90" s="1">
        <f t="shared" si="53"/>
        <v>55.289999999999964</v>
      </c>
      <c r="AL90" s="1">
        <f t="shared" si="54"/>
        <v>630.04999999999995</v>
      </c>
      <c r="AM90" s="1">
        <f t="shared" si="55"/>
        <v>553.255</v>
      </c>
      <c r="AN90" s="1">
        <f t="shared" si="56"/>
        <v>76.794999999999959</v>
      </c>
      <c r="AP90" s="43">
        <v>572.67999999999995</v>
      </c>
      <c r="AQ90" s="43">
        <v>594.63</v>
      </c>
      <c r="AR90" s="43">
        <v>21.96</v>
      </c>
      <c r="AS90" s="43">
        <v>69.400000000000006</v>
      </c>
      <c r="AT90" s="43">
        <v>64</v>
      </c>
      <c r="AU90" s="43">
        <v>-16.8</v>
      </c>
      <c r="AV90" s="43">
        <v>-28.78</v>
      </c>
    </row>
    <row r="91" spans="1:48" x14ac:dyDescent="0.3">
      <c r="A91">
        <v>93</v>
      </c>
      <c r="B91">
        <v>535.9</v>
      </c>
      <c r="C91">
        <v>590.6</v>
      </c>
      <c r="D91">
        <v>470.3</v>
      </c>
      <c r="E91">
        <v>772.84</v>
      </c>
      <c r="F91">
        <v>529.1</v>
      </c>
      <c r="G91">
        <v>590.20000000000005</v>
      </c>
      <c r="H91">
        <v>515.6</v>
      </c>
      <c r="I91">
        <v>510.9</v>
      </c>
      <c r="J91" s="43">
        <f t="shared" si="57"/>
        <v>564.42999999999995</v>
      </c>
      <c r="K91">
        <v>24</v>
      </c>
      <c r="L91">
        <v>2</v>
      </c>
      <c r="M91" s="1">
        <f t="shared" si="29"/>
        <v>512.72500000000002</v>
      </c>
      <c r="N91" s="1">
        <f t="shared" si="30"/>
        <v>616.13499999999999</v>
      </c>
      <c r="O91" s="1">
        <f t="shared" si="31"/>
        <v>54.700000000000045</v>
      </c>
      <c r="P91" s="1">
        <f t="shared" si="32"/>
        <v>302.54000000000002</v>
      </c>
      <c r="Q91" s="1">
        <f t="shared" si="33"/>
        <v>61.100000000000023</v>
      </c>
      <c r="R91" s="1">
        <f t="shared" si="34"/>
        <v>-4.7000000000000455</v>
      </c>
      <c r="S91" s="1">
        <f t="shared" si="35"/>
        <v>103.40999999999997</v>
      </c>
      <c r="T91" s="1">
        <f t="shared" si="36"/>
        <v>492.95000000000005</v>
      </c>
      <c r="U91" s="1">
        <f t="shared" si="37"/>
        <v>641.87</v>
      </c>
      <c r="V91" s="1">
        <f t="shared" si="38"/>
        <v>532.5</v>
      </c>
      <c r="W91" s="1">
        <f t="shared" si="39"/>
        <v>590.40000000000009</v>
      </c>
      <c r="X91" s="1">
        <f t="shared" si="40"/>
        <v>148.91999999999996</v>
      </c>
      <c r="Y91" s="1">
        <f t="shared" si="41"/>
        <v>57.900000000000091</v>
      </c>
      <c r="Z91" s="1">
        <f t="shared" si="42"/>
        <v>503.1</v>
      </c>
      <c r="AA91" s="1">
        <f t="shared" si="43"/>
        <v>681.72</v>
      </c>
      <c r="AB91" s="1">
        <f t="shared" si="44"/>
        <v>522.35</v>
      </c>
      <c r="AC91" s="1">
        <f t="shared" si="45"/>
        <v>550.54999999999995</v>
      </c>
      <c r="AD91" s="1">
        <f t="shared" si="46"/>
        <v>178.62</v>
      </c>
      <c r="AE91" s="1">
        <f t="shared" si="47"/>
        <v>28.199999999999932</v>
      </c>
      <c r="AF91" s="1">
        <f t="shared" si="48"/>
        <v>772.84</v>
      </c>
      <c r="AG91" s="1">
        <f t="shared" si="49"/>
        <v>563.25</v>
      </c>
      <c r="AH91" s="1">
        <f t="shared" si="50"/>
        <v>513.25</v>
      </c>
      <c r="AI91" s="1">
        <f t="shared" si="51"/>
        <v>559.65000000000009</v>
      </c>
      <c r="AJ91" s="1">
        <f t="shared" si="52"/>
        <v>209.59000000000003</v>
      </c>
      <c r="AK91" s="1">
        <f t="shared" si="53"/>
        <v>46.400000000000091</v>
      </c>
      <c r="AL91" s="1">
        <f t="shared" si="54"/>
        <v>666.24500000000012</v>
      </c>
      <c r="AM91" s="1">
        <f t="shared" si="55"/>
        <v>538.25</v>
      </c>
      <c r="AN91" s="1">
        <f t="shared" si="56"/>
        <v>127.99500000000012</v>
      </c>
      <c r="AP91" s="43">
        <v>512.73</v>
      </c>
      <c r="AQ91" s="43">
        <v>616.14</v>
      </c>
      <c r="AR91" s="43">
        <v>103.41</v>
      </c>
      <c r="AS91" s="43">
        <v>54.7</v>
      </c>
      <c r="AT91" s="43">
        <v>302.54000000000002</v>
      </c>
      <c r="AU91" s="43">
        <v>61.1</v>
      </c>
      <c r="AV91" s="43">
        <v>-4.7</v>
      </c>
    </row>
    <row r="92" spans="1:48" x14ac:dyDescent="0.3">
      <c r="A92">
        <v>94</v>
      </c>
      <c r="B92">
        <v>440</v>
      </c>
      <c r="C92">
        <v>499.04</v>
      </c>
      <c r="D92">
        <v>437.3</v>
      </c>
      <c r="E92">
        <v>650.57000000000005</v>
      </c>
      <c r="F92">
        <v>425.4</v>
      </c>
      <c r="G92">
        <v>549.15</v>
      </c>
      <c r="H92">
        <v>409.1</v>
      </c>
      <c r="I92">
        <v>442.1</v>
      </c>
      <c r="J92" s="43">
        <f t="shared" si="57"/>
        <v>481.58249999999998</v>
      </c>
      <c r="K92">
        <v>11</v>
      </c>
      <c r="L92">
        <v>1</v>
      </c>
      <c r="M92" s="1">
        <f t="shared" si="29"/>
        <v>427.94999999999993</v>
      </c>
      <c r="N92" s="1">
        <f t="shared" si="30"/>
        <v>535.21500000000003</v>
      </c>
      <c r="O92" s="1">
        <f t="shared" si="31"/>
        <v>59.04000000000002</v>
      </c>
      <c r="P92" s="1">
        <f t="shared" si="32"/>
        <v>213.27000000000004</v>
      </c>
      <c r="Q92" s="1">
        <f t="shared" si="33"/>
        <v>123.75</v>
      </c>
      <c r="R92" s="1">
        <f t="shared" si="34"/>
        <v>33</v>
      </c>
      <c r="S92" s="1">
        <f t="shared" si="35"/>
        <v>107.2650000000001</v>
      </c>
      <c r="T92" s="1">
        <f t="shared" si="36"/>
        <v>423.20000000000005</v>
      </c>
      <c r="U92" s="1">
        <f t="shared" si="37"/>
        <v>546.33500000000004</v>
      </c>
      <c r="V92" s="1">
        <f t="shared" si="38"/>
        <v>432.7</v>
      </c>
      <c r="W92" s="1">
        <f t="shared" si="39"/>
        <v>524.09500000000003</v>
      </c>
      <c r="X92" s="1">
        <f t="shared" si="40"/>
        <v>123.13499999999999</v>
      </c>
      <c r="Y92" s="1">
        <f t="shared" si="41"/>
        <v>91.395000000000039</v>
      </c>
      <c r="Z92" s="1">
        <f t="shared" si="42"/>
        <v>438.65</v>
      </c>
      <c r="AA92" s="1">
        <f t="shared" si="43"/>
        <v>574.80500000000006</v>
      </c>
      <c r="AB92" s="1">
        <f t="shared" si="44"/>
        <v>417.25</v>
      </c>
      <c r="AC92" s="1">
        <f t="shared" si="45"/>
        <v>495.625</v>
      </c>
      <c r="AD92" s="1">
        <f t="shared" si="46"/>
        <v>136.15500000000009</v>
      </c>
      <c r="AE92" s="1">
        <f t="shared" si="47"/>
        <v>78.375</v>
      </c>
      <c r="AF92" s="1">
        <f t="shared" si="48"/>
        <v>650.57000000000005</v>
      </c>
      <c r="AG92" s="1">
        <f t="shared" si="49"/>
        <v>469.52</v>
      </c>
      <c r="AH92" s="1">
        <f t="shared" si="50"/>
        <v>425.6</v>
      </c>
      <c r="AI92" s="1">
        <f t="shared" si="51"/>
        <v>487.27499999999998</v>
      </c>
      <c r="AJ92" s="1">
        <f t="shared" si="52"/>
        <v>181.05000000000007</v>
      </c>
      <c r="AK92" s="1">
        <f t="shared" si="53"/>
        <v>61.674999999999955</v>
      </c>
      <c r="AL92" s="1">
        <f t="shared" si="54"/>
        <v>568.92250000000001</v>
      </c>
      <c r="AM92" s="1">
        <f t="shared" si="55"/>
        <v>447.56</v>
      </c>
      <c r="AN92" s="1">
        <f t="shared" si="56"/>
        <v>121.36250000000001</v>
      </c>
      <c r="AP92" s="43">
        <v>427.95</v>
      </c>
      <c r="AQ92" s="43">
        <v>535.22</v>
      </c>
      <c r="AR92" s="43">
        <v>107.27</v>
      </c>
      <c r="AS92" s="43">
        <v>59.04</v>
      </c>
      <c r="AT92" s="43">
        <v>213.27</v>
      </c>
      <c r="AU92" s="43">
        <v>123.75</v>
      </c>
      <c r="AV92" s="43">
        <v>33</v>
      </c>
    </row>
    <row r="93" spans="1:48" x14ac:dyDescent="0.3">
      <c r="A93">
        <v>95</v>
      </c>
      <c r="B93">
        <v>561.29999999999995</v>
      </c>
      <c r="C93">
        <v>505.7</v>
      </c>
      <c r="D93">
        <v>549.5</v>
      </c>
      <c r="E93">
        <v>640.96</v>
      </c>
      <c r="F93">
        <v>595.70000000000005</v>
      </c>
      <c r="G93">
        <v>706.5</v>
      </c>
      <c r="H93">
        <v>547.6</v>
      </c>
      <c r="I93">
        <v>600.9</v>
      </c>
      <c r="J93" s="43">
        <f t="shared" si="57"/>
        <v>588.52</v>
      </c>
      <c r="K93">
        <v>28</v>
      </c>
      <c r="L93">
        <v>2</v>
      </c>
      <c r="M93" s="1">
        <f t="shared" si="29"/>
        <v>563.52499999999998</v>
      </c>
      <c r="N93" s="1">
        <f t="shared" si="30"/>
        <v>613.51499999999999</v>
      </c>
      <c r="O93" s="1">
        <f t="shared" si="31"/>
        <v>-55.599999999999966</v>
      </c>
      <c r="P93" s="1">
        <f t="shared" si="32"/>
        <v>91.460000000000036</v>
      </c>
      <c r="Q93" s="1">
        <f t="shared" si="33"/>
        <v>110.79999999999995</v>
      </c>
      <c r="R93" s="1">
        <f t="shared" si="34"/>
        <v>53.299999999999955</v>
      </c>
      <c r="S93" s="1">
        <f t="shared" si="35"/>
        <v>49.990000000000009</v>
      </c>
      <c r="T93" s="1">
        <f t="shared" si="36"/>
        <v>548.54999999999995</v>
      </c>
      <c r="U93" s="1">
        <f t="shared" si="37"/>
        <v>620.93000000000006</v>
      </c>
      <c r="V93" s="1">
        <f t="shared" si="38"/>
        <v>578.5</v>
      </c>
      <c r="W93" s="1">
        <f t="shared" si="39"/>
        <v>606.1</v>
      </c>
      <c r="X93" s="1">
        <f t="shared" si="40"/>
        <v>72.380000000000109</v>
      </c>
      <c r="Y93" s="1">
        <f t="shared" si="41"/>
        <v>27.600000000000023</v>
      </c>
      <c r="Z93" s="1">
        <f t="shared" si="42"/>
        <v>555.4</v>
      </c>
      <c r="AA93" s="1">
        <f t="shared" si="43"/>
        <v>573.33000000000004</v>
      </c>
      <c r="AB93" s="1">
        <f t="shared" si="44"/>
        <v>571.65000000000009</v>
      </c>
      <c r="AC93" s="1">
        <f t="shared" si="45"/>
        <v>653.70000000000005</v>
      </c>
      <c r="AD93" s="1">
        <f t="shared" si="46"/>
        <v>17.930000000000064</v>
      </c>
      <c r="AE93" s="1">
        <f t="shared" si="47"/>
        <v>82.049999999999955</v>
      </c>
      <c r="AF93" s="1">
        <f t="shared" si="48"/>
        <v>640.96</v>
      </c>
      <c r="AG93" s="1">
        <f t="shared" si="49"/>
        <v>533.5</v>
      </c>
      <c r="AH93" s="1">
        <f t="shared" si="50"/>
        <v>574.25</v>
      </c>
      <c r="AI93" s="1">
        <f t="shared" si="51"/>
        <v>651.1</v>
      </c>
      <c r="AJ93" s="1">
        <f t="shared" si="52"/>
        <v>107.46000000000004</v>
      </c>
      <c r="AK93" s="1">
        <f t="shared" si="53"/>
        <v>76.850000000000023</v>
      </c>
      <c r="AL93" s="1">
        <f t="shared" si="54"/>
        <v>646.03</v>
      </c>
      <c r="AM93" s="1">
        <f t="shared" si="55"/>
        <v>553.875</v>
      </c>
      <c r="AN93" s="1">
        <f t="shared" si="56"/>
        <v>92.154999999999973</v>
      </c>
      <c r="AP93" s="43">
        <v>563.53</v>
      </c>
      <c r="AQ93" s="43">
        <v>613.52</v>
      </c>
      <c r="AR93" s="43">
        <v>49.99</v>
      </c>
      <c r="AS93" s="43">
        <v>-55.6</v>
      </c>
      <c r="AT93" s="43">
        <v>91.46</v>
      </c>
      <c r="AU93" s="43">
        <v>110.8</v>
      </c>
      <c r="AV93" s="43">
        <v>53.3</v>
      </c>
    </row>
    <row r="94" spans="1:48" x14ac:dyDescent="0.3">
      <c r="A94">
        <v>96</v>
      </c>
      <c r="B94">
        <v>629.70000000000005</v>
      </c>
      <c r="C94">
        <v>792.73</v>
      </c>
      <c r="D94">
        <v>613.79999999999995</v>
      </c>
      <c r="E94">
        <v>698.1</v>
      </c>
      <c r="F94">
        <v>681.5</v>
      </c>
      <c r="G94">
        <v>727.8</v>
      </c>
      <c r="H94">
        <v>719.79</v>
      </c>
      <c r="I94">
        <v>722.9</v>
      </c>
      <c r="J94" s="43">
        <f t="shared" si="57"/>
        <v>698.29</v>
      </c>
      <c r="K94">
        <v>25</v>
      </c>
      <c r="L94">
        <v>2</v>
      </c>
      <c r="M94" s="1">
        <f t="shared" si="29"/>
        <v>661.19749999999999</v>
      </c>
      <c r="N94" s="1">
        <f t="shared" si="30"/>
        <v>735.38250000000005</v>
      </c>
      <c r="O94" s="1">
        <f t="shared" si="31"/>
        <v>163.02999999999997</v>
      </c>
      <c r="P94" s="1">
        <f t="shared" si="32"/>
        <v>84.300000000000068</v>
      </c>
      <c r="Q94" s="1">
        <f t="shared" si="33"/>
        <v>46.299999999999955</v>
      </c>
      <c r="R94" s="1">
        <f t="shared" si="34"/>
        <v>3.1100000000000136</v>
      </c>
      <c r="S94" s="1">
        <f t="shared" si="35"/>
        <v>74.185000000000059</v>
      </c>
      <c r="T94" s="1">
        <f t="shared" si="36"/>
        <v>666.79499999999996</v>
      </c>
      <c r="U94" s="1">
        <f t="shared" si="37"/>
        <v>710.5</v>
      </c>
      <c r="V94" s="1">
        <f t="shared" si="38"/>
        <v>655.6</v>
      </c>
      <c r="W94" s="1">
        <f t="shared" si="39"/>
        <v>760.26499999999999</v>
      </c>
      <c r="X94" s="1">
        <f t="shared" si="40"/>
        <v>43.705000000000041</v>
      </c>
      <c r="Y94" s="1">
        <f t="shared" si="41"/>
        <v>104.66499999999996</v>
      </c>
      <c r="Z94" s="1">
        <f t="shared" si="42"/>
        <v>621.75</v>
      </c>
      <c r="AA94" s="1">
        <f t="shared" si="43"/>
        <v>745.41499999999996</v>
      </c>
      <c r="AB94" s="1">
        <f t="shared" si="44"/>
        <v>700.64499999999998</v>
      </c>
      <c r="AC94" s="1">
        <f t="shared" si="45"/>
        <v>725.34999999999991</v>
      </c>
      <c r="AD94" s="1">
        <f t="shared" si="46"/>
        <v>123.66499999999996</v>
      </c>
      <c r="AE94" s="1">
        <f t="shared" si="47"/>
        <v>24.704999999999927</v>
      </c>
      <c r="AF94" s="1">
        <f t="shared" si="48"/>
        <v>698.1</v>
      </c>
      <c r="AG94" s="1">
        <f t="shared" si="49"/>
        <v>711.21500000000003</v>
      </c>
      <c r="AH94" s="1">
        <f t="shared" si="50"/>
        <v>721.34500000000003</v>
      </c>
      <c r="AI94" s="1">
        <f t="shared" si="51"/>
        <v>704.65</v>
      </c>
      <c r="AJ94" s="1">
        <f t="shared" si="52"/>
        <v>-13.115000000000009</v>
      </c>
      <c r="AK94" s="1">
        <f t="shared" si="53"/>
        <v>-16.69500000000005</v>
      </c>
      <c r="AL94" s="1">
        <f t="shared" si="54"/>
        <v>701.375</v>
      </c>
      <c r="AM94" s="1">
        <f t="shared" si="55"/>
        <v>716.28</v>
      </c>
      <c r="AN94" s="1">
        <f t="shared" si="56"/>
        <v>-14.904999999999973</v>
      </c>
      <c r="AP94" s="43">
        <v>661.2</v>
      </c>
      <c r="AQ94" s="43">
        <v>735.38</v>
      </c>
      <c r="AR94" s="43">
        <v>74.19</v>
      </c>
      <c r="AS94" s="43">
        <v>163.03</v>
      </c>
      <c r="AT94" s="43">
        <v>84.3</v>
      </c>
      <c r="AU94" s="43">
        <v>46.3</v>
      </c>
      <c r="AV94" s="43">
        <v>3.11</v>
      </c>
    </row>
    <row r="95" spans="1:48" x14ac:dyDescent="0.3">
      <c r="A95">
        <v>97</v>
      </c>
      <c r="B95">
        <v>544.29999999999995</v>
      </c>
      <c r="C95">
        <v>597.20000000000005</v>
      </c>
      <c r="D95">
        <v>475.1</v>
      </c>
      <c r="E95">
        <v>605.29999999999995</v>
      </c>
      <c r="F95">
        <v>745.1</v>
      </c>
      <c r="G95">
        <v>725.6</v>
      </c>
      <c r="H95">
        <v>532.9</v>
      </c>
      <c r="I95">
        <v>603.9</v>
      </c>
      <c r="J95" s="43">
        <f t="shared" si="57"/>
        <v>603.67499999999984</v>
      </c>
      <c r="K95">
        <v>35</v>
      </c>
      <c r="L95">
        <v>2</v>
      </c>
      <c r="M95" s="1">
        <f t="shared" si="29"/>
        <v>574.35</v>
      </c>
      <c r="N95" s="1">
        <f t="shared" si="30"/>
        <v>633</v>
      </c>
      <c r="O95" s="1">
        <f t="shared" si="31"/>
        <v>52.900000000000091</v>
      </c>
      <c r="P95" s="1">
        <f t="shared" si="32"/>
        <v>130.19999999999993</v>
      </c>
      <c r="Q95" s="1">
        <f t="shared" si="33"/>
        <v>-19.5</v>
      </c>
      <c r="R95" s="1">
        <f t="shared" si="34"/>
        <v>71</v>
      </c>
      <c r="S95" s="1">
        <f t="shared" si="35"/>
        <v>58.649999999999977</v>
      </c>
      <c r="T95" s="1">
        <f t="shared" si="36"/>
        <v>504</v>
      </c>
      <c r="U95" s="1">
        <f t="shared" si="37"/>
        <v>604.59999999999991</v>
      </c>
      <c r="V95" s="1">
        <f t="shared" si="38"/>
        <v>644.70000000000005</v>
      </c>
      <c r="W95" s="1">
        <f t="shared" si="39"/>
        <v>661.40000000000009</v>
      </c>
      <c r="X95" s="1">
        <f t="shared" si="40"/>
        <v>100.59999999999991</v>
      </c>
      <c r="Y95" s="1">
        <f t="shared" si="41"/>
        <v>16.700000000000045</v>
      </c>
      <c r="Z95" s="1">
        <f t="shared" si="42"/>
        <v>509.7</v>
      </c>
      <c r="AA95" s="1">
        <f t="shared" si="43"/>
        <v>601.25</v>
      </c>
      <c r="AB95" s="1">
        <f t="shared" si="44"/>
        <v>639</v>
      </c>
      <c r="AC95" s="1">
        <f t="shared" si="45"/>
        <v>664.75</v>
      </c>
      <c r="AD95" s="1">
        <f t="shared" si="46"/>
        <v>91.550000000000011</v>
      </c>
      <c r="AE95" s="1">
        <f t="shared" si="47"/>
        <v>25.75</v>
      </c>
      <c r="AF95" s="1">
        <f t="shared" si="48"/>
        <v>605.29999999999995</v>
      </c>
      <c r="AG95" s="1">
        <f t="shared" si="49"/>
        <v>570.75</v>
      </c>
      <c r="AH95" s="1">
        <f t="shared" si="50"/>
        <v>568.4</v>
      </c>
      <c r="AI95" s="1">
        <f t="shared" si="51"/>
        <v>735.35</v>
      </c>
      <c r="AJ95" s="1">
        <f t="shared" si="52"/>
        <v>34.549999999999955</v>
      </c>
      <c r="AK95" s="1">
        <f t="shared" si="53"/>
        <v>166.95000000000005</v>
      </c>
      <c r="AL95" s="1">
        <f t="shared" si="54"/>
        <v>670.32500000000005</v>
      </c>
      <c r="AM95" s="1">
        <f t="shared" si="55"/>
        <v>569.57500000000005</v>
      </c>
      <c r="AN95" s="1">
        <f t="shared" si="56"/>
        <v>100.75</v>
      </c>
      <c r="AP95" s="43">
        <v>574.35</v>
      </c>
      <c r="AQ95" s="43">
        <v>633</v>
      </c>
      <c r="AR95" s="43">
        <v>58.65</v>
      </c>
      <c r="AS95" s="43">
        <v>52.9</v>
      </c>
      <c r="AT95" s="43">
        <v>130.19999999999999</v>
      </c>
      <c r="AU95" s="43">
        <v>-19.5</v>
      </c>
      <c r="AV95" s="43">
        <v>71</v>
      </c>
    </row>
    <row r="96" spans="1:48" x14ac:dyDescent="0.3">
      <c r="A96">
        <v>98</v>
      </c>
      <c r="B96">
        <v>526.70000000000005</v>
      </c>
      <c r="C96">
        <v>533.6</v>
      </c>
      <c r="D96">
        <v>534.1</v>
      </c>
      <c r="E96">
        <v>633.79999999999995</v>
      </c>
      <c r="F96">
        <v>841.26</v>
      </c>
      <c r="G96">
        <v>688.5</v>
      </c>
      <c r="H96">
        <v>599.79999999999995</v>
      </c>
      <c r="I96">
        <v>769.2</v>
      </c>
      <c r="J96" s="43">
        <f t="shared" si="57"/>
        <v>640.87</v>
      </c>
      <c r="K96">
        <v>25</v>
      </c>
      <c r="L96">
        <v>2</v>
      </c>
      <c r="M96" s="1">
        <f t="shared" si="29"/>
        <v>625.46500000000003</v>
      </c>
      <c r="N96" s="1">
        <f t="shared" si="30"/>
        <v>656.27500000000009</v>
      </c>
      <c r="O96" s="1">
        <f t="shared" si="31"/>
        <v>6.8999999999999773</v>
      </c>
      <c r="P96" s="1">
        <f t="shared" si="32"/>
        <v>99.699999999999932</v>
      </c>
      <c r="Q96" s="1">
        <f t="shared" si="33"/>
        <v>-152.76</v>
      </c>
      <c r="R96" s="1">
        <f t="shared" si="34"/>
        <v>169.40000000000009</v>
      </c>
      <c r="S96" s="1">
        <f t="shared" si="35"/>
        <v>30.810000000000059</v>
      </c>
      <c r="T96" s="1">
        <f t="shared" si="36"/>
        <v>566.95000000000005</v>
      </c>
      <c r="U96" s="1">
        <f t="shared" si="37"/>
        <v>701.5</v>
      </c>
      <c r="V96" s="1">
        <f t="shared" si="38"/>
        <v>683.98</v>
      </c>
      <c r="W96" s="1">
        <f t="shared" si="39"/>
        <v>611.04999999999995</v>
      </c>
      <c r="X96" s="1">
        <f t="shared" si="40"/>
        <v>134.54999999999995</v>
      </c>
      <c r="Y96" s="1">
        <f t="shared" si="41"/>
        <v>-72.930000000000064</v>
      </c>
      <c r="Z96" s="1">
        <f t="shared" si="42"/>
        <v>530.40000000000009</v>
      </c>
      <c r="AA96" s="1">
        <f t="shared" si="43"/>
        <v>583.70000000000005</v>
      </c>
      <c r="AB96" s="1">
        <f t="shared" si="44"/>
        <v>720.53</v>
      </c>
      <c r="AC96" s="1">
        <f t="shared" si="45"/>
        <v>728.85</v>
      </c>
      <c r="AD96" s="1">
        <f t="shared" si="46"/>
        <v>53.299999999999955</v>
      </c>
      <c r="AE96" s="1">
        <f t="shared" si="47"/>
        <v>8.32000000000005</v>
      </c>
      <c r="AF96" s="1">
        <f t="shared" si="48"/>
        <v>633.79999999999995</v>
      </c>
      <c r="AG96" s="1">
        <f t="shared" si="49"/>
        <v>530.15000000000009</v>
      </c>
      <c r="AH96" s="1">
        <f t="shared" si="50"/>
        <v>684.5</v>
      </c>
      <c r="AI96" s="1">
        <f t="shared" si="51"/>
        <v>764.88</v>
      </c>
      <c r="AJ96" s="1">
        <f t="shared" si="52"/>
        <v>103.64999999999986</v>
      </c>
      <c r="AK96" s="1">
        <f t="shared" si="53"/>
        <v>80.38</v>
      </c>
      <c r="AL96" s="1">
        <f t="shared" si="54"/>
        <v>699.33999999999992</v>
      </c>
      <c r="AM96" s="1">
        <f t="shared" si="55"/>
        <v>607.32500000000005</v>
      </c>
      <c r="AN96" s="1">
        <f t="shared" si="56"/>
        <v>92.014999999999873</v>
      </c>
      <c r="AP96" s="43">
        <v>625.47</v>
      </c>
      <c r="AQ96" s="43">
        <v>656.28</v>
      </c>
      <c r="AR96" s="43">
        <v>30.81</v>
      </c>
      <c r="AS96" s="43">
        <v>6.9</v>
      </c>
      <c r="AT96" s="43">
        <v>99.7</v>
      </c>
      <c r="AU96" s="43">
        <v>-152.76</v>
      </c>
      <c r="AV96" s="43">
        <v>169.4</v>
      </c>
    </row>
    <row r="97" spans="1:48" x14ac:dyDescent="0.3">
      <c r="A97">
        <v>100</v>
      </c>
      <c r="B97">
        <v>462.3</v>
      </c>
      <c r="C97">
        <v>555.4</v>
      </c>
      <c r="D97">
        <v>636.1</v>
      </c>
      <c r="E97">
        <v>668.3</v>
      </c>
      <c r="F97">
        <v>1197.71</v>
      </c>
      <c r="G97">
        <v>1122.22</v>
      </c>
      <c r="H97">
        <v>545.79999999999995</v>
      </c>
      <c r="I97">
        <v>554</v>
      </c>
      <c r="J97" s="43">
        <f t="shared" si="57"/>
        <v>717.7287500000001</v>
      </c>
      <c r="K97">
        <v>16</v>
      </c>
      <c r="L97">
        <v>1</v>
      </c>
      <c r="M97" s="1">
        <f t="shared" si="29"/>
        <v>710.47749999999996</v>
      </c>
      <c r="N97" s="1">
        <f t="shared" si="30"/>
        <v>724.98</v>
      </c>
      <c r="O97" s="1">
        <f t="shared" si="31"/>
        <v>93.099999999999966</v>
      </c>
      <c r="P97" s="1">
        <f t="shared" si="32"/>
        <v>32.199999999999932</v>
      </c>
      <c r="Q97" s="1">
        <f t="shared" si="33"/>
        <v>-75.490000000000009</v>
      </c>
      <c r="R97" s="1">
        <f t="shared" si="34"/>
        <v>8.2000000000000455</v>
      </c>
      <c r="S97" s="1">
        <f t="shared" si="35"/>
        <v>14.502500000000055</v>
      </c>
      <c r="T97" s="1">
        <f t="shared" si="36"/>
        <v>590.95000000000005</v>
      </c>
      <c r="U97" s="1">
        <f t="shared" si="37"/>
        <v>611.15</v>
      </c>
      <c r="V97" s="1">
        <f t="shared" si="38"/>
        <v>830.005</v>
      </c>
      <c r="W97" s="1">
        <f t="shared" si="39"/>
        <v>838.81</v>
      </c>
      <c r="X97" s="1">
        <f t="shared" si="40"/>
        <v>20.199999999999932</v>
      </c>
      <c r="Y97" s="1">
        <f t="shared" si="41"/>
        <v>8.80499999999995</v>
      </c>
      <c r="Z97" s="1">
        <f t="shared" si="42"/>
        <v>549.20000000000005</v>
      </c>
      <c r="AA97" s="1">
        <f t="shared" si="43"/>
        <v>611.84999999999991</v>
      </c>
      <c r="AB97" s="1">
        <f t="shared" si="44"/>
        <v>871.755</v>
      </c>
      <c r="AC97" s="1">
        <f t="shared" si="45"/>
        <v>838.11</v>
      </c>
      <c r="AD97" s="1">
        <f t="shared" si="46"/>
        <v>62.649999999999864</v>
      </c>
      <c r="AE97" s="1">
        <f t="shared" si="47"/>
        <v>-33.644999999999982</v>
      </c>
      <c r="AF97" s="1">
        <f t="shared" si="48"/>
        <v>668.3</v>
      </c>
      <c r="AG97" s="1">
        <f t="shared" si="49"/>
        <v>508.85</v>
      </c>
      <c r="AH97" s="1">
        <f t="shared" si="50"/>
        <v>549.9</v>
      </c>
      <c r="AI97" s="1">
        <f t="shared" si="51"/>
        <v>1159.9650000000001</v>
      </c>
      <c r="AJ97" s="1">
        <f t="shared" si="52"/>
        <v>159.44999999999993</v>
      </c>
      <c r="AK97" s="1">
        <f t="shared" si="53"/>
        <v>610.06500000000017</v>
      </c>
      <c r="AL97" s="1">
        <f t="shared" si="54"/>
        <v>914.13250000000005</v>
      </c>
      <c r="AM97" s="1">
        <f t="shared" si="55"/>
        <v>529.375</v>
      </c>
      <c r="AN97" s="1">
        <f t="shared" si="56"/>
        <v>384.75750000000005</v>
      </c>
      <c r="AP97" s="43">
        <v>710.48</v>
      </c>
      <c r="AQ97" s="43">
        <v>724.98</v>
      </c>
      <c r="AR97" s="43">
        <v>14.5</v>
      </c>
      <c r="AS97" s="43">
        <v>93.1</v>
      </c>
      <c r="AT97" s="43">
        <v>32.200000000000003</v>
      </c>
      <c r="AU97" s="43">
        <v>-75.489999999999995</v>
      </c>
      <c r="AV97" s="43">
        <v>8.1999999999999993</v>
      </c>
    </row>
    <row r="98" spans="1:48" x14ac:dyDescent="0.3">
      <c r="A98">
        <v>101</v>
      </c>
      <c r="B98">
        <v>817.5</v>
      </c>
      <c r="C98">
        <v>754.3</v>
      </c>
      <c r="D98">
        <v>702.4</v>
      </c>
      <c r="E98">
        <v>1051</v>
      </c>
      <c r="F98">
        <v>753</v>
      </c>
      <c r="G98">
        <v>812.5</v>
      </c>
      <c r="H98">
        <v>1036.82</v>
      </c>
      <c r="I98">
        <v>709.15</v>
      </c>
      <c r="J98" s="43">
        <f t="shared" si="57"/>
        <v>829.5837499999999</v>
      </c>
      <c r="K98">
        <v>14</v>
      </c>
      <c r="L98">
        <v>1</v>
      </c>
      <c r="M98" s="1">
        <f t="shared" si="29"/>
        <v>827.43000000000006</v>
      </c>
      <c r="N98" s="1">
        <f t="shared" si="30"/>
        <v>831.73750000000007</v>
      </c>
      <c r="O98" s="1">
        <f t="shared" si="31"/>
        <v>-63.200000000000045</v>
      </c>
      <c r="P98" s="1">
        <f t="shared" si="32"/>
        <v>348.6</v>
      </c>
      <c r="Q98" s="1">
        <f t="shared" si="33"/>
        <v>59.5</v>
      </c>
      <c r="R98" s="1">
        <f t="shared" si="34"/>
        <v>-327.66999999999996</v>
      </c>
      <c r="S98" s="1">
        <f t="shared" si="35"/>
        <v>4.3075000000000045</v>
      </c>
      <c r="T98" s="1">
        <f t="shared" si="36"/>
        <v>869.6099999999999</v>
      </c>
      <c r="U98" s="1">
        <f t="shared" si="37"/>
        <v>880.07500000000005</v>
      </c>
      <c r="V98" s="1">
        <f t="shared" si="38"/>
        <v>785.25</v>
      </c>
      <c r="W98" s="1">
        <f t="shared" si="39"/>
        <v>783.4</v>
      </c>
      <c r="X98" s="1">
        <f t="shared" si="40"/>
        <v>10.465000000000146</v>
      </c>
      <c r="Y98" s="1">
        <f t="shared" si="41"/>
        <v>-1.8500000000000227</v>
      </c>
      <c r="Z98" s="1">
        <f t="shared" si="42"/>
        <v>759.95</v>
      </c>
      <c r="AA98" s="1">
        <f t="shared" si="43"/>
        <v>902.65</v>
      </c>
      <c r="AB98" s="1">
        <f t="shared" si="44"/>
        <v>894.91</v>
      </c>
      <c r="AC98" s="1">
        <f t="shared" si="45"/>
        <v>760.82500000000005</v>
      </c>
      <c r="AD98" s="1">
        <f t="shared" si="46"/>
        <v>142.69999999999993</v>
      </c>
      <c r="AE98" s="1">
        <f t="shared" si="47"/>
        <v>-134.08499999999992</v>
      </c>
      <c r="AF98" s="1">
        <f t="shared" si="48"/>
        <v>1051</v>
      </c>
      <c r="AG98" s="1">
        <f t="shared" si="49"/>
        <v>785.9</v>
      </c>
      <c r="AH98" s="1">
        <f t="shared" si="50"/>
        <v>872.9849999999999</v>
      </c>
      <c r="AI98" s="1">
        <f t="shared" si="51"/>
        <v>782.75</v>
      </c>
      <c r="AJ98" s="1">
        <f t="shared" si="52"/>
        <v>265.10000000000002</v>
      </c>
      <c r="AK98" s="1">
        <f t="shared" si="53"/>
        <v>-90.2349999999999</v>
      </c>
      <c r="AL98" s="1">
        <f t="shared" si="54"/>
        <v>916.875</v>
      </c>
      <c r="AM98" s="1">
        <f t="shared" si="55"/>
        <v>829.44249999999988</v>
      </c>
      <c r="AN98" s="1">
        <f t="shared" si="56"/>
        <v>87.432500000000118</v>
      </c>
      <c r="AP98" s="43">
        <v>827.43</v>
      </c>
      <c r="AQ98" s="43">
        <v>831.74</v>
      </c>
      <c r="AR98" s="43">
        <v>4.3099999999999996</v>
      </c>
      <c r="AS98" s="43">
        <v>-63.2</v>
      </c>
      <c r="AT98" s="43">
        <v>348.6</v>
      </c>
      <c r="AU98" s="43">
        <v>59.5</v>
      </c>
      <c r="AV98" s="43">
        <v>-327.67</v>
      </c>
    </row>
    <row r="99" spans="1:48" x14ac:dyDescent="0.3">
      <c r="A99">
        <v>102</v>
      </c>
      <c r="B99">
        <v>592.29999999999995</v>
      </c>
      <c r="C99">
        <v>623.9</v>
      </c>
      <c r="D99">
        <v>891.2</v>
      </c>
      <c r="E99">
        <v>967.3</v>
      </c>
      <c r="F99">
        <v>597.5</v>
      </c>
      <c r="G99">
        <v>649.79999999999995</v>
      </c>
      <c r="H99">
        <v>609.79999999999995</v>
      </c>
      <c r="I99">
        <v>713.4</v>
      </c>
      <c r="J99" s="43">
        <f t="shared" si="57"/>
        <v>705.65</v>
      </c>
      <c r="K99">
        <v>18</v>
      </c>
      <c r="L99">
        <v>1</v>
      </c>
      <c r="M99" s="1">
        <f t="shared" si="29"/>
        <v>672.7</v>
      </c>
      <c r="N99" s="1">
        <f t="shared" si="30"/>
        <v>738.6</v>
      </c>
      <c r="O99" s="1">
        <f t="shared" si="31"/>
        <v>31.600000000000023</v>
      </c>
      <c r="P99" s="1">
        <f t="shared" si="32"/>
        <v>76.099999999999909</v>
      </c>
      <c r="Q99" s="1">
        <f t="shared" si="33"/>
        <v>52.299999999999955</v>
      </c>
      <c r="R99" s="1">
        <f t="shared" si="34"/>
        <v>103.60000000000002</v>
      </c>
      <c r="S99" s="1">
        <f t="shared" si="35"/>
        <v>65.899999999999977</v>
      </c>
      <c r="T99" s="1">
        <f t="shared" si="36"/>
        <v>750.5</v>
      </c>
      <c r="U99" s="1">
        <f t="shared" si="37"/>
        <v>840.34999999999991</v>
      </c>
      <c r="V99" s="1">
        <f t="shared" si="38"/>
        <v>594.9</v>
      </c>
      <c r="W99" s="1">
        <f t="shared" si="39"/>
        <v>636.84999999999991</v>
      </c>
      <c r="X99" s="1">
        <f t="shared" si="40"/>
        <v>89.849999999999909</v>
      </c>
      <c r="Y99" s="1">
        <f t="shared" si="41"/>
        <v>41.949999999999932</v>
      </c>
      <c r="Z99" s="1">
        <f t="shared" si="42"/>
        <v>741.75</v>
      </c>
      <c r="AA99" s="1">
        <f t="shared" si="43"/>
        <v>795.59999999999991</v>
      </c>
      <c r="AB99" s="1">
        <f t="shared" si="44"/>
        <v>603.65</v>
      </c>
      <c r="AC99" s="1">
        <f t="shared" si="45"/>
        <v>681.59999999999991</v>
      </c>
      <c r="AD99" s="1">
        <f t="shared" si="46"/>
        <v>53.849999999999909</v>
      </c>
      <c r="AE99" s="1">
        <f t="shared" si="47"/>
        <v>77.949999999999932</v>
      </c>
      <c r="AF99" s="1">
        <f t="shared" si="48"/>
        <v>967.3</v>
      </c>
      <c r="AG99" s="1">
        <f t="shared" si="49"/>
        <v>608.09999999999991</v>
      </c>
      <c r="AH99" s="1">
        <f t="shared" si="50"/>
        <v>661.59999999999991</v>
      </c>
      <c r="AI99" s="1">
        <f t="shared" si="51"/>
        <v>623.65</v>
      </c>
      <c r="AJ99" s="1">
        <f t="shared" si="52"/>
        <v>359.20000000000005</v>
      </c>
      <c r="AK99" s="1">
        <f t="shared" si="53"/>
        <v>-37.949999999999932</v>
      </c>
      <c r="AL99" s="1">
        <f t="shared" si="54"/>
        <v>795.47499999999991</v>
      </c>
      <c r="AM99" s="1">
        <f t="shared" si="55"/>
        <v>634.84999999999991</v>
      </c>
      <c r="AN99" s="1">
        <f t="shared" si="56"/>
        <v>160.625</v>
      </c>
      <c r="AP99" s="43">
        <v>672.7</v>
      </c>
      <c r="AQ99" s="43">
        <v>738.6</v>
      </c>
      <c r="AR99" s="43">
        <v>65.900000000000006</v>
      </c>
      <c r="AS99" s="43">
        <v>31.6</v>
      </c>
      <c r="AT99" s="43">
        <v>76.099999999999994</v>
      </c>
      <c r="AU99" s="43">
        <v>52.3</v>
      </c>
      <c r="AV99" s="43">
        <v>103.6</v>
      </c>
    </row>
    <row r="100" spans="1:48" x14ac:dyDescent="0.3">
      <c r="A100">
        <v>103</v>
      </c>
      <c r="B100">
        <v>557.6</v>
      </c>
      <c r="C100">
        <v>633.79999999999995</v>
      </c>
      <c r="D100">
        <v>740.7</v>
      </c>
      <c r="E100">
        <v>807.5</v>
      </c>
      <c r="F100">
        <v>638.4</v>
      </c>
      <c r="G100">
        <v>648.6</v>
      </c>
      <c r="H100">
        <v>703.6</v>
      </c>
      <c r="I100">
        <v>766.3</v>
      </c>
      <c r="J100" s="43">
        <f t="shared" si="57"/>
        <v>687.06250000000011</v>
      </c>
      <c r="K100">
        <v>16</v>
      </c>
      <c r="L100">
        <v>1</v>
      </c>
      <c r="M100" s="1">
        <f t="shared" si="29"/>
        <v>660.07500000000005</v>
      </c>
      <c r="N100" s="1">
        <f t="shared" si="30"/>
        <v>714.05</v>
      </c>
      <c r="O100" s="1">
        <f t="shared" si="31"/>
        <v>76.199999999999932</v>
      </c>
      <c r="P100" s="1">
        <f t="shared" si="32"/>
        <v>66.799999999999955</v>
      </c>
      <c r="Q100" s="1">
        <f t="shared" si="33"/>
        <v>10.200000000000045</v>
      </c>
      <c r="R100" s="1">
        <f t="shared" si="34"/>
        <v>62.699999999999932</v>
      </c>
      <c r="S100" s="1">
        <f t="shared" si="35"/>
        <v>53.974999999999909</v>
      </c>
      <c r="T100" s="1">
        <f t="shared" si="36"/>
        <v>722.15000000000009</v>
      </c>
      <c r="U100" s="1">
        <f t="shared" si="37"/>
        <v>786.9</v>
      </c>
      <c r="V100" s="1">
        <f t="shared" si="38"/>
        <v>598</v>
      </c>
      <c r="W100" s="1">
        <f t="shared" si="39"/>
        <v>641.20000000000005</v>
      </c>
      <c r="X100" s="1">
        <f t="shared" si="40"/>
        <v>64.749999999999886</v>
      </c>
      <c r="Y100" s="1">
        <f t="shared" si="41"/>
        <v>43.200000000000045</v>
      </c>
      <c r="Z100" s="1">
        <f t="shared" si="42"/>
        <v>649.15000000000009</v>
      </c>
      <c r="AA100" s="1">
        <f t="shared" si="43"/>
        <v>720.65</v>
      </c>
      <c r="AB100" s="1">
        <f t="shared" si="44"/>
        <v>671</v>
      </c>
      <c r="AC100" s="1">
        <f t="shared" si="45"/>
        <v>707.45</v>
      </c>
      <c r="AD100" s="1">
        <f t="shared" si="46"/>
        <v>71.499999999999886</v>
      </c>
      <c r="AE100" s="1">
        <f t="shared" si="47"/>
        <v>36.450000000000045</v>
      </c>
      <c r="AF100" s="1">
        <f t="shared" si="48"/>
        <v>807.5</v>
      </c>
      <c r="AG100" s="1">
        <f t="shared" si="49"/>
        <v>595.70000000000005</v>
      </c>
      <c r="AH100" s="1">
        <f t="shared" si="50"/>
        <v>734.95</v>
      </c>
      <c r="AI100" s="1">
        <f t="shared" si="51"/>
        <v>643.5</v>
      </c>
      <c r="AJ100" s="1">
        <f t="shared" si="52"/>
        <v>211.79999999999995</v>
      </c>
      <c r="AK100" s="1">
        <f t="shared" si="53"/>
        <v>-91.450000000000045</v>
      </c>
      <c r="AL100" s="1">
        <f t="shared" si="54"/>
        <v>725.5</v>
      </c>
      <c r="AM100" s="1">
        <f t="shared" si="55"/>
        <v>665.32500000000005</v>
      </c>
      <c r="AN100" s="1">
        <f t="shared" si="56"/>
        <v>60.174999999999955</v>
      </c>
      <c r="AP100" s="43">
        <v>660.08</v>
      </c>
      <c r="AQ100" s="43">
        <v>714.05</v>
      </c>
      <c r="AR100" s="43">
        <v>53.97</v>
      </c>
      <c r="AS100" s="43">
        <v>76.2</v>
      </c>
      <c r="AT100" s="43">
        <v>66.8</v>
      </c>
      <c r="AU100" s="43">
        <v>10.199999999999999</v>
      </c>
      <c r="AV100" s="43">
        <v>62.7</v>
      </c>
    </row>
    <row r="101" spans="1:48" x14ac:dyDescent="0.3">
      <c r="A101">
        <v>104</v>
      </c>
      <c r="B101">
        <v>569.9</v>
      </c>
      <c r="C101">
        <v>606.20000000000005</v>
      </c>
      <c r="D101">
        <v>719.9</v>
      </c>
      <c r="E101">
        <v>853.7</v>
      </c>
      <c r="F101">
        <v>1137.71</v>
      </c>
      <c r="G101">
        <v>867.3</v>
      </c>
      <c r="H101">
        <v>717.3</v>
      </c>
      <c r="I101">
        <v>756.6</v>
      </c>
      <c r="J101" s="43">
        <f t="shared" si="57"/>
        <v>778.57625000000007</v>
      </c>
      <c r="K101">
        <v>7</v>
      </c>
      <c r="L101">
        <v>1</v>
      </c>
      <c r="M101" s="1">
        <f t="shared" si="29"/>
        <v>786.2025000000001</v>
      </c>
      <c r="N101" s="1">
        <f t="shared" si="30"/>
        <v>770.94999999999993</v>
      </c>
      <c r="O101" s="1">
        <f t="shared" si="31"/>
        <v>36.300000000000068</v>
      </c>
      <c r="P101" s="1">
        <f t="shared" si="32"/>
        <v>133.80000000000007</v>
      </c>
      <c r="Q101" s="1">
        <f t="shared" si="33"/>
        <v>-270.41000000000008</v>
      </c>
      <c r="R101" s="1">
        <f t="shared" si="34"/>
        <v>39.300000000000068</v>
      </c>
      <c r="S101" s="1">
        <f t="shared" si="35"/>
        <v>-15.252500000000168</v>
      </c>
      <c r="T101" s="1">
        <f t="shared" si="36"/>
        <v>718.59999999999991</v>
      </c>
      <c r="U101" s="1">
        <f t="shared" si="37"/>
        <v>805.15000000000009</v>
      </c>
      <c r="V101" s="1">
        <f t="shared" si="38"/>
        <v>853.80500000000006</v>
      </c>
      <c r="W101" s="1">
        <f t="shared" si="39"/>
        <v>736.75</v>
      </c>
      <c r="X101" s="1">
        <f t="shared" si="40"/>
        <v>86.550000000000182</v>
      </c>
      <c r="Y101" s="1">
        <f t="shared" si="41"/>
        <v>-117.05500000000006</v>
      </c>
      <c r="Z101" s="1">
        <f t="shared" si="42"/>
        <v>644.9</v>
      </c>
      <c r="AA101" s="1">
        <f t="shared" si="43"/>
        <v>729.95</v>
      </c>
      <c r="AB101" s="1">
        <f t="shared" si="44"/>
        <v>927.505</v>
      </c>
      <c r="AC101" s="1">
        <f t="shared" si="45"/>
        <v>811.95</v>
      </c>
      <c r="AD101" s="1">
        <f t="shared" si="46"/>
        <v>85.050000000000068</v>
      </c>
      <c r="AE101" s="1">
        <f t="shared" si="47"/>
        <v>-115.55499999999995</v>
      </c>
      <c r="AF101" s="1">
        <f t="shared" si="48"/>
        <v>853.7</v>
      </c>
      <c r="AG101" s="1">
        <f t="shared" si="49"/>
        <v>588.04999999999995</v>
      </c>
      <c r="AH101" s="1">
        <f t="shared" si="50"/>
        <v>736.95</v>
      </c>
      <c r="AI101" s="1">
        <f t="shared" si="51"/>
        <v>1002.505</v>
      </c>
      <c r="AJ101" s="1">
        <f t="shared" si="52"/>
        <v>265.65000000000009</v>
      </c>
      <c r="AK101" s="1">
        <f t="shared" si="53"/>
        <v>265.55499999999995</v>
      </c>
      <c r="AL101" s="1">
        <f t="shared" si="54"/>
        <v>928.10249999999996</v>
      </c>
      <c r="AM101" s="1">
        <f t="shared" si="55"/>
        <v>662.5</v>
      </c>
      <c r="AN101" s="1">
        <f t="shared" si="56"/>
        <v>265.60249999999996</v>
      </c>
      <c r="AP101" s="43">
        <v>786.2</v>
      </c>
      <c r="AQ101" s="43">
        <v>770.95</v>
      </c>
      <c r="AR101" s="43">
        <v>-15.25</v>
      </c>
      <c r="AS101" s="43">
        <v>36.299999999999997</v>
      </c>
      <c r="AT101" s="43">
        <v>133.80000000000001</v>
      </c>
      <c r="AU101" s="43">
        <v>-270.41000000000003</v>
      </c>
      <c r="AV101" s="43">
        <v>39.299999999999997</v>
      </c>
    </row>
    <row r="102" spans="1:48" x14ac:dyDescent="0.3">
      <c r="A102">
        <v>105</v>
      </c>
      <c r="B102">
        <v>376.2</v>
      </c>
      <c r="C102">
        <v>463.77</v>
      </c>
      <c r="D102">
        <v>462.3</v>
      </c>
      <c r="E102">
        <v>443.8</v>
      </c>
      <c r="F102">
        <v>469.6</v>
      </c>
      <c r="G102">
        <v>595.41</v>
      </c>
      <c r="H102">
        <v>372.27</v>
      </c>
      <c r="I102">
        <v>359.7</v>
      </c>
      <c r="J102" s="43">
        <f t="shared" si="57"/>
        <v>442.88124999999997</v>
      </c>
      <c r="K102">
        <v>6</v>
      </c>
      <c r="L102">
        <v>1</v>
      </c>
      <c r="M102" s="1">
        <f t="shared" si="29"/>
        <v>420.09249999999997</v>
      </c>
      <c r="N102" s="1">
        <f t="shared" si="30"/>
        <v>465.67</v>
      </c>
      <c r="O102" s="1">
        <f t="shared" si="31"/>
        <v>87.57</v>
      </c>
      <c r="P102" s="1">
        <f t="shared" si="32"/>
        <v>-18.5</v>
      </c>
      <c r="Q102" s="1">
        <f t="shared" si="33"/>
        <v>125.80999999999995</v>
      </c>
      <c r="R102" s="1">
        <f t="shared" si="34"/>
        <v>-12.569999999999993</v>
      </c>
      <c r="S102" s="1">
        <f t="shared" si="35"/>
        <v>45.577500000000043</v>
      </c>
      <c r="T102" s="1">
        <f t="shared" si="36"/>
        <v>417.28499999999997</v>
      </c>
      <c r="U102" s="1">
        <f t="shared" si="37"/>
        <v>401.75</v>
      </c>
      <c r="V102" s="1">
        <f t="shared" si="38"/>
        <v>422.9</v>
      </c>
      <c r="W102" s="1">
        <f t="shared" si="39"/>
        <v>529.58999999999992</v>
      </c>
      <c r="X102" s="1">
        <f t="shared" si="40"/>
        <v>-15.534999999999968</v>
      </c>
      <c r="Y102" s="1">
        <f t="shared" si="41"/>
        <v>106.68999999999994</v>
      </c>
      <c r="Z102" s="1">
        <f t="shared" si="42"/>
        <v>419.25</v>
      </c>
      <c r="AA102" s="1">
        <f t="shared" si="43"/>
        <v>453.78499999999997</v>
      </c>
      <c r="AB102" s="1">
        <f t="shared" si="44"/>
        <v>420.935</v>
      </c>
      <c r="AC102" s="1">
        <f t="shared" si="45"/>
        <v>477.55499999999995</v>
      </c>
      <c r="AD102" s="1">
        <f t="shared" si="46"/>
        <v>34.534999999999968</v>
      </c>
      <c r="AE102" s="1">
        <f t="shared" si="47"/>
        <v>56.619999999999948</v>
      </c>
      <c r="AF102" s="1">
        <f t="shared" si="48"/>
        <v>443.8</v>
      </c>
      <c r="AG102" s="1">
        <f t="shared" si="49"/>
        <v>419.98500000000001</v>
      </c>
      <c r="AH102" s="1">
        <f t="shared" si="50"/>
        <v>365.98500000000001</v>
      </c>
      <c r="AI102" s="1">
        <f t="shared" si="51"/>
        <v>532.505</v>
      </c>
      <c r="AJ102" s="1">
        <f t="shared" si="52"/>
        <v>23.814999999999998</v>
      </c>
      <c r="AK102" s="1">
        <f t="shared" si="53"/>
        <v>166.51999999999998</v>
      </c>
      <c r="AL102" s="1">
        <f t="shared" si="54"/>
        <v>488.15250000000003</v>
      </c>
      <c r="AM102" s="1">
        <f t="shared" si="55"/>
        <v>392.98500000000001</v>
      </c>
      <c r="AN102" s="1">
        <f t="shared" si="56"/>
        <v>95.167500000000018</v>
      </c>
      <c r="AP102" s="43">
        <v>420.09</v>
      </c>
      <c r="AQ102" s="43">
        <v>465.67</v>
      </c>
      <c r="AR102" s="43">
        <v>45.58</v>
      </c>
      <c r="AS102" s="43">
        <v>87.57</v>
      </c>
      <c r="AT102" s="43">
        <v>-18.5</v>
      </c>
      <c r="AU102" s="43">
        <v>125.81</v>
      </c>
      <c r="AV102" s="43">
        <v>-12.57</v>
      </c>
    </row>
    <row r="103" spans="1:48" x14ac:dyDescent="0.3">
      <c r="A103">
        <v>106</v>
      </c>
      <c r="B103">
        <v>552.85</v>
      </c>
      <c r="C103">
        <v>897.73</v>
      </c>
      <c r="D103">
        <v>648.70000000000005</v>
      </c>
      <c r="E103">
        <v>781.01</v>
      </c>
      <c r="F103">
        <v>704.75</v>
      </c>
      <c r="G103">
        <v>822.52</v>
      </c>
      <c r="H103">
        <v>542.1</v>
      </c>
      <c r="I103">
        <v>565.79999999999995</v>
      </c>
      <c r="J103" s="43">
        <f t="shared" si="57"/>
        <v>689.4325</v>
      </c>
      <c r="K103">
        <v>18</v>
      </c>
      <c r="L103">
        <v>1</v>
      </c>
      <c r="M103" s="1">
        <f t="shared" si="29"/>
        <v>612.1</v>
      </c>
      <c r="N103" s="1">
        <f t="shared" si="30"/>
        <v>766.7650000000001</v>
      </c>
      <c r="O103" s="1">
        <f t="shared" si="31"/>
        <v>344.88</v>
      </c>
      <c r="P103" s="1">
        <f t="shared" si="32"/>
        <v>132.30999999999995</v>
      </c>
      <c r="Q103" s="1">
        <f t="shared" si="33"/>
        <v>117.76999999999998</v>
      </c>
      <c r="R103" s="1">
        <f t="shared" si="34"/>
        <v>23.699999999999932</v>
      </c>
      <c r="S103" s="1">
        <f t="shared" si="35"/>
        <v>154.66500000000008</v>
      </c>
      <c r="T103" s="1">
        <f t="shared" si="36"/>
        <v>595.40000000000009</v>
      </c>
      <c r="U103" s="1">
        <f t="shared" si="37"/>
        <v>673.40499999999997</v>
      </c>
      <c r="V103" s="1">
        <f t="shared" si="38"/>
        <v>628.79999999999995</v>
      </c>
      <c r="W103" s="1">
        <f t="shared" si="39"/>
        <v>860.125</v>
      </c>
      <c r="X103" s="1">
        <f t="shared" si="40"/>
        <v>78.004999999999882</v>
      </c>
      <c r="Y103" s="1">
        <f t="shared" si="41"/>
        <v>231.32500000000005</v>
      </c>
      <c r="Z103" s="1">
        <f t="shared" si="42"/>
        <v>600.77500000000009</v>
      </c>
      <c r="AA103" s="1">
        <f t="shared" si="43"/>
        <v>839.37</v>
      </c>
      <c r="AB103" s="1">
        <f t="shared" si="44"/>
        <v>623.42499999999995</v>
      </c>
      <c r="AC103" s="1">
        <f t="shared" si="45"/>
        <v>694.16</v>
      </c>
      <c r="AD103" s="1">
        <f t="shared" si="46"/>
        <v>238.59499999999991</v>
      </c>
      <c r="AE103" s="1">
        <f t="shared" si="47"/>
        <v>70.735000000000014</v>
      </c>
      <c r="AF103" s="1">
        <f t="shared" si="48"/>
        <v>781.01</v>
      </c>
      <c r="AG103" s="1">
        <f t="shared" si="49"/>
        <v>725.29</v>
      </c>
      <c r="AH103" s="1">
        <f t="shared" si="50"/>
        <v>553.95000000000005</v>
      </c>
      <c r="AI103" s="1">
        <f t="shared" si="51"/>
        <v>763.63499999999999</v>
      </c>
      <c r="AJ103" s="1">
        <f t="shared" si="52"/>
        <v>55.720000000000027</v>
      </c>
      <c r="AK103" s="1">
        <f t="shared" si="53"/>
        <v>209.68499999999995</v>
      </c>
      <c r="AL103" s="1">
        <f t="shared" si="54"/>
        <v>772.32249999999999</v>
      </c>
      <c r="AM103" s="1">
        <f t="shared" si="55"/>
        <v>639.62</v>
      </c>
      <c r="AN103" s="1">
        <f t="shared" si="56"/>
        <v>132.70249999999999</v>
      </c>
      <c r="AP103" s="43">
        <v>612.1</v>
      </c>
      <c r="AQ103" s="43">
        <v>766.77</v>
      </c>
      <c r="AR103" s="43">
        <v>154.66999999999999</v>
      </c>
      <c r="AS103" s="43">
        <v>344.88</v>
      </c>
      <c r="AT103" s="43">
        <v>132.31</v>
      </c>
      <c r="AU103" s="43">
        <v>117.77</v>
      </c>
      <c r="AV103" s="43">
        <v>23.7</v>
      </c>
    </row>
    <row r="104" spans="1:48" x14ac:dyDescent="0.3">
      <c r="A104">
        <v>108</v>
      </c>
      <c r="B104">
        <v>530.70000000000005</v>
      </c>
      <c r="C104">
        <v>496.1</v>
      </c>
      <c r="D104">
        <v>523.5</v>
      </c>
      <c r="E104">
        <v>656.32</v>
      </c>
      <c r="F104">
        <v>502</v>
      </c>
      <c r="G104">
        <v>579</v>
      </c>
      <c r="H104">
        <v>503.8</v>
      </c>
      <c r="I104">
        <v>661.01</v>
      </c>
      <c r="J104" s="43">
        <f t="shared" si="57"/>
        <v>556.55375000000004</v>
      </c>
      <c r="K104">
        <v>16</v>
      </c>
      <c r="L104">
        <v>1</v>
      </c>
      <c r="M104" s="1">
        <f t="shared" si="29"/>
        <v>515</v>
      </c>
      <c r="N104" s="1">
        <f t="shared" si="30"/>
        <v>598.10750000000007</v>
      </c>
      <c r="O104" s="1">
        <f t="shared" si="31"/>
        <v>-34.600000000000023</v>
      </c>
      <c r="P104" s="1">
        <f t="shared" si="32"/>
        <v>132.82000000000005</v>
      </c>
      <c r="Q104" s="1">
        <f t="shared" si="33"/>
        <v>77</v>
      </c>
      <c r="R104" s="1">
        <f t="shared" si="34"/>
        <v>157.20999999999998</v>
      </c>
      <c r="S104" s="1">
        <f t="shared" si="35"/>
        <v>83.107500000000073</v>
      </c>
      <c r="T104" s="1">
        <f t="shared" si="36"/>
        <v>513.65</v>
      </c>
      <c r="U104" s="1">
        <f t="shared" si="37"/>
        <v>658.66499999999996</v>
      </c>
      <c r="V104" s="1">
        <f t="shared" si="38"/>
        <v>516.35</v>
      </c>
      <c r="W104" s="1">
        <f t="shared" si="39"/>
        <v>537.54999999999995</v>
      </c>
      <c r="X104" s="1">
        <f t="shared" si="40"/>
        <v>145.01499999999999</v>
      </c>
      <c r="Y104" s="1">
        <f t="shared" si="41"/>
        <v>21.199999999999932</v>
      </c>
      <c r="Z104" s="1">
        <f t="shared" si="42"/>
        <v>527.1</v>
      </c>
      <c r="AA104" s="1">
        <f t="shared" si="43"/>
        <v>576.21</v>
      </c>
      <c r="AB104" s="1">
        <f t="shared" si="44"/>
        <v>502.9</v>
      </c>
      <c r="AC104" s="1">
        <f t="shared" si="45"/>
        <v>620.005</v>
      </c>
      <c r="AD104" s="1">
        <f t="shared" si="46"/>
        <v>49.110000000000014</v>
      </c>
      <c r="AE104" s="1">
        <f t="shared" si="47"/>
        <v>117.10500000000002</v>
      </c>
      <c r="AF104" s="1">
        <f t="shared" si="48"/>
        <v>656.32</v>
      </c>
      <c r="AG104" s="1">
        <f t="shared" si="49"/>
        <v>513.40000000000009</v>
      </c>
      <c r="AH104" s="1">
        <f t="shared" si="50"/>
        <v>582.40499999999997</v>
      </c>
      <c r="AI104" s="1">
        <f t="shared" si="51"/>
        <v>540.5</v>
      </c>
      <c r="AJ104" s="1">
        <f t="shared" si="52"/>
        <v>142.91999999999996</v>
      </c>
      <c r="AK104" s="1">
        <f t="shared" si="53"/>
        <v>-41.904999999999973</v>
      </c>
      <c r="AL104" s="1">
        <f t="shared" si="54"/>
        <v>598.41000000000008</v>
      </c>
      <c r="AM104" s="1">
        <f t="shared" si="55"/>
        <v>547.90250000000003</v>
      </c>
      <c r="AN104" s="1">
        <f t="shared" si="56"/>
        <v>50.50750000000005</v>
      </c>
      <c r="AP104" s="43">
        <v>515</v>
      </c>
      <c r="AQ104" s="43">
        <v>598.11</v>
      </c>
      <c r="AR104" s="43">
        <v>83.11</v>
      </c>
      <c r="AS104" s="43">
        <v>-34.6</v>
      </c>
      <c r="AT104" s="43">
        <v>132.82</v>
      </c>
      <c r="AU104" s="43">
        <v>77</v>
      </c>
      <c r="AV104" s="43">
        <v>157.21</v>
      </c>
    </row>
    <row r="105" spans="1:48" x14ac:dyDescent="0.3">
      <c r="A105">
        <v>110</v>
      </c>
      <c r="B105">
        <v>630.20000000000005</v>
      </c>
      <c r="C105">
        <v>630.29999999999995</v>
      </c>
      <c r="D105">
        <v>546.5</v>
      </c>
      <c r="E105">
        <v>575.6</v>
      </c>
      <c r="F105">
        <v>685</v>
      </c>
      <c r="G105">
        <v>776.6</v>
      </c>
      <c r="H105">
        <v>586.24</v>
      </c>
      <c r="I105">
        <v>614.1</v>
      </c>
      <c r="J105" s="43">
        <f t="shared" si="57"/>
        <v>630.5675</v>
      </c>
      <c r="K105">
        <v>20</v>
      </c>
      <c r="L105">
        <v>2</v>
      </c>
      <c r="M105" s="1">
        <f t="shared" si="29"/>
        <v>611.98500000000001</v>
      </c>
      <c r="N105" s="1">
        <f t="shared" si="30"/>
        <v>649.15</v>
      </c>
      <c r="O105" s="1">
        <f t="shared" si="31"/>
        <v>9.9999999999909051E-2</v>
      </c>
      <c r="P105" s="1">
        <f t="shared" si="32"/>
        <v>29.100000000000023</v>
      </c>
      <c r="Q105" s="1">
        <f t="shared" si="33"/>
        <v>91.600000000000023</v>
      </c>
      <c r="R105" s="1">
        <f t="shared" si="34"/>
        <v>27.860000000000014</v>
      </c>
      <c r="S105" s="1">
        <f t="shared" si="35"/>
        <v>37.164999999999964</v>
      </c>
      <c r="T105" s="1">
        <f t="shared" si="36"/>
        <v>566.37</v>
      </c>
      <c r="U105" s="1">
        <f t="shared" si="37"/>
        <v>594.85</v>
      </c>
      <c r="V105" s="1">
        <f t="shared" si="38"/>
        <v>657.6</v>
      </c>
      <c r="W105" s="1">
        <f t="shared" si="39"/>
        <v>703.45</v>
      </c>
      <c r="X105" s="1">
        <f t="shared" si="40"/>
        <v>28.480000000000018</v>
      </c>
      <c r="Y105" s="1">
        <f t="shared" si="41"/>
        <v>45.850000000000023</v>
      </c>
      <c r="Z105" s="1">
        <f t="shared" si="42"/>
        <v>588.35</v>
      </c>
      <c r="AA105" s="1">
        <f t="shared" si="43"/>
        <v>602.95000000000005</v>
      </c>
      <c r="AB105" s="1">
        <f t="shared" si="44"/>
        <v>635.62</v>
      </c>
      <c r="AC105" s="1">
        <f t="shared" si="45"/>
        <v>695.35</v>
      </c>
      <c r="AD105" s="1">
        <f t="shared" si="46"/>
        <v>14.600000000000023</v>
      </c>
      <c r="AE105" s="1">
        <f t="shared" si="47"/>
        <v>59.730000000000018</v>
      </c>
      <c r="AF105" s="1">
        <f t="shared" si="48"/>
        <v>575.6</v>
      </c>
      <c r="AG105" s="1">
        <f t="shared" si="49"/>
        <v>630.25</v>
      </c>
      <c r="AH105" s="1">
        <f t="shared" si="50"/>
        <v>600.17000000000007</v>
      </c>
      <c r="AI105" s="1">
        <f t="shared" si="51"/>
        <v>730.8</v>
      </c>
      <c r="AJ105" s="1">
        <f t="shared" si="52"/>
        <v>-54.649999999999977</v>
      </c>
      <c r="AK105" s="1">
        <f t="shared" si="53"/>
        <v>130.62999999999988</v>
      </c>
      <c r="AL105" s="1">
        <f t="shared" si="54"/>
        <v>653.20000000000005</v>
      </c>
      <c r="AM105" s="1">
        <f t="shared" si="55"/>
        <v>615.21</v>
      </c>
      <c r="AN105" s="1">
        <f t="shared" si="56"/>
        <v>37.990000000000009</v>
      </c>
      <c r="AP105" s="43">
        <v>611.99</v>
      </c>
      <c r="AQ105" s="43">
        <v>649.15</v>
      </c>
      <c r="AR105" s="43">
        <v>37.159999999999997</v>
      </c>
      <c r="AS105" s="43">
        <v>0.1</v>
      </c>
      <c r="AT105" s="43">
        <v>29.1</v>
      </c>
      <c r="AU105" s="43">
        <v>91.6</v>
      </c>
      <c r="AV105" s="43">
        <v>27.86</v>
      </c>
    </row>
    <row r="106" spans="1:48" x14ac:dyDescent="0.3">
      <c r="A106">
        <v>111</v>
      </c>
      <c r="B106">
        <v>633.20000000000005</v>
      </c>
      <c r="C106">
        <v>638.1</v>
      </c>
      <c r="D106">
        <v>685.7</v>
      </c>
      <c r="E106">
        <v>858.9</v>
      </c>
      <c r="F106">
        <v>687.9</v>
      </c>
      <c r="G106">
        <v>650.70000000000005</v>
      </c>
      <c r="H106">
        <v>627.9</v>
      </c>
      <c r="I106">
        <v>681.2</v>
      </c>
      <c r="J106" s="43">
        <f t="shared" si="57"/>
        <v>682.94999999999993</v>
      </c>
      <c r="K106">
        <v>10</v>
      </c>
      <c r="L106">
        <v>1</v>
      </c>
      <c r="M106" s="1">
        <f t="shared" si="29"/>
        <v>658.67500000000007</v>
      </c>
      <c r="N106" s="1">
        <f t="shared" si="30"/>
        <v>707.22499999999991</v>
      </c>
      <c r="O106" s="1">
        <f t="shared" si="31"/>
        <v>4.8999999999999773</v>
      </c>
      <c r="P106" s="1">
        <f t="shared" si="32"/>
        <v>173.19999999999993</v>
      </c>
      <c r="Q106" s="1">
        <f t="shared" si="33"/>
        <v>-37.199999999999932</v>
      </c>
      <c r="R106" s="1">
        <f t="shared" si="34"/>
        <v>53.300000000000068</v>
      </c>
      <c r="S106" s="1">
        <f t="shared" si="35"/>
        <v>48.549999999999841</v>
      </c>
      <c r="T106" s="1">
        <f t="shared" si="36"/>
        <v>656.8</v>
      </c>
      <c r="U106" s="1">
        <f t="shared" si="37"/>
        <v>770.05</v>
      </c>
      <c r="V106" s="1">
        <f t="shared" si="38"/>
        <v>660.55</v>
      </c>
      <c r="W106" s="1">
        <f t="shared" si="39"/>
        <v>644.40000000000009</v>
      </c>
      <c r="X106" s="1">
        <f t="shared" si="40"/>
        <v>113.25</v>
      </c>
      <c r="Y106" s="1">
        <f t="shared" si="41"/>
        <v>-16.149999999999864</v>
      </c>
      <c r="Z106" s="1">
        <f t="shared" si="42"/>
        <v>659.45</v>
      </c>
      <c r="AA106" s="1">
        <f t="shared" si="43"/>
        <v>748.5</v>
      </c>
      <c r="AB106" s="1">
        <f t="shared" si="44"/>
        <v>657.9</v>
      </c>
      <c r="AC106" s="1">
        <f t="shared" si="45"/>
        <v>665.95</v>
      </c>
      <c r="AD106" s="1">
        <f t="shared" si="46"/>
        <v>89.049999999999955</v>
      </c>
      <c r="AE106" s="1">
        <f t="shared" si="47"/>
        <v>8.0500000000000682</v>
      </c>
      <c r="AF106" s="1">
        <f t="shared" si="48"/>
        <v>858.9</v>
      </c>
      <c r="AG106" s="1">
        <f t="shared" si="49"/>
        <v>635.65000000000009</v>
      </c>
      <c r="AH106" s="1">
        <f t="shared" si="50"/>
        <v>654.54999999999995</v>
      </c>
      <c r="AI106" s="1">
        <f t="shared" si="51"/>
        <v>669.3</v>
      </c>
      <c r="AJ106" s="1">
        <f t="shared" si="52"/>
        <v>223.24999999999989</v>
      </c>
      <c r="AK106" s="1">
        <f t="shared" si="53"/>
        <v>14.75</v>
      </c>
      <c r="AL106" s="1">
        <f t="shared" si="54"/>
        <v>764.09999999999991</v>
      </c>
      <c r="AM106" s="1">
        <f t="shared" si="55"/>
        <v>645.1</v>
      </c>
      <c r="AN106" s="1">
        <f t="shared" si="56"/>
        <v>118.99999999999989</v>
      </c>
      <c r="AP106" s="43">
        <v>658.68</v>
      </c>
      <c r="AQ106" s="43">
        <v>707.22</v>
      </c>
      <c r="AR106" s="43">
        <v>48.55</v>
      </c>
      <c r="AS106" s="43">
        <v>4.9000000000000004</v>
      </c>
      <c r="AT106" s="43">
        <v>173.2</v>
      </c>
      <c r="AU106" s="43">
        <v>-37.200000000000003</v>
      </c>
      <c r="AV106" s="43">
        <v>53.3</v>
      </c>
    </row>
    <row r="107" spans="1:48" x14ac:dyDescent="0.3">
      <c r="A107">
        <v>112</v>
      </c>
      <c r="B107">
        <v>688.1</v>
      </c>
      <c r="C107">
        <v>688.3</v>
      </c>
      <c r="D107">
        <v>691.8</v>
      </c>
      <c r="E107">
        <v>715.3</v>
      </c>
      <c r="F107">
        <v>900.69</v>
      </c>
      <c r="G107">
        <v>1409.33</v>
      </c>
      <c r="H107">
        <v>666</v>
      </c>
      <c r="I107">
        <v>776.43</v>
      </c>
      <c r="J107" s="43">
        <f t="shared" si="57"/>
        <v>816.99375000000009</v>
      </c>
      <c r="K107">
        <v>9</v>
      </c>
      <c r="L107">
        <v>1</v>
      </c>
      <c r="M107" s="1">
        <f t="shared" si="29"/>
        <v>736.64750000000004</v>
      </c>
      <c r="N107" s="1">
        <f t="shared" si="30"/>
        <v>897.33999999999992</v>
      </c>
      <c r="O107" s="1">
        <f t="shared" si="31"/>
        <v>0.19999999999993179</v>
      </c>
      <c r="P107" s="1">
        <f t="shared" si="32"/>
        <v>23.5</v>
      </c>
      <c r="Q107" s="1">
        <f t="shared" si="33"/>
        <v>508.63999999999987</v>
      </c>
      <c r="R107" s="1">
        <f t="shared" si="34"/>
        <v>110.42999999999995</v>
      </c>
      <c r="S107" s="1">
        <f t="shared" si="35"/>
        <v>160.69249999999988</v>
      </c>
      <c r="T107" s="1">
        <f t="shared" si="36"/>
        <v>678.9</v>
      </c>
      <c r="U107" s="1">
        <f t="shared" si="37"/>
        <v>745.86500000000001</v>
      </c>
      <c r="V107" s="1">
        <f t="shared" si="38"/>
        <v>794.39499999999998</v>
      </c>
      <c r="W107" s="1">
        <f t="shared" si="39"/>
        <v>1048.8150000000001</v>
      </c>
      <c r="X107" s="1">
        <f t="shared" si="40"/>
        <v>66.965000000000032</v>
      </c>
      <c r="Y107" s="1">
        <f t="shared" si="41"/>
        <v>254.42000000000007</v>
      </c>
      <c r="Z107" s="1">
        <f t="shared" si="42"/>
        <v>689.95</v>
      </c>
      <c r="AA107" s="1">
        <f t="shared" si="43"/>
        <v>701.8</v>
      </c>
      <c r="AB107" s="1">
        <f t="shared" si="44"/>
        <v>783.34500000000003</v>
      </c>
      <c r="AC107" s="1">
        <f t="shared" si="45"/>
        <v>1092.8799999999999</v>
      </c>
      <c r="AD107" s="1">
        <f t="shared" si="46"/>
        <v>11.849999999999909</v>
      </c>
      <c r="AE107" s="1">
        <f t="shared" si="47"/>
        <v>309.53499999999985</v>
      </c>
      <c r="AF107" s="1">
        <f t="shared" si="48"/>
        <v>715.3</v>
      </c>
      <c r="AG107" s="1">
        <f t="shared" si="49"/>
        <v>688.2</v>
      </c>
      <c r="AH107" s="1">
        <f t="shared" si="50"/>
        <v>721.21499999999992</v>
      </c>
      <c r="AI107" s="1">
        <f t="shared" si="51"/>
        <v>1155.01</v>
      </c>
      <c r="AJ107" s="1">
        <f t="shared" si="52"/>
        <v>27.099999999999909</v>
      </c>
      <c r="AK107" s="1">
        <f t="shared" si="53"/>
        <v>433.79500000000007</v>
      </c>
      <c r="AL107" s="1">
        <f t="shared" si="54"/>
        <v>935.15499999999997</v>
      </c>
      <c r="AM107" s="1">
        <f t="shared" si="55"/>
        <v>704.70749999999998</v>
      </c>
      <c r="AN107" s="1">
        <f t="shared" si="56"/>
        <v>230.44749999999999</v>
      </c>
      <c r="AP107" s="43">
        <v>736.65</v>
      </c>
      <c r="AQ107" s="43">
        <v>897.34</v>
      </c>
      <c r="AR107" s="43">
        <v>160.69</v>
      </c>
      <c r="AS107" s="43">
        <v>0.2</v>
      </c>
      <c r="AT107" s="43">
        <v>23.5</v>
      </c>
      <c r="AU107" s="43">
        <v>508.64</v>
      </c>
      <c r="AV107" s="43">
        <v>110.43</v>
      </c>
    </row>
    <row r="108" spans="1:48" x14ac:dyDescent="0.3">
      <c r="A108">
        <v>113</v>
      </c>
      <c r="B108">
        <v>494.3</v>
      </c>
      <c r="C108">
        <v>602.9</v>
      </c>
      <c r="D108">
        <v>549.4</v>
      </c>
      <c r="E108">
        <v>663.79</v>
      </c>
      <c r="F108">
        <v>557.29999999999995</v>
      </c>
      <c r="G108">
        <v>744.57</v>
      </c>
      <c r="H108">
        <v>501.6</v>
      </c>
      <c r="I108">
        <v>564.37</v>
      </c>
      <c r="J108" s="43">
        <f t="shared" si="57"/>
        <v>584.77874999999995</v>
      </c>
      <c r="K108">
        <v>11</v>
      </c>
      <c r="L108">
        <v>1</v>
      </c>
      <c r="M108" s="1">
        <f t="shared" si="29"/>
        <v>525.65</v>
      </c>
      <c r="N108" s="1">
        <f t="shared" si="30"/>
        <v>643.90750000000003</v>
      </c>
      <c r="O108" s="1">
        <f t="shared" si="31"/>
        <v>108.59999999999997</v>
      </c>
      <c r="P108" s="1">
        <f t="shared" si="32"/>
        <v>114.38999999999999</v>
      </c>
      <c r="Q108" s="1">
        <f t="shared" si="33"/>
        <v>187.2700000000001</v>
      </c>
      <c r="R108" s="1">
        <f t="shared" si="34"/>
        <v>62.769999999999982</v>
      </c>
      <c r="S108" s="1">
        <f t="shared" si="35"/>
        <v>118.25750000000005</v>
      </c>
      <c r="T108" s="1">
        <f t="shared" si="36"/>
        <v>525.5</v>
      </c>
      <c r="U108" s="1">
        <f t="shared" si="37"/>
        <v>614.07999999999993</v>
      </c>
      <c r="V108" s="1">
        <f t="shared" si="38"/>
        <v>525.79999999999995</v>
      </c>
      <c r="W108" s="1">
        <f t="shared" si="39"/>
        <v>673.73500000000001</v>
      </c>
      <c r="X108" s="1">
        <f t="shared" si="40"/>
        <v>88.579999999999927</v>
      </c>
      <c r="Y108" s="1">
        <f t="shared" si="41"/>
        <v>147.93500000000006</v>
      </c>
      <c r="Z108" s="1">
        <f t="shared" si="42"/>
        <v>521.85</v>
      </c>
      <c r="AA108" s="1">
        <f t="shared" si="43"/>
        <v>633.34500000000003</v>
      </c>
      <c r="AB108" s="1">
        <f t="shared" si="44"/>
        <v>529.45000000000005</v>
      </c>
      <c r="AC108" s="1">
        <f t="shared" si="45"/>
        <v>654.47</v>
      </c>
      <c r="AD108" s="1">
        <f t="shared" si="46"/>
        <v>111.495</v>
      </c>
      <c r="AE108" s="1">
        <f t="shared" si="47"/>
        <v>125.01999999999998</v>
      </c>
      <c r="AF108" s="1">
        <f t="shared" si="48"/>
        <v>663.79</v>
      </c>
      <c r="AG108" s="1">
        <f t="shared" si="49"/>
        <v>548.6</v>
      </c>
      <c r="AH108" s="1">
        <f t="shared" si="50"/>
        <v>532.98500000000001</v>
      </c>
      <c r="AI108" s="1">
        <f t="shared" si="51"/>
        <v>650.93499999999995</v>
      </c>
      <c r="AJ108" s="1">
        <f t="shared" si="52"/>
        <v>115.18999999999994</v>
      </c>
      <c r="AK108" s="1">
        <f t="shared" si="53"/>
        <v>117.94999999999993</v>
      </c>
      <c r="AL108" s="1">
        <f t="shared" si="54"/>
        <v>657.36249999999995</v>
      </c>
      <c r="AM108" s="1">
        <f t="shared" si="55"/>
        <v>540.79250000000002</v>
      </c>
      <c r="AN108" s="1">
        <f t="shared" si="56"/>
        <v>116.56999999999994</v>
      </c>
      <c r="AP108" s="43">
        <v>525.65</v>
      </c>
      <c r="AQ108" s="43">
        <v>643.91</v>
      </c>
      <c r="AR108" s="43">
        <v>118.26</v>
      </c>
      <c r="AS108" s="43">
        <v>108.6</v>
      </c>
      <c r="AT108" s="43">
        <v>114.39</v>
      </c>
      <c r="AU108" s="43">
        <v>187.27</v>
      </c>
      <c r="AV108" s="43">
        <v>62.77</v>
      </c>
    </row>
    <row r="109" spans="1:48" x14ac:dyDescent="0.3">
      <c r="A109">
        <v>114</v>
      </c>
      <c r="B109">
        <v>501.8</v>
      </c>
      <c r="C109">
        <v>646.4</v>
      </c>
      <c r="D109">
        <v>558.1</v>
      </c>
      <c r="E109">
        <v>742.3</v>
      </c>
      <c r="F109">
        <v>689.1</v>
      </c>
      <c r="G109">
        <v>789.1</v>
      </c>
      <c r="H109">
        <v>528.9</v>
      </c>
      <c r="I109">
        <v>592.64</v>
      </c>
      <c r="J109" s="43">
        <f t="shared" si="57"/>
        <v>631.04250000000002</v>
      </c>
      <c r="K109">
        <v>9</v>
      </c>
      <c r="L109">
        <v>1</v>
      </c>
      <c r="M109" s="1">
        <f t="shared" si="29"/>
        <v>569.47500000000002</v>
      </c>
      <c r="N109" s="1">
        <f t="shared" si="30"/>
        <v>692.6099999999999</v>
      </c>
      <c r="O109" s="1">
        <f t="shared" si="31"/>
        <v>144.59999999999997</v>
      </c>
      <c r="P109" s="1">
        <f t="shared" si="32"/>
        <v>184.19999999999993</v>
      </c>
      <c r="Q109" s="1">
        <f t="shared" si="33"/>
        <v>100</v>
      </c>
      <c r="R109" s="1">
        <f t="shared" si="34"/>
        <v>63.740000000000009</v>
      </c>
      <c r="S109" s="1">
        <f t="shared" si="35"/>
        <v>123.13499999999988</v>
      </c>
      <c r="T109" s="1">
        <f t="shared" si="36"/>
        <v>543.5</v>
      </c>
      <c r="U109" s="1">
        <f t="shared" si="37"/>
        <v>667.47</v>
      </c>
      <c r="V109" s="1">
        <f t="shared" si="38"/>
        <v>595.45000000000005</v>
      </c>
      <c r="W109" s="1">
        <f t="shared" si="39"/>
        <v>717.75</v>
      </c>
      <c r="X109" s="1">
        <f t="shared" si="40"/>
        <v>123.97000000000003</v>
      </c>
      <c r="Y109" s="1">
        <f t="shared" si="41"/>
        <v>122.29999999999995</v>
      </c>
      <c r="Z109" s="1">
        <f t="shared" si="42"/>
        <v>529.95000000000005</v>
      </c>
      <c r="AA109" s="1">
        <f t="shared" si="43"/>
        <v>694.34999999999991</v>
      </c>
      <c r="AB109" s="1">
        <f t="shared" si="44"/>
        <v>609</v>
      </c>
      <c r="AC109" s="1">
        <f t="shared" si="45"/>
        <v>690.87</v>
      </c>
      <c r="AD109" s="1">
        <f t="shared" si="46"/>
        <v>164.39999999999986</v>
      </c>
      <c r="AE109" s="1">
        <f t="shared" si="47"/>
        <v>81.87</v>
      </c>
      <c r="AF109" s="1">
        <f t="shared" si="48"/>
        <v>742.3</v>
      </c>
      <c r="AG109" s="1">
        <f t="shared" si="49"/>
        <v>574.1</v>
      </c>
      <c r="AH109" s="1">
        <f t="shared" si="50"/>
        <v>560.77</v>
      </c>
      <c r="AI109" s="1">
        <f t="shared" si="51"/>
        <v>739.1</v>
      </c>
      <c r="AJ109" s="1">
        <f t="shared" si="52"/>
        <v>168.19999999999993</v>
      </c>
      <c r="AK109" s="1">
        <f t="shared" si="53"/>
        <v>178.33000000000004</v>
      </c>
      <c r="AL109" s="1">
        <f t="shared" si="54"/>
        <v>740.7</v>
      </c>
      <c r="AM109" s="1">
        <f t="shared" si="55"/>
        <v>567.43499999999995</v>
      </c>
      <c r="AN109" s="1">
        <f t="shared" si="56"/>
        <v>173.2650000000001</v>
      </c>
      <c r="AP109" s="43">
        <v>569.48</v>
      </c>
      <c r="AQ109" s="43">
        <v>692.61</v>
      </c>
      <c r="AR109" s="43">
        <v>123.13</v>
      </c>
      <c r="AS109" s="43">
        <v>144.6</v>
      </c>
      <c r="AT109" s="43">
        <v>184.2</v>
      </c>
      <c r="AU109" s="43">
        <v>100</v>
      </c>
      <c r="AV109" s="43">
        <v>63.74</v>
      </c>
    </row>
    <row r="110" spans="1:48" x14ac:dyDescent="0.3">
      <c r="A110">
        <v>115</v>
      </c>
      <c r="B110">
        <v>426.6</v>
      </c>
      <c r="C110">
        <v>453.8</v>
      </c>
      <c r="D110">
        <v>448.9</v>
      </c>
      <c r="E110">
        <v>598.19000000000005</v>
      </c>
      <c r="F110">
        <v>458.3</v>
      </c>
      <c r="G110">
        <v>684.48</v>
      </c>
      <c r="H110">
        <v>451.3</v>
      </c>
      <c r="I110">
        <v>464.9</v>
      </c>
      <c r="J110" s="43">
        <f t="shared" si="57"/>
        <v>498.30875000000009</v>
      </c>
      <c r="K110">
        <v>31</v>
      </c>
      <c r="L110">
        <v>2</v>
      </c>
      <c r="M110" s="1">
        <f t="shared" si="29"/>
        <v>446.27499999999998</v>
      </c>
      <c r="N110" s="1">
        <f t="shared" si="30"/>
        <v>550.34249999999997</v>
      </c>
      <c r="O110" s="1">
        <f t="shared" si="31"/>
        <v>27.199999999999989</v>
      </c>
      <c r="P110" s="1">
        <f t="shared" si="32"/>
        <v>149.29000000000008</v>
      </c>
      <c r="Q110" s="1">
        <f t="shared" si="33"/>
        <v>226.18</v>
      </c>
      <c r="R110" s="1">
        <f t="shared" si="34"/>
        <v>13.599999999999966</v>
      </c>
      <c r="S110" s="1">
        <f t="shared" si="35"/>
        <v>104.0675</v>
      </c>
      <c r="T110" s="1">
        <f t="shared" si="36"/>
        <v>450.1</v>
      </c>
      <c r="U110" s="1">
        <f t="shared" si="37"/>
        <v>531.54500000000007</v>
      </c>
      <c r="V110" s="1">
        <f t="shared" si="38"/>
        <v>442.45000000000005</v>
      </c>
      <c r="W110" s="1">
        <f t="shared" si="39"/>
        <v>569.14</v>
      </c>
      <c r="X110" s="1">
        <f t="shared" si="40"/>
        <v>81.44500000000005</v>
      </c>
      <c r="Y110" s="1">
        <f t="shared" si="41"/>
        <v>126.68999999999994</v>
      </c>
      <c r="Z110" s="1">
        <f t="shared" si="42"/>
        <v>437.75</v>
      </c>
      <c r="AA110" s="1">
        <f t="shared" si="43"/>
        <v>525.995</v>
      </c>
      <c r="AB110" s="1">
        <f t="shared" si="44"/>
        <v>454.8</v>
      </c>
      <c r="AC110" s="1">
        <f t="shared" si="45"/>
        <v>574.69000000000005</v>
      </c>
      <c r="AD110" s="1">
        <f t="shared" si="46"/>
        <v>88.245000000000005</v>
      </c>
      <c r="AE110" s="1">
        <f t="shared" si="47"/>
        <v>119.89000000000004</v>
      </c>
      <c r="AF110" s="1">
        <f t="shared" si="48"/>
        <v>598.19000000000005</v>
      </c>
      <c r="AG110" s="1">
        <f t="shared" si="49"/>
        <v>440.20000000000005</v>
      </c>
      <c r="AH110" s="1">
        <f t="shared" si="50"/>
        <v>458.1</v>
      </c>
      <c r="AI110" s="1">
        <f t="shared" si="51"/>
        <v>571.39</v>
      </c>
      <c r="AJ110" s="1">
        <f t="shared" si="52"/>
        <v>157.99</v>
      </c>
      <c r="AK110" s="1">
        <f t="shared" si="53"/>
        <v>113.28999999999996</v>
      </c>
      <c r="AL110" s="1">
        <f t="shared" si="54"/>
        <v>584.79</v>
      </c>
      <c r="AM110" s="1">
        <f t="shared" si="55"/>
        <v>449.15000000000003</v>
      </c>
      <c r="AN110" s="1">
        <f t="shared" si="56"/>
        <v>135.63999999999993</v>
      </c>
      <c r="AP110" s="43">
        <v>446.28</v>
      </c>
      <c r="AQ110" s="43">
        <v>550.34</v>
      </c>
      <c r="AR110" s="43">
        <v>104.07</v>
      </c>
      <c r="AS110" s="43">
        <v>27.2</v>
      </c>
      <c r="AT110" s="43">
        <v>149.29</v>
      </c>
      <c r="AU110" s="43">
        <v>226.18</v>
      </c>
      <c r="AV110" s="43">
        <v>13.6</v>
      </c>
    </row>
    <row r="111" spans="1:48" x14ac:dyDescent="0.3">
      <c r="A111">
        <v>116</v>
      </c>
      <c r="B111">
        <v>580.4</v>
      </c>
      <c r="C111">
        <v>585.6</v>
      </c>
      <c r="D111">
        <v>661.3</v>
      </c>
      <c r="E111">
        <v>743.7</v>
      </c>
      <c r="F111">
        <v>640.20000000000005</v>
      </c>
      <c r="G111">
        <v>751.4</v>
      </c>
      <c r="H111">
        <v>728.43</v>
      </c>
      <c r="I111">
        <v>903</v>
      </c>
      <c r="J111" s="43">
        <f t="shared" si="57"/>
        <v>699.25374999999997</v>
      </c>
      <c r="K111">
        <v>16</v>
      </c>
      <c r="L111">
        <v>1</v>
      </c>
      <c r="M111" s="1">
        <f t="shared" si="29"/>
        <v>652.58249999999998</v>
      </c>
      <c r="N111" s="1">
        <f t="shared" si="30"/>
        <v>745.92500000000007</v>
      </c>
      <c r="O111" s="1">
        <f t="shared" si="31"/>
        <v>5.2000000000000455</v>
      </c>
      <c r="P111" s="1">
        <f t="shared" si="32"/>
        <v>82.400000000000091</v>
      </c>
      <c r="Q111" s="1">
        <f t="shared" si="33"/>
        <v>111.19999999999993</v>
      </c>
      <c r="R111" s="1">
        <f t="shared" si="34"/>
        <v>174.57000000000005</v>
      </c>
      <c r="S111" s="1">
        <f t="shared" si="35"/>
        <v>93.342500000000086</v>
      </c>
      <c r="T111" s="1">
        <f t="shared" si="36"/>
        <v>694.86500000000001</v>
      </c>
      <c r="U111" s="1">
        <f t="shared" si="37"/>
        <v>823.35</v>
      </c>
      <c r="V111" s="1">
        <f t="shared" si="38"/>
        <v>610.29999999999995</v>
      </c>
      <c r="W111" s="1">
        <f t="shared" si="39"/>
        <v>668.5</v>
      </c>
      <c r="X111" s="1">
        <f t="shared" si="40"/>
        <v>128.48500000000001</v>
      </c>
      <c r="Y111" s="1">
        <f t="shared" si="41"/>
        <v>58.200000000000045</v>
      </c>
      <c r="Z111" s="1">
        <f t="shared" si="42"/>
        <v>620.84999999999991</v>
      </c>
      <c r="AA111" s="1">
        <f t="shared" si="43"/>
        <v>664.65000000000009</v>
      </c>
      <c r="AB111" s="1">
        <f t="shared" si="44"/>
        <v>684.31500000000005</v>
      </c>
      <c r="AC111" s="1">
        <f t="shared" si="45"/>
        <v>827.2</v>
      </c>
      <c r="AD111" s="1">
        <f t="shared" si="46"/>
        <v>43.800000000000182</v>
      </c>
      <c r="AE111" s="1">
        <f t="shared" si="47"/>
        <v>142.88499999999999</v>
      </c>
      <c r="AF111" s="1">
        <f t="shared" si="48"/>
        <v>743.7</v>
      </c>
      <c r="AG111" s="1">
        <f t="shared" si="49"/>
        <v>583</v>
      </c>
      <c r="AH111" s="1">
        <f t="shared" si="50"/>
        <v>815.71499999999992</v>
      </c>
      <c r="AI111" s="1">
        <f t="shared" si="51"/>
        <v>695.8</v>
      </c>
      <c r="AJ111" s="1">
        <f t="shared" si="52"/>
        <v>160.70000000000005</v>
      </c>
      <c r="AK111" s="1">
        <f t="shared" si="53"/>
        <v>-119.91499999999996</v>
      </c>
      <c r="AL111" s="1">
        <f t="shared" si="54"/>
        <v>719.75</v>
      </c>
      <c r="AM111" s="1">
        <f t="shared" si="55"/>
        <v>699.35749999999996</v>
      </c>
      <c r="AN111" s="1">
        <f t="shared" si="56"/>
        <v>20.392500000000041</v>
      </c>
      <c r="AP111" s="43">
        <v>652.58000000000004</v>
      </c>
      <c r="AQ111" s="43">
        <v>745.93</v>
      </c>
      <c r="AR111" s="43">
        <v>93.34</v>
      </c>
      <c r="AS111" s="43">
        <v>5.2</v>
      </c>
      <c r="AT111" s="43">
        <v>82.4</v>
      </c>
      <c r="AU111" s="43">
        <v>111.2</v>
      </c>
      <c r="AV111" s="43">
        <v>174.57</v>
      </c>
    </row>
    <row r="112" spans="1:48" x14ac:dyDescent="0.3">
      <c r="A112">
        <v>117</v>
      </c>
      <c r="B112">
        <v>461.44</v>
      </c>
      <c r="C112">
        <v>449.7</v>
      </c>
      <c r="D112">
        <v>531</v>
      </c>
      <c r="E112">
        <v>639.89</v>
      </c>
      <c r="F112">
        <v>543.4</v>
      </c>
      <c r="G112">
        <v>631.1</v>
      </c>
      <c r="H112">
        <v>468.8</v>
      </c>
      <c r="I112">
        <v>440.4</v>
      </c>
      <c r="J112" s="43">
        <f t="shared" si="57"/>
        <v>520.71624999999995</v>
      </c>
      <c r="K112">
        <v>20</v>
      </c>
      <c r="L112">
        <v>2</v>
      </c>
      <c r="M112" s="1">
        <f t="shared" si="29"/>
        <v>501.16</v>
      </c>
      <c r="N112" s="1">
        <f t="shared" si="30"/>
        <v>540.27250000000004</v>
      </c>
      <c r="O112" s="1">
        <f t="shared" si="31"/>
        <v>-11.740000000000009</v>
      </c>
      <c r="P112" s="1">
        <f t="shared" si="32"/>
        <v>108.88999999999999</v>
      </c>
      <c r="Q112" s="1">
        <f t="shared" si="33"/>
        <v>87.700000000000045</v>
      </c>
      <c r="R112" s="1">
        <f t="shared" si="34"/>
        <v>-28.400000000000034</v>
      </c>
      <c r="S112" s="1">
        <f t="shared" si="35"/>
        <v>39.112500000000011</v>
      </c>
      <c r="T112" s="1">
        <f t="shared" si="36"/>
        <v>499.9</v>
      </c>
      <c r="U112" s="1">
        <f t="shared" si="37"/>
        <v>540.14499999999998</v>
      </c>
      <c r="V112" s="1">
        <f t="shared" si="38"/>
        <v>502.41999999999996</v>
      </c>
      <c r="W112" s="1">
        <f t="shared" si="39"/>
        <v>540.4</v>
      </c>
      <c r="X112" s="1">
        <f t="shared" si="40"/>
        <v>40.245000000000005</v>
      </c>
      <c r="Y112" s="1">
        <f t="shared" si="41"/>
        <v>37.980000000000018</v>
      </c>
      <c r="Z112" s="1">
        <f t="shared" si="42"/>
        <v>496.22</v>
      </c>
      <c r="AA112" s="1">
        <f t="shared" si="43"/>
        <v>544.79499999999996</v>
      </c>
      <c r="AB112" s="1">
        <f t="shared" si="44"/>
        <v>506.1</v>
      </c>
      <c r="AC112" s="1">
        <f t="shared" si="45"/>
        <v>535.75</v>
      </c>
      <c r="AD112" s="1">
        <f t="shared" si="46"/>
        <v>48.574999999999932</v>
      </c>
      <c r="AE112" s="1">
        <f t="shared" si="47"/>
        <v>29.649999999999977</v>
      </c>
      <c r="AF112" s="1">
        <f t="shared" si="48"/>
        <v>639.89</v>
      </c>
      <c r="AG112" s="1">
        <f t="shared" si="49"/>
        <v>455.57</v>
      </c>
      <c r="AH112" s="1">
        <f t="shared" si="50"/>
        <v>454.6</v>
      </c>
      <c r="AI112" s="1">
        <f t="shared" si="51"/>
        <v>587.25</v>
      </c>
      <c r="AJ112" s="1">
        <f t="shared" si="52"/>
        <v>184.32</v>
      </c>
      <c r="AK112" s="1">
        <f t="shared" si="53"/>
        <v>132.64999999999998</v>
      </c>
      <c r="AL112" s="1">
        <f t="shared" si="54"/>
        <v>613.56999999999994</v>
      </c>
      <c r="AM112" s="1">
        <f t="shared" si="55"/>
        <v>455.08500000000004</v>
      </c>
      <c r="AN112" s="1">
        <f t="shared" si="56"/>
        <v>158.4849999999999</v>
      </c>
      <c r="AP112" s="43">
        <v>501.16</v>
      </c>
      <c r="AQ112" s="43">
        <v>540.27</v>
      </c>
      <c r="AR112" s="43">
        <v>39.11</v>
      </c>
      <c r="AS112" s="43">
        <v>-11.74</v>
      </c>
      <c r="AT112" s="43">
        <v>108.89</v>
      </c>
      <c r="AU112" s="43">
        <v>87.7</v>
      </c>
      <c r="AV112" s="43">
        <v>-28.4</v>
      </c>
    </row>
    <row r="113" spans="1:48" x14ac:dyDescent="0.3">
      <c r="A113">
        <v>118</v>
      </c>
      <c r="B113">
        <v>561.79999999999995</v>
      </c>
      <c r="C113">
        <v>700.7</v>
      </c>
      <c r="D113">
        <v>541.4</v>
      </c>
      <c r="E113">
        <v>722.1</v>
      </c>
      <c r="F113">
        <v>563.1</v>
      </c>
      <c r="G113">
        <v>586.9</v>
      </c>
      <c r="H113">
        <v>483.6</v>
      </c>
      <c r="I113">
        <v>489.6</v>
      </c>
      <c r="J113" s="43">
        <f t="shared" si="57"/>
        <v>581.15000000000009</v>
      </c>
      <c r="K113">
        <v>22</v>
      </c>
      <c r="L113">
        <v>2</v>
      </c>
      <c r="M113" s="1">
        <f t="shared" si="29"/>
        <v>537.47499999999991</v>
      </c>
      <c r="N113" s="1">
        <f t="shared" si="30"/>
        <v>624.82500000000005</v>
      </c>
      <c r="O113" s="1">
        <f t="shared" si="31"/>
        <v>138.90000000000009</v>
      </c>
      <c r="P113" s="1">
        <f t="shared" si="32"/>
        <v>180.70000000000005</v>
      </c>
      <c r="Q113" s="1">
        <f t="shared" si="33"/>
        <v>23.799999999999955</v>
      </c>
      <c r="R113" s="1">
        <f t="shared" si="34"/>
        <v>6</v>
      </c>
      <c r="S113" s="1">
        <f t="shared" si="35"/>
        <v>87.350000000000136</v>
      </c>
      <c r="T113" s="1">
        <f t="shared" si="36"/>
        <v>512.5</v>
      </c>
      <c r="U113" s="1">
        <f t="shared" si="37"/>
        <v>605.85</v>
      </c>
      <c r="V113" s="1">
        <f t="shared" si="38"/>
        <v>562.45000000000005</v>
      </c>
      <c r="W113" s="1">
        <f t="shared" si="39"/>
        <v>643.79999999999995</v>
      </c>
      <c r="X113" s="1">
        <f t="shared" si="40"/>
        <v>93.350000000000023</v>
      </c>
      <c r="Y113" s="1">
        <f t="shared" si="41"/>
        <v>81.349999999999909</v>
      </c>
      <c r="Z113" s="1">
        <f t="shared" si="42"/>
        <v>551.59999999999991</v>
      </c>
      <c r="AA113" s="1">
        <f t="shared" si="43"/>
        <v>711.40000000000009</v>
      </c>
      <c r="AB113" s="1">
        <f t="shared" si="44"/>
        <v>523.35</v>
      </c>
      <c r="AC113" s="1">
        <f t="shared" si="45"/>
        <v>538.25</v>
      </c>
      <c r="AD113" s="1">
        <f t="shared" si="46"/>
        <v>159.80000000000018</v>
      </c>
      <c r="AE113" s="1">
        <f t="shared" si="47"/>
        <v>14.899999999999977</v>
      </c>
      <c r="AF113" s="1">
        <f t="shared" si="48"/>
        <v>722.1</v>
      </c>
      <c r="AG113" s="1">
        <f t="shared" si="49"/>
        <v>631.25</v>
      </c>
      <c r="AH113" s="1">
        <f t="shared" si="50"/>
        <v>486.6</v>
      </c>
      <c r="AI113" s="1">
        <f t="shared" si="51"/>
        <v>575</v>
      </c>
      <c r="AJ113" s="1">
        <f t="shared" si="52"/>
        <v>90.850000000000023</v>
      </c>
      <c r="AK113" s="1">
        <f t="shared" si="53"/>
        <v>88.399999999999977</v>
      </c>
      <c r="AL113" s="1">
        <f t="shared" si="54"/>
        <v>648.54999999999995</v>
      </c>
      <c r="AM113" s="1">
        <f t="shared" si="55"/>
        <v>558.92499999999995</v>
      </c>
      <c r="AN113" s="1">
        <f t="shared" si="56"/>
        <v>89.625</v>
      </c>
      <c r="AP113" s="43">
        <v>537.47</v>
      </c>
      <c r="AQ113" s="43">
        <v>624.83000000000004</v>
      </c>
      <c r="AR113" s="43">
        <v>87.35</v>
      </c>
      <c r="AS113" s="43">
        <v>138.9</v>
      </c>
      <c r="AT113" s="43">
        <v>180.7</v>
      </c>
      <c r="AU113" s="43">
        <v>23.8</v>
      </c>
      <c r="AV113" s="43">
        <v>6</v>
      </c>
    </row>
    <row r="114" spans="1:48" x14ac:dyDescent="0.3">
      <c r="A114">
        <v>119</v>
      </c>
      <c r="B114">
        <v>494.5</v>
      </c>
      <c r="C114">
        <v>748.4</v>
      </c>
      <c r="D114">
        <v>589.4</v>
      </c>
      <c r="E114">
        <v>899.82</v>
      </c>
      <c r="F114">
        <v>641.07000000000005</v>
      </c>
      <c r="G114">
        <v>598.86</v>
      </c>
      <c r="H114">
        <v>458.1</v>
      </c>
      <c r="I114">
        <v>511.79</v>
      </c>
      <c r="J114" s="43">
        <f t="shared" si="57"/>
        <v>617.74250000000006</v>
      </c>
      <c r="K114">
        <v>22</v>
      </c>
      <c r="L114">
        <v>2</v>
      </c>
      <c r="M114" s="1">
        <f t="shared" si="29"/>
        <v>545.76750000000004</v>
      </c>
      <c r="N114" s="1">
        <f t="shared" si="30"/>
        <v>689.71749999999997</v>
      </c>
      <c r="O114" s="1">
        <f t="shared" si="31"/>
        <v>253.89999999999998</v>
      </c>
      <c r="P114" s="1">
        <f t="shared" si="32"/>
        <v>310.42000000000007</v>
      </c>
      <c r="Q114" s="1">
        <f t="shared" si="33"/>
        <v>-42.210000000000036</v>
      </c>
      <c r="R114" s="1">
        <f t="shared" si="34"/>
        <v>53.69</v>
      </c>
      <c r="S114" s="1">
        <f t="shared" si="35"/>
        <v>143.94999999999993</v>
      </c>
      <c r="T114" s="1">
        <f t="shared" si="36"/>
        <v>523.75</v>
      </c>
      <c r="U114" s="1">
        <f t="shared" si="37"/>
        <v>705.80500000000006</v>
      </c>
      <c r="V114" s="1">
        <f t="shared" si="38"/>
        <v>567.78500000000008</v>
      </c>
      <c r="W114" s="1">
        <f t="shared" si="39"/>
        <v>673.63</v>
      </c>
      <c r="X114" s="1">
        <f t="shared" si="40"/>
        <v>182.05500000000006</v>
      </c>
      <c r="Y114" s="1">
        <f t="shared" si="41"/>
        <v>105.84499999999991</v>
      </c>
      <c r="Z114" s="1">
        <f t="shared" si="42"/>
        <v>541.95000000000005</v>
      </c>
      <c r="AA114" s="1">
        <f t="shared" si="43"/>
        <v>824.11</v>
      </c>
      <c r="AB114" s="1">
        <f t="shared" si="44"/>
        <v>549.58500000000004</v>
      </c>
      <c r="AC114" s="1">
        <f t="shared" si="45"/>
        <v>555.32500000000005</v>
      </c>
      <c r="AD114" s="1">
        <f t="shared" si="46"/>
        <v>282.15999999999997</v>
      </c>
      <c r="AE114" s="1">
        <f t="shared" si="47"/>
        <v>5.7400000000000091</v>
      </c>
      <c r="AF114" s="1">
        <f t="shared" si="48"/>
        <v>899.82</v>
      </c>
      <c r="AG114" s="1">
        <f t="shared" si="49"/>
        <v>621.45000000000005</v>
      </c>
      <c r="AH114" s="1">
        <f t="shared" si="50"/>
        <v>484.94500000000005</v>
      </c>
      <c r="AI114" s="1">
        <f t="shared" si="51"/>
        <v>619.96500000000003</v>
      </c>
      <c r="AJ114" s="1">
        <f t="shared" si="52"/>
        <v>278.37</v>
      </c>
      <c r="AK114" s="1">
        <f t="shared" si="53"/>
        <v>135.01999999999998</v>
      </c>
      <c r="AL114" s="1">
        <f t="shared" si="54"/>
        <v>759.89250000000004</v>
      </c>
      <c r="AM114" s="1">
        <f t="shared" si="55"/>
        <v>553.19749999999999</v>
      </c>
      <c r="AN114" s="1">
        <f t="shared" si="56"/>
        <v>206.69500000000005</v>
      </c>
      <c r="AP114" s="43">
        <v>545.77</v>
      </c>
      <c r="AQ114" s="43">
        <v>689.72</v>
      </c>
      <c r="AR114" s="43">
        <v>143.94999999999999</v>
      </c>
      <c r="AS114" s="43">
        <v>253.9</v>
      </c>
      <c r="AT114" s="43">
        <v>310.42</v>
      </c>
      <c r="AU114" s="43">
        <v>-42.21</v>
      </c>
      <c r="AV114" s="43">
        <v>53.69</v>
      </c>
    </row>
    <row r="115" spans="1:48" x14ac:dyDescent="0.3">
      <c r="A115">
        <v>120</v>
      </c>
      <c r="B115">
        <v>728.3</v>
      </c>
      <c r="C115">
        <v>654.9</v>
      </c>
      <c r="D115">
        <v>693.8</v>
      </c>
      <c r="E115">
        <v>1024</v>
      </c>
      <c r="F115">
        <v>922.45</v>
      </c>
      <c r="G115">
        <v>872.6</v>
      </c>
      <c r="H115">
        <v>640.6</v>
      </c>
      <c r="I115">
        <v>672.4</v>
      </c>
      <c r="J115" s="43">
        <f t="shared" si="57"/>
        <v>776.13125000000002</v>
      </c>
      <c r="K115">
        <v>16</v>
      </c>
      <c r="L115">
        <v>1</v>
      </c>
      <c r="M115" s="1">
        <f t="shared" si="29"/>
        <v>746.28750000000002</v>
      </c>
      <c r="N115" s="1">
        <f t="shared" si="30"/>
        <v>805.97500000000002</v>
      </c>
      <c r="O115" s="1">
        <f t="shared" si="31"/>
        <v>-73.399999999999977</v>
      </c>
      <c r="P115" s="1">
        <f t="shared" si="32"/>
        <v>330.20000000000005</v>
      </c>
      <c r="Q115" s="1">
        <f t="shared" si="33"/>
        <v>-49.850000000000023</v>
      </c>
      <c r="R115" s="1">
        <f t="shared" si="34"/>
        <v>31.799999999999955</v>
      </c>
      <c r="S115" s="1">
        <f t="shared" si="35"/>
        <v>59.6875</v>
      </c>
      <c r="T115" s="1">
        <f t="shared" si="36"/>
        <v>667.2</v>
      </c>
      <c r="U115" s="1">
        <f t="shared" si="37"/>
        <v>848.2</v>
      </c>
      <c r="V115" s="1">
        <f t="shared" si="38"/>
        <v>825.375</v>
      </c>
      <c r="W115" s="1">
        <f t="shared" si="39"/>
        <v>763.75</v>
      </c>
      <c r="X115" s="1">
        <f t="shared" si="40"/>
        <v>181</v>
      </c>
      <c r="Y115" s="1">
        <f t="shared" si="41"/>
        <v>-61.625</v>
      </c>
      <c r="Z115" s="1">
        <f t="shared" si="42"/>
        <v>711.05</v>
      </c>
      <c r="AA115" s="1">
        <f t="shared" si="43"/>
        <v>839.45</v>
      </c>
      <c r="AB115" s="1">
        <f t="shared" si="44"/>
        <v>781.52500000000009</v>
      </c>
      <c r="AC115" s="1">
        <f t="shared" si="45"/>
        <v>772.5</v>
      </c>
      <c r="AD115" s="1">
        <f t="shared" si="46"/>
        <v>128.40000000000009</v>
      </c>
      <c r="AE115" s="1">
        <f t="shared" si="47"/>
        <v>-9.0250000000000909</v>
      </c>
      <c r="AF115" s="1">
        <f t="shared" si="48"/>
        <v>1024</v>
      </c>
      <c r="AG115" s="1">
        <f t="shared" si="49"/>
        <v>691.59999999999991</v>
      </c>
      <c r="AH115" s="1">
        <f t="shared" si="50"/>
        <v>656.5</v>
      </c>
      <c r="AI115" s="1">
        <f t="shared" si="51"/>
        <v>897.52500000000009</v>
      </c>
      <c r="AJ115" s="1">
        <f t="shared" si="52"/>
        <v>332.40000000000009</v>
      </c>
      <c r="AK115" s="1">
        <f t="shared" si="53"/>
        <v>241.02500000000009</v>
      </c>
      <c r="AL115" s="1">
        <f t="shared" si="54"/>
        <v>960.76250000000005</v>
      </c>
      <c r="AM115" s="1">
        <f t="shared" si="55"/>
        <v>674.05</v>
      </c>
      <c r="AN115" s="1">
        <f t="shared" si="56"/>
        <v>286.71250000000009</v>
      </c>
      <c r="AP115" s="43">
        <v>746.29</v>
      </c>
      <c r="AQ115" s="43">
        <v>805.98</v>
      </c>
      <c r="AR115" s="43">
        <v>59.69</v>
      </c>
      <c r="AS115" s="43">
        <v>-73.400000000000006</v>
      </c>
      <c r="AT115" s="43">
        <v>330.2</v>
      </c>
      <c r="AU115" s="43">
        <v>-49.85</v>
      </c>
      <c r="AV115" s="43">
        <v>31.8</v>
      </c>
    </row>
    <row r="116" spans="1:48" x14ac:dyDescent="0.3">
      <c r="A116">
        <v>122</v>
      </c>
      <c r="B116">
        <v>409.8</v>
      </c>
      <c r="C116">
        <v>486.6</v>
      </c>
      <c r="D116">
        <v>472.3</v>
      </c>
      <c r="E116">
        <v>602.74</v>
      </c>
      <c r="F116">
        <v>511.8</v>
      </c>
      <c r="G116">
        <v>560.4</v>
      </c>
      <c r="H116">
        <v>454.6</v>
      </c>
      <c r="I116">
        <v>515.9</v>
      </c>
      <c r="J116" s="43">
        <f t="shared" si="57"/>
        <v>501.76750000000004</v>
      </c>
      <c r="K116">
        <v>10</v>
      </c>
      <c r="L116">
        <v>1</v>
      </c>
      <c r="M116" s="1">
        <f t="shared" si="29"/>
        <v>462.125</v>
      </c>
      <c r="N116" s="1">
        <f t="shared" si="30"/>
        <v>541.41000000000008</v>
      </c>
      <c r="O116" s="1">
        <f t="shared" si="31"/>
        <v>76.800000000000011</v>
      </c>
      <c r="P116" s="1">
        <f t="shared" si="32"/>
        <v>130.44</v>
      </c>
      <c r="Q116" s="1">
        <f t="shared" si="33"/>
        <v>48.599999999999966</v>
      </c>
      <c r="R116" s="1">
        <f t="shared" si="34"/>
        <v>61.299999999999955</v>
      </c>
      <c r="S116" s="1">
        <f t="shared" si="35"/>
        <v>79.285000000000082</v>
      </c>
      <c r="T116" s="1">
        <f t="shared" si="36"/>
        <v>463.45000000000005</v>
      </c>
      <c r="U116" s="1">
        <f t="shared" si="37"/>
        <v>559.31999999999994</v>
      </c>
      <c r="V116" s="1">
        <f t="shared" si="38"/>
        <v>460.8</v>
      </c>
      <c r="W116" s="1">
        <f t="shared" si="39"/>
        <v>523.5</v>
      </c>
      <c r="X116" s="1">
        <f t="shared" si="40"/>
        <v>95.869999999999891</v>
      </c>
      <c r="Y116" s="1">
        <f t="shared" si="41"/>
        <v>62.699999999999989</v>
      </c>
      <c r="Z116" s="1">
        <f t="shared" si="42"/>
        <v>441.05</v>
      </c>
      <c r="AA116" s="1">
        <f t="shared" si="43"/>
        <v>544.67000000000007</v>
      </c>
      <c r="AB116" s="1">
        <f t="shared" si="44"/>
        <v>483.20000000000005</v>
      </c>
      <c r="AC116" s="1">
        <f t="shared" si="45"/>
        <v>538.15</v>
      </c>
      <c r="AD116" s="1">
        <f t="shared" si="46"/>
        <v>103.62000000000006</v>
      </c>
      <c r="AE116" s="1">
        <f t="shared" si="47"/>
        <v>54.949999999999932</v>
      </c>
      <c r="AF116" s="1">
        <f t="shared" si="48"/>
        <v>602.74</v>
      </c>
      <c r="AG116" s="1">
        <f t="shared" si="49"/>
        <v>448.20000000000005</v>
      </c>
      <c r="AH116" s="1">
        <f t="shared" si="50"/>
        <v>485.25</v>
      </c>
      <c r="AI116" s="1">
        <f t="shared" si="51"/>
        <v>536.1</v>
      </c>
      <c r="AJ116" s="1">
        <f t="shared" si="52"/>
        <v>154.53999999999996</v>
      </c>
      <c r="AK116" s="1">
        <f t="shared" si="53"/>
        <v>50.850000000000023</v>
      </c>
      <c r="AL116" s="1">
        <f t="shared" si="54"/>
        <v>569.42000000000007</v>
      </c>
      <c r="AM116" s="1">
        <f t="shared" si="55"/>
        <v>466.72500000000002</v>
      </c>
      <c r="AN116" s="1">
        <f t="shared" si="56"/>
        <v>102.69500000000005</v>
      </c>
      <c r="AP116" s="43">
        <v>462.13</v>
      </c>
      <c r="AQ116" s="43">
        <v>541.41</v>
      </c>
      <c r="AR116" s="43">
        <v>79.290000000000006</v>
      </c>
      <c r="AS116" s="43">
        <v>76.8</v>
      </c>
      <c r="AT116" s="43">
        <v>130.44</v>
      </c>
      <c r="AU116" s="43">
        <v>48.6</v>
      </c>
      <c r="AV116" s="43">
        <v>61.3</v>
      </c>
    </row>
    <row r="117" spans="1:48" x14ac:dyDescent="0.3">
      <c r="A117">
        <v>123</v>
      </c>
      <c r="B117">
        <v>1026</v>
      </c>
      <c r="C117">
        <v>1063.68</v>
      </c>
      <c r="D117">
        <v>989.5</v>
      </c>
      <c r="E117">
        <v>1136</v>
      </c>
      <c r="F117">
        <v>1120</v>
      </c>
      <c r="G117">
        <v>1062</v>
      </c>
      <c r="H117">
        <v>938.1</v>
      </c>
      <c r="I117">
        <v>1099.73</v>
      </c>
      <c r="J117" s="43">
        <f t="shared" si="57"/>
        <v>1054.37625</v>
      </c>
      <c r="K117">
        <v>16</v>
      </c>
      <c r="L117">
        <v>1</v>
      </c>
      <c r="M117" s="1">
        <f t="shared" si="29"/>
        <v>1018.4</v>
      </c>
      <c r="N117" s="1">
        <f t="shared" si="30"/>
        <v>1090.3525</v>
      </c>
      <c r="O117" s="1">
        <f t="shared" si="31"/>
        <v>37.680000000000064</v>
      </c>
      <c r="P117" s="1">
        <f t="shared" si="32"/>
        <v>146.5</v>
      </c>
      <c r="Q117" s="1">
        <f t="shared" si="33"/>
        <v>-58</v>
      </c>
      <c r="R117" s="1">
        <f t="shared" si="34"/>
        <v>161.63</v>
      </c>
      <c r="S117" s="1">
        <f t="shared" si="35"/>
        <v>71.952499999999986</v>
      </c>
      <c r="T117" s="1">
        <f t="shared" si="36"/>
        <v>963.8</v>
      </c>
      <c r="U117" s="1">
        <f t="shared" si="37"/>
        <v>1117.865</v>
      </c>
      <c r="V117" s="1">
        <f t="shared" si="38"/>
        <v>1073</v>
      </c>
      <c r="W117" s="1">
        <f t="shared" si="39"/>
        <v>1062.8400000000001</v>
      </c>
      <c r="X117" s="1">
        <f t="shared" si="40"/>
        <v>154.06500000000005</v>
      </c>
      <c r="Y117" s="1">
        <f t="shared" si="41"/>
        <v>-10.159999999999854</v>
      </c>
      <c r="Z117" s="1">
        <f t="shared" si="42"/>
        <v>1007.75</v>
      </c>
      <c r="AA117" s="1">
        <f t="shared" si="43"/>
        <v>1099.8400000000001</v>
      </c>
      <c r="AB117" s="1">
        <f t="shared" si="44"/>
        <v>1029.05</v>
      </c>
      <c r="AC117" s="1">
        <f t="shared" si="45"/>
        <v>1080.865</v>
      </c>
      <c r="AD117" s="1">
        <f t="shared" si="46"/>
        <v>92.090000000000146</v>
      </c>
      <c r="AE117" s="1">
        <f t="shared" si="47"/>
        <v>51.815000000000055</v>
      </c>
      <c r="AF117" s="1">
        <f t="shared" si="48"/>
        <v>1136</v>
      </c>
      <c r="AG117" s="1">
        <f t="shared" si="49"/>
        <v>1044.8400000000001</v>
      </c>
      <c r="AH117" s="1">
        <f t="shared" si="50"/>
        <v>1018.915</v>
      </c>
      <c r="AI117" s="1">
        <f t="shared" si="51"/>
        <v>1091</v>
      </c>
      <c r="AJ117" s="1">
        <f t="shared" si="52"/>
        <v>91.159999999999854</v>
      </c>
      <c r="AK117" s="1">
        <f t="shared" si="53"/>
        <v>72.085000000000036</v>
      </c>
      <c r="AL117" s="1">
        <f t="shared" si="54"/>
        <v>1113.5</v>
      </c>
      <c r="AM117" s="1">
        <f t="shared" si="55"/>
        <v>1031.8775000000001</v>
      </c>
      <c r="AN117" s="1">
        <f t="shared" si="56"/>
        <v>81.622499999999945</v>
      </c>
      <c r="AP117" s="43">
        <v>1018.4</v>
      </c>
      <c r="AQ117" s="43">
        <v>1090.3499999999999</v>
      </c>
      <c r="AR117" s="43">
        <v>71.95</v>
      </c>
      <c r="AS117" s="43">
        <v>37.68</v>
      </c>
      <c r="AT117" s="43">
        <v>146.5</v>
      </c>
      <c r="AU117" s="43">
        <v>-58</v>
      </c>
      <c r="AV117" s="43">
        <v>161.63</v>
      </c>
    </row>
    <row r="118" spans="1:48" x14ac:dyDescent="0.3">
      <c r="A118">
        <v>124</v>
      </c>
      <c r="B118">
        <v>697.2</v>
      </c>
      <c r="C118">
        <v>763</v>
      </c>
      <c r="D118">
        <v>657.2</v>
      </c>
      <c r="E118">
        <v>777.7</v>
      </c>
      <c r="F118">
        <v>782.1</v>
      </c>
      <c r="G118">
        <v>813.1</v>
      </c>
      <c r="H118">
        <v>653.1</v>
      </c>
      <c r="I118">
        <v>754.4</v>
      </c>
      <c r="J118" s="43">
        <f t="shared" si="57"/>
        <v>737.22500000000002</v>
      </c>
      <c r="K118">
        <v>9</v>
      </c>
      <c r="L118">
        <v>1</v>
      </c>
      <c r="M118" s="1">
        <f t="shared" si="29"/>
        <v>697.4</v>
      </c>
      <c r="N118" s="1">
        <f t="shared" si="30"/>
        <v>777.05000000000007</v>
      </c>
      <c r="O118" s="1">
        <f t="shared" si="31"/>
        <v>65.799999999999955</v>
      </c>
      <c r="P118" s="1">
        <f t="shared" si="32"/>
        <v>120.5</v>
      </c>
      <c r="Q118" s="1">
        <f t="shared" si="33"/>
        <v>31</v>
      </c>
      <c r="R118" s="1">
        <f t="shared" si="34"/>
        <v>101.29999999999995</v>
      </c>
      <c r="S118" s="1">
        <f t="shared" si="35"/>
        <v>79.650000000000091</v>
      </c>
      <c r="T118" s="1">
        <f t="shared" si="36"/>
        <v>655.15000000000009</v>
      </c>
      <c r="U118" s="1">
        <f t="shared" si="37"/>
        <v>766.05</v>
      </c>
      <c r="V118" s="1">
        <f t="shared" si="38"/>
        <v>739.65000000000009</v>
      </c>
      <c r="W118" s="1">
        <f t="shared" si="39"/>
        <v>788.05</v>
      </c>
      <c r="X118" s="1">
        <f t="shared" si="40"/>
        <v>110.89999999999986</v>
      </c>
      <c r="Y118" s="1">
        <f t="shared" si="41"/>
        <v>48.399999999999864</v>
      </c>
      <c r="Z118" s="1">
        <f t="shared" si="42"/>
        <v>677.2</v>
      </c>
      <c r="AA118" s="1">
        <f t="shared" si="43"/>
        <v>770.35</v>
      </c>
      <c r="AB118" s="1">
        <f t="shared" si="44"/>
        <v>717.6</v>
      </c>
      <c r="AC118" s="1">
        <f t="shared" si="45"/>
        <v>783.75</v>
      </c>
      <c r="AD118" s="1">
        <f t="shared" si="46"/>
        <v>93.149999999999977</v>
      </c>
      <c r="AE118" s="1">
        <f t="shared" si="47"/>
        <v>66.149999999999977</v>
      </c>
      <c r="AF118" s="1">
        <f t="shared" si="48"/>
        <v>777.7</v>
      </c>
      <c r="AG118" s="1">
        <f t="shared" si="49"/>
        <v>730.1</v>
      </c>
      <c r="AH118" s="1">
        <f t="shared" si="50"/>
        <v>703.75</v>
      </c>
      <c r="AI118" s="1">
        <f t="shared" si="51"/>
        <v>797.6</v>
      </c>
      <c r="AJ118" s="1">
        <f t="shared" si="52"/>
        <v>47.600000000000023</v>
      </c>
      <c r="AK118" s="1">
        <f t="shared" si="53"/>
        <v>93.850000000000023</v>
      </c>
      <c r="AL118" s="1">
        <f t="shared" si="54"/>
        <v>787.65000000000009</v>
      </c>
      <c r="AM118" s="1">
        <f t="shared" si="55"/>
        <v>716.92499999999995</v>
      </c>
      <c r="AN118" s="1">
        <f t="shared" si="56"/>
        <v>70.725000000000136</v>
      </c>
      <c r="AP118" s="43">
        <v>697.4</v>
      </c>
      <c r="AQ118" s="43">
        <v>777.05</v>
      </c>
      <c r="AR118" s="43">
        <v>79.650000000000006</v>
      </c>
      <c r="AS118" s="43">
        <v>65.8</v>
      </c>
      <c r="AT118" s="43">
        <v>120.5</v>
      </c>
      <c r="AU118" s="43">
        <v>31</v>
      </c>
      <c r="AV118" s="43">
        <v>101.3</v>
      </c>
    </row>
    <row r="119" spans="1:48" x14ac:dyDescent="0.3">
      <c r="A119">
        <v>125</v>
      </c>
      <c r="B119">
        <v>591.4</v>
      </c>
      <c r="C119">
        <v>635</v>
      </c>
      <c r="D119">
        <v>604.79999999999995</v>
      </c>
      <c r="E119">
        <v>657.9</v>
      </c>
      <c r="F119">
        <v>548.5</v>
      </c>
      <c r="G119">
        <v>594.20000000000005</v>
      </c>
      <c r="H119">
        <v>524.1</v>
      </c>
      <c r="I119">
        <v>516.9</v>
      </c>
      <c r="J119" s="43">
        <f t="shared" si="57"/>
        <v>584.1</v>
      </c>
      <c r="K119">
        <v>17</v>
      </c>
      <c r="L119">
        <v>1</v>
      </c>
      <c r="M119" s="1">
        <f t="shared" si="29"/>
        <v>567.19999999999993</v>
      </c>
      <c r="N119" s="1">
        <f t="shared" si="30"/>
        <v>601</v>
      </c>
      <c r="O119" s="1">
        <f t="shared" si="31"/>
        <v>43.600000000000023</v>
      </c>
      <c r="P119" s="1">
        <f t="shared" si="32"/>
        <v>53.100000000000023</v>
      </c>
      <c r="Q119" s="1">
        <f t="shared" si="33"/>
        <v>45.700000000000045</v>
      </c>
      <c r="R119" s="1">
        <f t="shared" si="34"/>
        <v>-7.2000000000000455</v>
      </c>
      <c r="S119" s="1">
        <f t="shared" si="35"/>
        <v>33.800000000000068</v>
      </c>
      <c r="T119" s="1">
        <f t="shared" si="36"/>
        <v>564.45000000000005</v>
      </c>
      <c r="U119" s="1">
        <f t="shared" si="37"/>
        <v>587.4</v>
      </c>
      <c r="V119" s="1">
        <f t="shared" si="38"/>
        <v>569.95000000000005</v>
      </c>
      <c r="W119" s="1">
        <f t="shared" si="39"/>
        <v>614.6</v>
      </c>
      <c r="X119" s="1">
        <f t="shared" si="40"/>
        <v>22.949999999999932</v>
      </c>
      <c r="Y119" s="1">
        <f t="shared" si="41"/>
        <v>44.649999999999977</v>
      </c>
      <c r="Z119" s="1">
        <f t="shared" si="42"/>
        <v>598.09999999999991</v>
      </c>
      <c r="AA119" s="1">
        <f t="shared" si="43"/>
        <v>646.45000000000005</v>
      </c>
      <c r="AB119" s="1">
        <f t="shared" si="44"/>
        <v>536.29999999999995</v>
      </c>
      <c r="AC119" s="1">
        <f t="shared" si="45"/>
        <v>555.54999999999995</v>
      </c>
      <c r="AD119" s="1">
        <f t="shared" si="46"/>
        <v>48.350000000000136</v>
      </c>
      <c r="AE119" s="1">
        <f t="shared" si="47"/>
        <v>19.25</v>
      </c>
      <c r="AF119" s="1">
        <f t="shared" si="48"/>
        <v>657.9</v>
      </c>
      <c r="AG119" s="1">
        <f t="shared" si="49"/>
        <v>613.20000000000005</v>
      </c>
      <c r="AH119" s="1">
        <f t="shared" si="50"/>
        <v>520.5</v>
      </c>
      <c r="AI119" s="1">
        <f t="shared" si="51"/>
        <v>571.35</v>
      </c>
      <c r="AJ119" s="1">
        <f t="shared" si="52"/>
        <v>44.699999999999932</v>
      </c>
      <c r="AK119" s="1">
        <f t="shared" si="53"/>
        <v>50.850000000000023</v>
      </c>
      <c r="AL119" s="1">
        <f t="shared" si="54"/>
        <v>614.625</v>
      </c>
      <c r="AM119" s="1">
        <f t="shared" si="55"/>
        <v>566.85</v>
      </c>
      <c r="AN119" s="1">
        <f t="shared" si="56"/>
        <v>47.774999999999977</v>
      </c>
      <c r="AP119" s="43">
        <v>567.20000000000005</v>
      </c>
      <c r="AQ119" s="43">
        <v>601</v>
      </c>
      <c r="AR119" s="43">
        <v>33.799999999999997</v>
      </c>
      <c r="AS119" s="43">
        <v>43.6</v>
      </c>
      <c r="AT119" s="43">
        <v>53.1</v>
      </c>
      <c r="AU119" s="43">
        <v>45.7</v>
      </c>
      <c r="AV119" s="43">
        <v>-7.2</v>
      </c>
    </row>
    <row r="120" spans="1:48" x14ac:dyDescent="0.3">
      <c r="A120">
        <v>126</v>
      </c>
      <c r="B120">
        <v>962.3</v>
      </c>
      <c r="C120">
        <v>867.1</v>
      </c>
      <c r="D120">
        <v>798.3</v>
      </c>
      <c r="E120">
        <v>895.15</v>
      </c>
      <c r="F120">
        <v>923</v>
      </c>
      <c r="G120">
        <v>855.9</v>
      </c>
      <c r="H120">
        <v>803</v>
      </c>
      <c r="I120">
        <v>750.6</v>
      </c>
      <c r="J120" s="43">
        <f t="shared" si="57"/>
        <v>856.91875000000005</v>
      </c>
      <c r="K120">
        <v>29</v>
      </c>
      <c r="L120">
        <v>2</v>
      </c>
      <c r="M120" s="1">
        <f t="shared" si="29"/>
        <v>871.65</v>
      </c>
      <c r="N120" s="1">
        <f t="shared" si="30"/>
        <v>842.1875</v>
      </c>
      <c r="O120" s="1">
        <f t="shared" si="31"/>
        <v>-95.199999999999932</v>
      </c>
      <c r="P120" s="1">
        <f t="shared" si="32"/>
        <v>96.850000000000023</v>
      </c>
      <c r="Q120" s="1">
        <f t="shared" si="33"/>
        <v>-67.100000000000023</v>
      </c>
      <c r="R120" s="1">
        <f t="shared" si="34"/>
        <v>-52.399999999999977</v>
      </c>
      <c r="S120" s="1">
        <f t="shared" si="35"/>
        <v>-29.462499999999977</v>
      </c>
      <c r="T120" s="1">
        <f t="shared" si="36"/>
        <v>800.65</v>
      </c>
      <c r="U120" s="1">
        <f t="shared" si="37"/>
        <v>822.875</v>
      </c>
      <c r="V120" s="1">
        <f t="shared" si="38"/>
        <v>942.65</v>
      </c>
      <c r="W120" s="1">
        <f t="shared" si="39"/>
        <v>861.5</v>
      </c>
      <c r="X120" s="1">
        <f t="shared" si="40"/>
        <v>22.225000000000023</v>
      </c>
      <c r="Y120" s="1">
        <f t="shared" si="41"/>
        <v>-81.149999999999977</v>
      </c>
      <c r="Z120" s="1">
        <f t="shared" si="42"/>
        <v>880.3</v>
      </c>
      <c r="AA120" s="1">
        <f t="shared" si="43"/>
        <v>881.125</v>
      </c>
      <c r="AB120" s="1">
        <f t="shared" si="44"/>
        <v>863</v>
      </c>
      <c r="AC120" s="1">
        <f t="shared" si="45"/>
        <v>803.25</v>
      </c>
      <c r="AD120" s="1">
        <f t="shared" si="46"/>
        <v>0.82500000000004547</v>
      </c>
      <c r="AE120" s="1">
        <f t="shared" si="47"/>
        <v>-59.75</v>
      </c>
      <c r="AF120" s="1">
        <f t="shared" si="48"/>
        <v>895.15</v>
      </c>
      <c r="AG120" s="1">
        <f t="shared" si="49"/>
        <v>914.7</v>
      </c>
      <c r="AH120" s="1">
        <f t="shared" si="50"/>
        <v>776.8</v>
      </c>
      <c r="AI120" s="1">
        <f t="shared" si="51"/>
        <v>889.45</v>
      </c>
      <c r="AJ120" s="1">
        <f t="shared" si="52"/>
        <v>-19.550000000000068</v>
      </c>
      <c r="AK120" s="1">
        <f t="shared" si="53"/>
        <v>112.65000000000009</v>
      </c>
      <c r="AL120" s="1">
        <f t="shared" si="54"/>
        <v>892.3</v>
      </c>
      <c r="AM120" s="1">
        <f t="shared" si="55"/>
        <v>845.75</v>
      </c>
      <c r="AN120" s="1">
        <f t="shared" si="56"/>
        <v>46.549999999999955</v>
      </c>
      <c r="AP120" s="43">
        <v>871.65</v>
      </c>
      <c r="AQ120" s="43">
        <v>842.19</v>
      </c>
      <c r="AR120" s="43">
        <v>-29.46</v>
      </c>
      <c r="AS120" s="43">
        <v>-95.2</v>
      </c>
      <c r="AT120" s="43">
        <v>96.85</v>
      </c>
      <c r="AU120" s="43">
        <v>-67.099999999999994</v>
      </c>
      <c r="AV120" s="43">
        <v>-52.4</v>
      </c>
    </row>
    <row r="121" spans="1:48" x14ac:dyDescent="0.3">
      <c r="A121">
        <v>127</v>
      </c>
      <c r="B121">
        <v>646.79999999999995</v>
      </c>
      <c r="C121">
        <v>658.88</v>
      </c>
      <c r="D121">
        <v>685.3</v>
      </c>
      <c r="E121">
        <v>798.9</v>
      </c>
      <c r="F121">
        <v>881.2</v>
      </c>
      <c r="G121">
        <v>869.23</v>
      </c>
      <c r="H121">
        <v>580.1</v>
      </c>
      <c r="I121">
        <v>616.85</v>
      </c>
      <c r="J121" s="43">
        <f t="shared" si="57"/>
        <v>717.15750000000003</v>
      </c>
      <c r="K121">
        <v>25</v>
      </c>
      <c r="L121">
        <v>2</v>
      </c>
      <c r="M121" s="1">
        <f t="shared" si="29"/>
        <v>698.35</v>
      </c>
      <c r="N121" s="1">
        <f t="shared" si="30"/>
        <v>735.96500000000003</v>
      </c>
      <c r="O121" s="1">
        <f t="shared" si="31"/>
        <v>12.080000000000041</v>
      </c>
      <c r="P121" s="1">
        <f t="shared" si="32"/>
        <v>113.60000000000002</v>
      </c>
      <c r="Q121" s="1">
        <f t="shared" si="33"/>
        <v>-11.970000000000027</v>
      </c>
      <c r="R121" s="1">
        <f t="shared" si="34"/>
        <v>36.75</v>
      </c>
      <c r="S121" s="1">
        <f t="shared" si="35"/>
        <v>37.615000000000009</v>
      </c>
      <c r="T121" s="1">
        <f t="shared" si="36"/>
        <v>632.70000000000005</v>
      </c>
      <c r="U121" s="1">
        <f t="shared" si="37"/>
        <v>707.875</v>
      </c>
      <c r="V121" s="1">
        <f t="shared" si="38"/>
        <v>764</v>
      </c>
      <c r="W121" s="1">
        <f t="shared" si="39"/>
        <v>764.05500000000006</v>
      </c>
      <c r="X121" s="1">
        <f t="shared" si="40"/>
        <v>75.174999999999955</v>
      </c>
      <c r="Y121" s="1">
        <f t="shared" si="41"/>
        <v>5.5000000000063665E-2</v>
      </c>
      <c r="Z121" s="1">
        <f t="shared" si="42"/>
        <v>666.05</v>
      </c>
      <c r="AA121" s="1">
        <f t="shared" si="43"/>
        <v>728.89</v>
      </c>
      <c r="AB121" s="1">
        <f t="shared" si="44"/>
        <v>730.65000000000009</v>
      </c>
      <c r="AC121" s="1">
        <f t="shared" si="45"/>
        <v>743.04</v>
      </c>
      <c r="AD121" s="1">
        <f t="shared" si="46"/>
        <v>62.840000000000032</v>
      </c>
      <c r="AE121" s="1">
        <f t="shared" si="47"/>
        <v>12.389999999999873</v>
      </c>
      <c r="AF121" s="1">
        <f t="shared" si="48"/>
        <v>798.9</v>
      </c>
      <c r="AG121" s="1">
        <f t="shared" si="49"/>
        <v>652.83999999999992</v>
      </c>
      <c r="AH121" s="1">
        <f t="shared" si="50"/>
        <v>598.47500000000002</v>
      </c>
      <c r="AI121" s="1">
        <f t="shared" si="51"/>
        <v>875.21500000000003</v>
      </c>
      <c r="AJ121" s="1">
        <f t="shared" si="52"/>
        <v>146.06000000000006</v>
      </c>
      <c r="AK121" s="1">
        <f t="shared" si="53"/>
        <v>276.74</v>
      </c>
      <c r="AL121" s="1">
        <f t="shared" si="54"/>
        <v>837.0575</v>
      </c>
      <c r="AM121" s="1">
        <f t="shared" si="55"/>
        <v>625.65750000000003</v>
      </c>
      <c r="AN121" s="1">
        <f t="shared" si="56"/>
        <v>211.39999999999998</v>
      </c>
      <c r="AP121" s="43">
        <v>698.35</v>
      </c>
      <c r="AQ121" s="43">
        <v>735.97</v>
      </c>
      <c r="AR121" s="43">
        <v>37.619999999999997</v>
      </c>
      <c r="AS121" s="43">
        <v>12.08</v>
      </c>
      <c r="AT121" s="43">
        <v>113.6</v>
      </c>
      <c r="AU121" s="43">
        <v>-11.97</v>
      </c>
      <c r="AV121" s="43">
        <v>36.75</v>
      </c>
    </row>
    <row r="122" spans="1:48" x14ac:dyDescent="0.3">
      <c r="A122">
        <v>128</v>
      </c>
      <c r="B122">
        <v>565.5</v>
      </c>
      <c r="C122">
        <v>575.29999999999995</v>
      </c>
      <c r="D122">
        <v>693.9</v>
      </c>
      <c r="E122">
        <v>1078</v>
      </c>
      <c r="F122">
        <v>630.19000000000005</v>
      </c>
      <c r="G122">
        <v>692.1</v>
      </c>
      <c r="H122">
        <v>591.9</v>
      </c>
      <c r="I122">
        <v>566.1</v>
      </c>
      <c r="J122" s="43">
        <f t="shared" si="57"/>
        <v>674.12374999999997</v>
      </c>
      <c r="K122">
        <v>23</v>
      </c>
      <c r="L122">
        <v>2</v>
      </c>
      <c r="M122" s="1">
        <f t="shared" si="29"/>
        <v>620.37250000000006</v>
      </c>
      <c r="N122" s="1">
        <f t="shared" si="30"/>
        <v>727.875</v>
      </c>
      <c r="O122" s="1">
        <f t="shared" si="31"/>
        <v>9.7999999999999545</v>
      </c>
      <c r="P122" s="1">
        <f t="shared" si="32"/>
        <v>384.1</v>
      </c>
      <c r="Q122" s="1">
        <f t="shared" si="33"/>
        <v>61.909999999999968</v>
      </c>
      <c r="R122" s="1">
        <f t="shared" si="34"/>
        <v>-25.799999999999955</v>
      </c>
      <c r="S122" s="1">
        <f t="shared" si="35"/>
        <v>107.50249999999994</v>
      </c>
      <c r="T122" s="1">
        <f t="shared" si="36"/>
        <v>642.9</v>
      </c>
      <c r="U122" s="1">
        <f t="shared" si="37"/>
        <v>822.05</v>
      </c>
      <c r="V122" s="1">
        <f t="shared" si="38"/>
        <v>597.84500000000003</v>
      </c>
      <c r="W122" s="1">
        <f t="shared" si="39"/>
        <v>633.70000000000005</v>
      </c>
      <c r="X122" s="1">
        <f t="shared" si="40"/>
        <v>179.14999999999998</v>
      </c>
      <c r="Y122" s="1">
        <f t="shared" si="41"/>
        <v>35.855000000000018</v>
      </c>
      <c r="Z122" s="1">
        <f t="shared" si="42"/>
        <v>629.70000000000005</v>
      </c>
      <c r="AA122" s="1">
        <f t="shared" si="43"/>
        <v>826.65</v>
      </c>
      <c r="AB122" s="1">
        <f t="shared" si="44"/>
        <v>611.04500000000007</v>
      </c>
      <c r="AC122" s="1">
        <f t="shared" si="45"/>
        <v>629.1</v>
      </c>
      <c r="AD122" s="1">
        <f t="shared" si="46"/>
        <v>196.94999999999993</v>
      </c>
      <c r="AE122" s="1">
        <f t="shared" si="47"/>
        <v>18.05499999999995</v>
      </c>
      <c r="AF122" s="1">
        <f t="shared" si="48"/>
        <v>1078</v>
      </c>
      <c r="AG122" s="1">
        <f t="shared" si="49"/>
        <v>570.4</v>
      </c>
      <c r="AH122" s="1">
        <f t="shared" si="50"/>
        <v>579</v>
      </c>
      <c r="AI122" s="1">
        <f t="shared" si="51"/>
        <v>661.14499999999998</v>
      </c>
      <c r="AJ122" s="1">
        <f t="shared" si="52"/>
        <v>507.6</v>
      </c>
      <c r="AK122" s="1">
        <f t="shared" si="53"/>
        <v>82.144999999999982</v>
      </c>
      <c r="AL122" s="1">
        <f t="shared" si="54"/>
        <v>869.57249999999999</v>
      </c>
      <c r="AM122" s="1">
        <f t="shared" si="55"/>
        <v>574.70000000000005</v>
      </c>
      <c r="AN122" s="1">
        <f t="shared" si="56"/>
        <v>294.87249999999995</v>
      </c>
      <c r="AP122" s="43">
        <v>620.37</v>
      </c>
      <c r="AQ122" s="43">
        <v>727.88</v>
      </c>
      <c r="AR122" s="43">
        <v>107.5</v>
      </c>
      <c r="AS122" s="43">
        <v>9.8000000000000007</v>
      </c>
      <c r="AT122" s="43">
        <v>384.1</v>
      </c>
      <c r="AU122" s="43">
        <v>61.91</v>
      </c>
      <c r="AV122" s="43">
        <v>-25.8</v>
      </c>
    </row>
    <row r="123" spans="1:48" x14ac:dyDescent="0.3">
      <c r="A123">
        <v>129</v>
      </c>
      <c r="B123">
        <v>548.70000000000005</v>
      </c>
      <c r="C123">
        <v>521.4</v>
      </c>
      <c r="D123">
        <v>479.3</v>
      </c>
      <c r="E123">
        <v>620.16</v>
      </c>
      <c r="F123">
        <v>502.5</v>
      </c>
      <c r="G123">
        <v>615.4</v>
      </c>
      <c r="H123">
        <v>485.87</v>
      </c>
      <c r="I123">
        <v>440.9</v>
      </c>
      <c r="J123" s="43">
        <f t="shared" si="57"/>
        <v>526.77874999999995</v>
      </c>
      <c r="K123">
        <v>17</v>
      </c>
      <c r="L123">
        <v>1</v>
      </c>
      <c r="M123" s="1">
        <f t="shared" si="29"/>
        <v>504.09249999999997</v>
      </c>
      <c r="N123" s="1">
        <f t="shared" si="30"/>
        <v>549.46500000000003</v>
      </c>
      <c r="O123" s="1">
        <f t="shared" si="31"/>
        <v>-27.300000000000068</v>
      </c>
      <c r="P123" s="1">
        <f t="shared" si="32"/>
        <v>140.85999999999996</v>
      </c>
      <c r="Q123" s="1">
        <f t="shared" si="33"/>
        <v>112.89999999999998</v>
      </c>
      <c r="R123" s="1">
        <f t="shared" si="34"/>
        <v>-44.970000000000027</v>
      </c>
      <c r="S123" s="1">
        <f t="shared" si="35"/>
        <v>45.372500000000059</v>
      </c>
      <c r="T123" s="1">
        <f t="shared" si="36"/>
        <v>482.58500000000004</v>
      </c>
      <c r="U123" s="1">
        <f t="shared" si="37"/>
        <v>530.53</v>
      </c>
      <c r="V123" s="1">
        <f t="shared" si="38"/>
        <v>525.6</v>
      </c>
      <c r="W123" s="1">
        <f t="shared" si="39"/>
        <v>568.4</v>
      </c>
      <c r="X123" s="1">
        <f t="shared" si="40"/>
        <v>47.944999999999936</v>
      </c>
      <c r="Y123" s="1">
        <f t="shared" si="41"/>
        <v>42.799999999999955</v>
      </c>
      <c r="Z123" s="1">
        <f t="shared" si="42"/>
        <v>514</v>
      </c>
      <c r="AA123" s="1">
        <f t="shared" si="43"/>
        <v>570.78</v>
      </c>
      <c r="AB123" s="1">
        <f t="shared" si="44"/>
        <v>494.185</v>
      </c>
      <c r="AC123" s="1">
        <f t="shared" si="45"/>
        <v>528.15</v>
      </c>
      <c r="AD123" s="1">
        <f t="shared" si="46"/>
        <v>56.779999999999973</v>
      </c>
      <c r="AE123" s="1">
        <f t="shared" si="47"/>
        <v>33.964999999999975</v>
      </c>
      <c r="AF123" s="1">
        <f t="shared" si="48"/>
        <v>620.16</v>
      </c>
      <c r="AG123" s="1">
        <f t="shared" si="49"/>
        <v>535.04999999999995</v>
      </c>
      <c r="AH123" s="1">
        <f t="shared" si="50"/>
        <v>463.38499999999999</v>
      </c>
      <c r="AI123" s="1">
        <f t="shared" si="51"/>
        <v>558.95000000000005</v>
      </c>
      <c r="AJ123" s="1">
        <f t="shared" si="52"/>
        <v>85.110000000000014</v>
      </c>
      <c r="AK123" s="1">
        <f t="shared" si="53"/>
        <v>95.565000000000055</v>
      </c>
      <c r="AL123" s="1">
        <f t="shared" si="54"/>
        <v>589.55500000000006</v>
      </c>
      <c r="AM123" s="1">
        <f t="shared" si="55"/>
        <v>499.21749999999997</v>
      </c>
      <c r="AN123" s="1">
        <f t="shared" si="56"/>
        <v>90.337500000000091</v>
      </c>
      <c r="AP123" s="43">
        <v>504.09</v>
      </c>
      <c r="AQ123" s="43">
        <v>549.47</v>
      </c>
      <c r="AR123" s="43">
        <v>45.37</v>
      </c>
      <c r="AS123" s="43">
        <v>-27.3</v>
      </c>
      <c r="AT123" s="43">
        <v>140.86000000000001</v>
      </c>
      <c r="AU123" s="43">
        <v>112.9</v>
      </c>
      <c r="AV123" s="43">
        <v>-44.97</v>
      </c>
    </row>
    <row r="124" spans="1:48" x14ac:dyDescent="0.3">
      <c r="A124">
        <v>130</v>
      </c>
      <c r="B124">
        <v>523.4</v>
      </c>
      <c r="C124">
        <v>535.70000000000005</v>
      </c>
      <c r="D124">
        <v>656.9</v>
      </c>
      <c r="E124">
        <v>757.3</v>
      </c>
      <c r="F124">
        <v>641.6</v>
      </c>
      <c r="G124">
        <v>718.3</v>
      </c>
      <c r="H124">
        <v>579.9</v>
      </c>
      <c r="I124">
        <v>586.9</v>
      </c>
      <c r="J124" s="43">
        <f t="shared" si="57"/>
        <v>624.99999999999989</v>
      </c>
      <c r="K124">
        <v>5</v>
      </c>
      <c r="L124">
        <v>1</v>
      </c>
      <c r="M124" s="1">
        <f t="shared" si="29"/>
        <v>600.45000000000005</v>
      </c>
      <c r="N124" s="1">
        <f t="shared" si="30"/>
        <v>649.54999999999995</v>
      </c>
      <c r="O124" s="1">
        <f t="shared" si="31"/>
        <v>12.300000000000068</v>
      </c>
      <c r="P124" s="1">
        <f t="shared" si="32"/>
        <v>100.39999999999998</v>
      </c>
      <c r="Q124" s="1">
        <f t="shared" si="33"/>
        <v>76.699999999999932</v>
      </c>
      <c r="R124" s="1">
        <f t="shared" si="34"/>
        <v>7</v>
      </c>
      <c r="S124" s="1">
        <f t="shared" si="35"/>
        <v>49.099999999999909</v>
      </c>
      <c r="T124" s="1">
        <f t="shared" si="36"/>
        <v>618.4</v>
      </c>
      <c r="U124" s="1">
        <f t="shared" si="37"/>
        <v>672.09999999999991</v>
      </c>
      <c r="V124" s="1">
        <f t="shared" si="38"/>
        <v>582.5</v>
      </c>
      <c r="W124" s="1">
        <f t="shared" si="39"/>
        <v>627</v>
      </c>
      <c r="X124" s="1">
        <f t="shared" si="40"/>
        <v>53.699999999999932</v>
      </c>
      <c r="Y124" s="1">
        <f t="shared" si="41"/>
        <v>44.5</v>
      </c>
      <c r="Z124" s="1">
        <f t="shared" si="42"/>
        <v>590.15</v>
      </c>
      <c r="AA124" s="1">
        <f t="shared" si="43"/>
        <v>646.5</v>
      </c>
      <c r="AB124" s="1">
        <f t="shared" si="44"/>
        <v>610.75</v>
      </c>
      <c r="AC124" s="1">
        <f t="shared" si="45"/>
        <v>652.59999999999991</v>
      </c>
      <c r="AD124" s="1">
        <f t="shared" si="46"/>
        <v>56.350000000000023</v>
      </c>
      <c r="AE124" s="1">
        <f t="shared" si="47"/>
        <v>41.849999999999909</v>
      </c>
      <c r="AF124" s="1">
        <f t="shared" si="48"/>
        <v>757.3</v>
      </c>
      <c r="AG124" s="1">
        <f t="shared" si="49"/>
        <v>529.54999999999995</v>
      </c>
      <c r="AH124" s="1">
        <f t="shared" si="50"/>
        <v>583.4</v>
      </c>
      <c r="AI124" s="1">
        <f t="shared" si="51"/>
        <v>679.95</v>
      </c>
      <c r="AJ124" s="1">
        <f t="shared" si="52"/>
        <v>227.75</v>
      </c>
      <c r="AK124" s="1">
        <f t="shared" si="53"/>
        <v>96.550000000000068</v>
      </c>
      <c r="AL124" s="1">
        <f t="shared" si="54"/>
        <v>718.625</v>
      </c>
      <c r="AM124" s="1">
        <f t="shared" si="55"/>
        <v>556.47499999999991</v>
      </c>
      <c r="AN124" s="1">
        <f t="shared" si="56"/>
        <v>162.15000000000009</v>
      </c>
      <c r="AP124" s="43">
        <v>600.45000000000005</v>
      </c>
      <c r="AQ124" s="43">
        <v>649.54999999999995</v>
      </c>
      <c r="AR124" s="43">
        <v>49.1</v>
      </c>
      <c r="AS124" s="43">
        <v>12.3</v>
      </c>
      <c r="AT124" s="43">
        <v>100.4</v>
      </c>
      <c r="AU124" s="43">
        <v>76.7</v>
      </c>
      <c r="AV124" s="43">
        <v>7</v>
      </c>
    </row>
    <row r="125" spans="1:48" x14ac:dyDescent="0.3">
      <c r="A125">
        <v>131</v>
      </c>
      <c r="B125">
        <v>493.8</v>
      </c>
      <c r="C125">
        <v>627.73</v>
      </c>
      <c r="D125">
        <v>591.9</v>
      </c>
      <c r="E125">
        <v>680.9</v>
      </c>
      <c r="F125">
        <v>635.79999999999995</v>
      </c>
      <c r="G125">
        <v>630.1</v>
      </c>
      <c r="H125">
        <v>517.70000000000005</v>
      </c>
      <c r="I125">
        <v>600.70000000000005</v>
      </c>
      <c r="J125" s="43">
        <f t="shared" si="57"/>
        <v>597.32875000000001</v>
      </c>
      <c r="K125">
        <v>21</v>
      </c>
      <c r="L125">
        <v>2</v>
      </c>
      <c r="M125" s="1">
        <f t="shared" si="29"/>
        <v>559.79999999999995</v>
      </c>
      <c r="N125" s="1">
        <f t="shared" si="30"/>
        <v>634.85750000000007</v>
      </c>
      <c r="O125" s="1">
        <f t="shared" si="31"/>
        <v>133.93</v>
      </c>
      <c r="P125" s="1">
        <f t="shared" si="32"/>
        <v>89</v>
      </c>
      <c r="Q125" s="1">
        <f t="shared" si="33"/>
        <v>-5.6999999999999318</v>
      </c>
      <c r="R125" s="1">
        <f t="shared" si="34"/>
        <v>83</v>
      </c>
      <c r="S125" s="1">
        <f t="shared" si="35"/>
        <v>75.057500000000118</v>
      </c>
      <c r="T125" s="1">
        <f t="shared" si="36"/>
        <v>554.79999999999995</v>
      </c>
      <c r="U125" s="1">
        <f t="shared" si="37"/>
        <v>640.79999999999995</v>
      </c>
      <c r="V125" s="1">
        <f t="shared" si="38"/>
        <v>564.79999999999995</v>
      </c>
      <c r="W125" s="1">
        <f t="shared" si="39"/>
        <v>628.91499999999996</v>
      </c>
      <c r="X125" s="1">
        <f t="shared" si="40"/>
        <v>86</v>
      </c>
      <c r="Y125" s="1">
        <f t="shared" si="41"/>
        <v>64.115000000000009</v>
      </c>
      <c r="Z125" s="1">
        <f t="shared" si="42"/>
        <v>542.85</v>
      </c>
      <c r="AA125" s="1">
        <f t="shared" si="43"/>
        <v>654.31500000000005</v>
      </c>
      <c r="AB125" s="1">
        <f t="shared" si="44"/>
        <v>576.75</v>
      </c>
      <c r="AC125" s="1">
        <f t="shared" si="45"/>
        <v>615.40000000000009</v>
      </c>
      <c r="AD125" s="1">
        <f t="shared" si="46"/>
        <v>111.46500000000003</v>
      </c>
      <c r="AE125" s="1">
        <f t="shared" si="47"/>
        <v>38.650000000000091</v>
      </c>
      <c r="AF125" s="1">
        <f t="shared" si="48"/>
        <v>680.9</v>
      </c>
      <c r="AG125" s="1">
        <f t="shared" si="49"/>
        <v>560.76499999999999</v>
      </c>
      <c r="AH125" s="1">
        <f t="shared" si="50"/>
        <v>559.20000000000005</v>
      </c>
      <c r="AI125" s="1">
        <f t="shared" si="51"/>
        <v>632.95000000000005</v>
      </c>
      <c r="AJ125" s="1">
        <f t="shared" si="52"/>
        <v>120.13499999999999</v>
      </c>
      <c r="AK125" s="1">
        <f t="shared" si="53"/>
        <v>73.75</v>
      </c>
      <c r="AL125" s="1">
        <f t="shared" si="54"/>
        <v>656.92499999999995</v>
      </c>
      <c r="AM125" s="1">
        <f t="shared" si="55"/>
        <v>559.98250000000007</v>
      </c>
      <c r="AN125" s="1">
        <f t="shared" si="56"/>
        <v>96.942499999999882</v>
      </c>
      <c r="AP125" s="43">
        <v>559.79999999999995</v>
      </c>
      <c r="AQ125" s="43">
        <v>634.86</v>
      </c>
      <c r="AR125" s="43">
        <v>75.06</v>
      </c>
      <c r="AS125" s="43">
        <v>133.93</v>
      </c>
      <c r="AT125" s="43">
        <v>89</v>
      </c>
      <c r="AU125" s="43">
        <v>-5.7</v>
      </c>
      <c r="AV125" s="43">
        <v>83</v>
      </c>
    </row>
    <row r="126" spans="1:48" x14ac:dyDescent="0.3">
      <c r="A126">
        <v>132</v>
      </c>
      <c r="B126">
        <v>436.7</v>
      </c>
      <c r="C126">
        <v>426.3</v>
      </c>
      <c r="D126">
        <v>499.3</v>
      </c>
      <c r="E126">
        <v>544.9</v>
      </c>
      <c r="F126">
        <v>446.8</v>
      </c>
      <c r="G126">
        <v>595.73</v>
      </c>
      <c r="H126">
        <v>438.29</v>
      </c>
      <c r="I126">
        <v>505.03</v>
      </c>
      <c r="J126" s="43">
        <f t="shared" si="57"/>
        <v>486.63125000000002</v>
      </c>
      <c r="K126">
        <v>37</v>
      </c>
      <c r="L126">
        <v>2</v>
      </c>
      <c r="M126" s="1">
        <f t="shared" si="29"/>
        <v>455.27249999999998</v>
      </c>
      <c r="N126" s="1">
        <f t="shared" si="30"/>
        <v>517.99</v>
      </c>
      <c r="O126" s="1">
        <f t="shared" si="31"/>
        <v>-10.399999999999977</v>
      </c>
      <c r="P126" s="1">
        <f t="shared" si="32"/>
        <v>45.599999999999966</v>
      </c>
      <c r="Q126" s="1">
        <f t="shared" si="33"/>
        <v>148.93</v>
      </c>
      <c r="R126" s="1">
        <f t="shared" si="34"/>
        <v>66.739999999999952</v>
      </c>
      <c r="S126" s="1">
        <f t="shared" si="35"/>
        <v>62.71750000000003</v>
      </c>
      <c r="T126" s="1">
        <f t="shared" si="36"/>
        <v>468.79500000000002</v>
      </c>
      <c r="U126" s="1">
        <f t="shared" si="37"/>
        <v>524.96499999999992</v>
      </c>
      <c r="V126" s="1">
        <f t="shared" si="38"/>
        <v>441.75</v>
      </c>
      <c r="W126" s="1">
        <f t="shared" si="39"/>
        <v>511.01499999999999</v>
      </c>
      <c r="X126" s="1">
        <f t="shared" si="40"/>
        <v>56.169999999999902</v>
      </c>
      <c r="Y126" s="1">
        <f t="shared" si="41"/>
        <v>69.264999999999986</v>
      </c>
      <c r="Z126" s="1">
        <f t="shared" si="42"/>
        <v>468</v>
      </c>
      <c r="AA126" s="1">
        <f t="shared" si="43"/>
        <v>485.6</v>
      </c>
      <c r="AB126" s="1">
        <f t="shared" si="44"/>
        <v>442.54500000000002</v>
      </c>
      <c r="AC126" s="1">
        <f t="shared" si="45"/>
        <v>550.38</v>
      </c>
      <c r="AD126" s="1">
        <f t="shared" si="46"/>
        <v>17.600000000000023</v>
      </c>
      <c r="AE126" s="1">
        <f t="shared" si="47"/>
        <v>107.83499999999998</v>
      </c>
      <c r="AF126" s="1">
        <f t="shared" si="48"/>
        <v>544.9</v>
      </c>
      <c r="AG126" s="1">
        <f t="shared" si="49"/>
        <v>431.5</v>
      </c>
      <c r="AH126" s="1">
        <f t="shared" si="50"/>
        <v>471.65999999999997</v>
      </c>
      <c r="AI126" s="1">
        <f t="shared" si="51"/>
        <v>521.26499999999999</v>
      </c>
      <c r="AJ126" s="1">
        <f t="shared" si="52"/>
        <v>113.39999999999998</v>
      </c>
      <c r="AK126" s="1">
        <f t="shared" si="53"/>
        <v>49.605000000000018</v>
      </c>
      <c r="AL126" s="1">
        <f t="shared" si="54"/>
        <v>533.08249999999998</v>
      </c>
      <c r="AM126" s="1">
        <f t="shared" si="55"/>
        <v>451.58</v>
      </c>
      <c r="AN126" s="1">
        <f t="shared" si="56"/>
        <v>81.502499999999998</v>
      </c>
      <c r="AP126" s="43">
        <v>455.27</v>
      </c>
      <c r="AQ126" s="43">
        <v>517.99</v>
      </c>
      <c r="AR126" s="43">
        <v>62.72</v>
      </c>
      <c r="AS126" s="43">
        <v>-10.4</v>
      </c>
      <c r="AT126" s="43">
        <v>45.6</v>
      </c>
      <c r="AU126" s="43">
        <v>148.93</v>
      </c>
      <c r="AV126" s="43">
        <v>66.739999999999995</v>
      </c>
    </row>
    <row r="127" spans="1:48" x14ac:dyDescent="0.3">
      <c r="A127">
        <v>133</v>
      </c>
      <c r="B127">
        <v>380</v>
      </c>
      <c r="C127">
        <v>525.49</v>
      </c>
      <c r="D127">
        <v>461.8</v>
      </c>
      <c r="E127">
        <v>536.57000000000005</v>
      </c>
      <c r="F127">
        <v>426.8</v>
      </c>
      <c r="G127">
        <v>513.79999999999995</v>
      </c>
      <c r="H127">
        <v>454.2</v>
      </c>
      <c r="I127">
        <v>527.67999999999995</v>
      </c>
      <c r="J127" s="43">
        <f t="shared" si="57"/>
        <v>478.29249999999996</v>
      </c>
      <c r="K127">
        <v>17</v>
      </c>
      <c r="L127">
        <v>1</v>
      </c>
      <c r="M127" s="1">
        <f t="shared" si="29"/>
        <v>430.7</v>
      </c>
      <c r="N127" s="1">
        <f t="shared" si="30"/>
        <v>525.88499999999999</v>
      </c>
      <c r="O127" s="1">
        <f t="shared" si="31"/>
        <v>145.49</v>
      </c>
      <c r="P127" s="1">
        <f t="shared" si="32"/>
        <v>74.770000000000039</v>
      </c>
      <c r="Q127" s="1">
        <f t="shared" si="33"/>
        <v>86.999999999999943</v>
      </c>
      <c r="R127" s="1">
        <f t="shared" si="34"/>
        <v>73.479999999999961</v>
      </c>
      <c r="S127" s="1">
        <f t="shared" si="35"/>
        <v>95.185000000000002</v>
      </c>
      <c r="T127" s="1">
        <f t="shared" si="36"/>
        <v>458</v>
      </c>
      <c r="U127" s="1">
        <f t="shared" si="37"/>
        <v>532.125</v>
      </c>
      <c r="V127" s="1">
        <f t="shared" si="38"/>
        <v>403.4</v>
      </c>
      <c r="W127" s="1">
        <f t="shared" si="39"/>
        <v>519.64499999999998</v>
      </c>
      <c r="X127" s="1">
        <f t="shared" si="40"/>
        <v>74.125</v>
      </c>
      <c r="Y127" s="1">
        <f t="shared" si="41"/>
        <v>116.245</v>
      </c>
      <c r="Z127" s="1">
        <f t="shared" si="42"/>
        <v>420.9</v>
      </c>
      <c r="AA127" s="1">
        <f t="shared" si="43"/>
        <v>531.03</v>
      </c>
      <c r="AB127" s="1">
        <f t="shared" si="44"/>
        <v>440.5</v>
      </c>
      <c r="AC127" s="1">
        <f t="shared" si="45"/>
        <v>520.74</v>
      </c>
      <c r="AD127" s="1">
        <f t="shared" si="46"/>
        <v>110.13</v>
      </c>
      <c r="AE127" s="1">
        <f t="shared" si="47"/>
        <v>80.240000000000009</v>
      </c>
      <c r="AF127" s="1">
        <f t="shared" si="48"/>
        <v>536.57000000000005</v>
      </c>
      <c r="AG127" s="1">
        <f t="shared" si="49"/>
        <v>452.745</v>
      </c>
      <c r="AH127" s="1">
        <f t="shared" si="50"/>
        <v>490.93999999999994</v>
      </c>
      <c r="AI127" s="1">
        <f t="shared" si="51"/>
        <v>470.29999999999995</v>
      </c>
      <c r="AJ127" s="1">
        <f t="shared" si="52"/>
        <v>83.825000000000045</v>
      </c>
      <c r="AK127" s="1">
        <f t="shared" si="53"/>
        <v>-20.639999999999986</v>
      </c>
      <c r="AL127" s="1">
        <f t="shared" si="54"/>
        <v>503.435</v>
      </c>
      <c r="AM127" s="1">
        <f t="shared" si="55"/>
        <v>471.84249999999997</v>
      </c>
      <c r="AN127" s="1">
        <f t="shared" si="56"/>
        <v>31.59250000000003</v>
      </c>
      <c r="AP127" s="43">
        <v>430.7</v>
      </c>
      <c r="AQ127" s="43">
        <v>525.89</v>
      </c>
      <c r="AR127" s="43">
        <v>95.19</v>
      </c>
      <c r="AS127" s="43">
        <v>145.49</v>
      </c>
      <c r="AT127" s="43">
        <v>74.77</v>
      </c>
      <c r="AU127" s="43">
        <v>87</v>
      </c>
      <c r="AV127" s="43">
        <v>73.48</v>
      </c>
    </row>
    <row r="128" spans="1:48" x14ac:dyDescent="0.3">
      <c r="A128">
        <v>134</v>
      </c>
      <c r="B128">
        <v>563.52</v>
      </c>
      <c r="C128">
        <v>621.1</v>
      </c>
      <c r="D128">
        <v>675.9</v>
      </c>
      <c r="E128">
        <v>806.3</v>
      </c>
      <c r="F128">
        <v>781.49</v>
      </c>
      <c r="G128">
        <v>641.20000000000005</v>
      </c>
      <c r="H128">
        <v>659</v>
      </c>
      <c r="I128">
        <v>619.5</v>
      </c>
      <c r="J128" s="43">
        <f t="shared" si="57"/>
        <v>671.00124999999991</v>
      </c>
      <c r="K128">
        <v>14</v>
      </c>
      <c r="L128">
        <v>1</v>
      </c>
      <c r="M128" s="1">
        <f t="shared" si="29"/>
        <v>669.97749999999996</v>
      </c>
      <c r="N128" s="1">
        <f t="shared" si="30"/>
        <v>672.02500000000009</v>
      </c>
      <c r="O128" s="1">
        <f t="shared" si="31"/>
        <v>57.580000000000041</v>
      </c>
      <c r="P128" s="1">
        <f t="shared" si="32"/>
        <v>130.39999999999998</v>
      </c>
      <c r="Q128" s="1">
        <f t="shared" si="33"/>
        <v>-140.28999999999996</v>
      </c>
      <c r="R128" s="1">
        <f t="shared" si="34"/>
        <v>-39.5</v>
      </c>
      <c r="S128" s="1">
        <f t="shared" si="35"/>
        <v>2.0475000000001273</v>
      </c>
      <c r="T128" s="1">
        <f t="shared" si="36"/>
        <v>667.45</v>
      </c>
      <c r="U128" s="1">
        <f t="shared" si="37"/>
        <v>712.9</v>
      </c>
      <c r="V128" s="1">
        <f t="shared" si="38"/>
        <v>672.505</v>
      </c>
      <c r="W128" s="1">
        <f t="shared" si="39"/>
        <v>631.15000000000009</v>
      </c>
      <c r="X128" s="1">
        <f t="shared" si="40"/>
        <v>45.449999999999932</v>
      </c>
      <c r="Y128" s="1">
        <f t="shared" si="41"/>
        <v>-41.354999999999905</v>
      </c>
      <c r="Z128" s="1">
        <f t="shared" si="42"/>
        <v>619.71</v>
      </c>
      <c r="AA128" s="1">
        <f t="shared" si="43"/>
        <v>713.7</v>
      </c>
      <c r="AB128" s="1">
        <f t="shared" si="44"/>
        <v>720.245</v>
      </c>
      <c r="AC128" s="1">
        <f t="shared" si="45"/>
        <v>630.35</v>
      </c>
      <c r="AD128" s="1">
        <f t="shared" si="46"/>
        <v>93.990000000000009</v>
      </c>
      <c r="AE128" s="1">
        <f t="shared" si="47"/>
        <v>-89.894999999999982</v>
      </c>
      <c r="AF128" s="1">
        <f t="shared" si="48"/>
        <v>806.3</v>
      </c>
      <c r="AG128" s="1">
        <f t="shared" si="49"/>
        <v>592.30999999999995</v>
      </c>
      <c r="AH128" s="1">
        <f t="shared" si="50"/>
        <v>639.25</v>
      </c>
      <c r="AI128" s="1">
        <f t="shared" si="51"/>
        <v>711.34500000000003</v>
      </c>
      <c r="AJ128" s="1">
        <f t="shared" si="52"/>
        <v>213.99</v>
      </c>
      <c r="AK128" s="1">
        <f t="shared" si="53"/>
        <v>72.095000000000027</v>
      </c>
      <c r="AL128" s="1">
        <f t="shared" si="54"/>
        <v>758.82249999999999</v>
      </c>
      <c r="AM128" s="1">
        <f t="shared" si="55"/>
        <v>615.78</v>
      </c>
      <c r="AN128" s="1">
        <f t="shared" si="56"/>
        <v>143.04250000000002</v>
      </c>
      <c r="AP128" s="43">
        <v>669.98</v>
      </c>
      <c r="AQ128" s="43">
        <v>672.03</v>
      </c>
      <c r="AR128" s="43">
        <v>2.0499999999999998</v>
      </c>
      <c r="AS128" s="43">
        <v>57.58</v>
      </c>
      <c r="AT128" s="43">
        <v>130.4</v>
      </c>
      <c r="AU128" s="43">
        <v>-140.29</v>
      </c>
      <c r="AV128" s="43">
        <v>-39.5</v>
      </c>
    </row>
    <row r="129" spans="1:48" x14ac:dyDescent="0.3">
      <c r="A129">
        <v>135</v>
      </c>
      <c r="B129">
        <v>473.2</v>
      </c>
      <c r="C129">
        <v>541.76</v>
      </c>
      <c r="D129">
        <v>523.6</v>
      </c>
      <c r="E129">
        <v>632.1</v>
      </c>
      <c r="F129">
        <v>447.8</v>
      </c>
      <c r="G129">
        <v>536.6</v>
      </c>
      <c r="H129">
        <v>465.1</v>
      </c>
      <c r="I129">
        <v>499.4</v>
      </c>
      <c r="J129" s="43">
        <f t="shared" si="57"/>
        <v>514.94499999999994</v>
      </c>
      <c r="K129">
        <v>23</v>
      </c>
      <c r="L129">
        <v>2</v>
      </c>
      <c r="M129" s="1">
        <f t="shared" si="29"/>
        <v>477.42499999999995</v>
      </c>
      <c r="N129" s="1">
        <f t="shared" si="30"/>
        <v>552.46500000000003</v>
      </c>
      <c r="O129" s="1">
        <f t="shared" si="31"/>
        <v>68.56</v>
      </c>
      <c r="P129" s="1">
        <f t="shared" si="32"/>
        <v>108.5</v>
      </c>
      <c r="Q129" s="1">
        <f t="shared" si="33"/>
        <v>88.800000000000011</v>
      </c>
      <c r="R129" s="1">
        <f t="shared" si="34"/>
        <v>34.299999999999955</v>
      </c>
      <c r="S129" s="1">
        <f t="shared" si="35"/>
        <v>75.040000000000077</v>
      </c>
      <c r="T129" s="1">
        <f t="shared" si="36"/>
        <v>494.35</v>
      </c>
      <c r="U129" s="1">
        <f t="shared" si="37"/>
        <v>565.75</v>
      </c>
      <c r="V129" s="1">
        <f t="shared" si="38"/>
        <v>460.5</v>
      </c>
      <c r="W129" s="1">
        <f t="shared" si="39"/>
        <v>539.18000000000006</v>
      </c>
      <c r="X129" s="1">
        <f t="shared" si="40"/>
        <v>71.399999999999977</v>
      </c>
      <c r="Y129" s="1">
        <f t="shared" si="41"/>
        <v>78.680000000000064</v>
      </c>
      <c r="Z129" s="1">
        <f t="shared" si="42"/>
        <v>498.4</v>
      </c>
      <c r="AA129" s="1">
        <f t="shared" si="43"/>
        <v>586.93000000000006</v>
      </c>
      <c r="AB129" s="1">
        <f t="shared" si="44"/>
        <v>456.45000000000005</v>
      </c>
      <c r="AC129" s="1">
        <f t="shared" si="45"/>
        <v>518</v>
      </c>
      <c r="AD129" s="1">
        <f t="shared" si="46"/>
        <v>88.530000000000086</v>
      </c>
      <c r="AE129" s="1">
        <f t="shared" si="47"/>
        <v>61.549999999999955</v>
      </c>
      <c r="AF129" s="1">
        <f t="shared" si="48"/>
        <v>632.1</v>
      </c>
      <c r="AG129" s="1">
        <f t="shared" si="49"/>
        <v>507.48</v>
      </c>
      <c r="AH129" s="1">
        <f t="shared" si="50"/>
        <v>482.25</v>
      </c>
      <c r="AI129" s="1">
        <f t="shared" si="51"/>
        <v>492.20000000000005</v>
      </c>
      <c r="AJ129" s="1">
        <f t="shared" si="52"/>
        <v>124.62</v>
      </c>
      <c r="AK129" s="1">
        <f t="shared" si="53"/>
        <v>9.9500000000000455</v>
      </c>
      <c r="AL129" s="1">
        <f t="shared" si="54"/>
        <v>562.15000000000009</v>
      </c>
      <c r="AM129" s="1">
        <f t="shared" si="55"/>
        <v>494.86500000000001</v>
      </c>
      <c r="AN129" s="1">
        <f t="shared" si="56"/>
        <v>67.285000000000082</v>
      </c>
      <c r="AP129" s="43">
        <v>477.42</v>
      </c>
      <c r="AQ129" s="43">
        <v>552.47</v>
      </c>
      <c r="AR129" s="43">
        <v>75.040000000000006</v>
      </c>
      <c r="AS129" s="43">
        <v>68.56</v>
      </c>
      <c r="AT129" s="43">
        <v>108.5</v>
      </c>
      <c r="AU129" s="43">
        <v>88.8</v>
      </c>
      <c r="AV129" s="43">
        <v>34.299999999999997</v>
      </c>
    </row>
    <row r="130" spans="1:48" x14ac:dyDescent="0.3">
      <c r="A130">
        <v>136</v>
      </c>
      <c r="B130">
        <v>339.3</v>
      </c>
      <c r="C130">
        <v>373.6</v>
      </c>
      <c r="D130">
        <v>460.1</v>
      </c>
      <c r="E130">
        <v>747.33</v>
      </c>
      <c r="F130">
        <v>439.8</v>
      </c>
      <c r="G130">
        <v>544.91</v>
      </c>
      <c r="H130">
        <v>324.3</v>
      </c>
      <c r="I130">
        <v>389.23</v>
      </c>
      <c r="J130" s="43">
        <f t="shared" si="57"/>
        <v>452.32125000000002</v>
      </c>
      <c r="K130">
        <v>10</v>
      </c>
      <c r="L130">
        <v>1</v>
      </c>
      <c r="M130" s="1">
        <f t="shared" ref="M130:M193" si="58">AVERAGE(B130,D130,F130,H130)</f>
        <v>390.875</v>
      </c>
      <c r="N130" s="1">
        <f t="shared" ref="N130:N193" si="59">AVERAGE(C130,E130,G130,I130)</f>
        <v>513.76750000000004</v>
      </c>
      <c r="O130" s="1">
        <f t="shared" ref="O130:O193" si="60">AVERAGE(C130-B130)</f>
        <v>34.300000000000011</v>
      </c>
      <c r="P130" s="1">
        <f t="shared" ref="P130:P193" si="61">AVERAGE(E130-D130)</f>
        <v>287.23</v>
      </c>
      <c r="Q130" s="1">
        <f t="shared" ref="Q130:Q193" si="62">AVERAGE(G130-F130)</f>
        <v>105.10999999999996</v>
      </c>
      <c r="R130" s="1">
        <f t="shared" ref="R130:R193" si="63">AVERAGE(I130-H130)</f>
        <v>64.930000000000007</v>
      </c>
      <c r="S130" s="1">
        <f t="shared" ref="S130:S193" si="64">N130-M130</f>
        <v>122.89250000000004</v>
      </c>
      <c r="T130" s="1">
        <f t="shared" ref="T130:T193" si="65">AVERAGE(D130,H130)</f>
        <v>392.20000000000005</v>
      </c>
      <c r="U130" s="1">
        <f t="shared" ref="U130:U193" si="66">AVERAGE(E130,I130)</f>
        <v>568.28</v>
      </c>
      <c r="V130" s="1">
        <f t="shared" ref="V130:V193" si="67">AVERAGE(B130,F130)</f>
        <v>389.55</v>
      </c>
      <c r="W130" s="1">
        <f t="shared" ref="W130:W193" si="68">AVERAGE(C130,G130)</f>
        <v>459.255</v>
      </c>
      <c r="X130" s="1">
        <f t="shared" ref="X130:X193" si="69">U130-T130</f>
        <v>176.07999999999993</v>
      </c>
      <c r="Y130" s="1">
        <f t="shared" ref="Y130:Y193" si="70">W130-V130</f>
        <v>69.704999999999984</v>
      </c>
      <c r="Z130" s="1">
        <f t="shared" ref="Z130:Z193" si="71">AVERAGE(B130,D130)</f>
        <v>399.70000000000005</v>
      </c>
      <c r="AA130" s="1">
        <f t="shared" ref="AA130:AA193" si="72">AVERAGE(C130,E130)</f>
        <v>560.46500000000003</v>
      </c>
      <c r="AB130" s="1">
        <f t="shared" ref="AB130:AB193" si="73">AVERAGE(F130,H130)</f>
        <v>382.05</v>
      </c>
      <c r="AC130" s="1">
        <f t="shared" ref="AC130:AC193" si="74">AVERAGE(G130,I130)</f>
        <v>467.07</v>
      </c>
      <c r="AD130" s="1">
        <f t="shared" ref="AD130:AD193" si="75">AA130-Z130</f>
        <v>160.76499999999999</v>
      </c>
      <c r="AE130" s="1">
        <f t="shared" ref="AE130:AE193" si="76">AC130-AB130</f>
        <v>85.019999999999982</v>
      </c>
      <c r="AF130" s="1">
        <f t="shared" ref="AF130:AF193" si="77">AVERAGE(E130)</f>
        <v>747.33</v>
      </c>
      <c r="AG130" s="1">
        <f t="shared" ref="AG130:AG193" si="78">AVERAGE(B130,C130)</f>
        <v>356.45000000000005</v>
      </c>
      <c r="AH130" s="1">
        <f t="shared" ref="AH130:AH193" si="79">AVERAGE(H130,I130)</f>
        <v>356.76499999999999</v>
      </c>
      <c r="AI130" s="1">
        <f t="shared" ref="AI130:AI193" si="80">AVERAGE(F130,G130)</f>
        <v>492.35500000000002</v>
      </c>
      <c r="AJ130" s="1">
        <f t="shared" ref="AJ130:AJ193" si="81">AF130-AG130</f>
        <v>390.88</v>
      </c>
      <c r="AK130" s="1">
        <f t="shared" ref="AK130:AK193" si="82">AI130-AH130</f>
        <v>135.59000000000003</v>
      </c>
      <c r="AL130" s="1">
        <f t="shared" ref="AL130:AL193" si="83">AVERAGE(AF130,AI130)</f>
        <v>619.84249999999997</v>
      </c>
      <c r="AM130" s="1">
        <f t="shared" ref="AM130:AM193" si="84">AVERAGE(AG130,AH130)</f>
        <v>356.60750000000002</v>
      </c>
      <c r="AN130" s="1">
        <f t="shared" ref="AN130:AN193" si="85">AL130-AM130</f>
        <v>263.23499999999996</v>
      </c>
      <c r="AP130" s="43">
        <v>390.88</v>
      </c>
      <c r="AQ130" s="43">
        <v>513.77</v>
      </c>
      <c r="AR130" s="43">
        <v>122.89</v>
      </c>
      <c r="AS130" s="43">
        <v>34.299999999999997</v>
      </c>
      <c r="AT130" s="43">
        <v>287.23</v>
      </c>
      <c r="AU130" s="43">
        <v>105.11</v>
      </c>
      <c r="AV130" s="43">
        <v>64.930000000000007</v>
      </c>
    </row>
    <row r="131" spans="1:48" x14ac:dyDescent="0.3">
      <c r="A131">
        <v>137</v>
      </c>
      <c r="B131">
        <v>541.65</v>
      </c>
      <c r="C131">
        <v>927.75</v>
      </c>
      <c r="D131">
        <v>421.6</v>
      </c>
      <c r="E131">
        <v>692.69</v>
      </c>
      <c r="F131">
        <v>498.3</v>
      </c>
      <c r="G131">
        <v>752.23</v>
      </c>
      <c r="H131">
        <v>413.5</v>
      </c>
      <c r="I131">
        <v>443.84</v>
      </c>
      <c r="J131" s="43">
        <f t="shared" ref="J131:J194" si="86">AVERAGE(B131:I131)</f>
        <v>586.44500000000005</v>
      </c>
      <c r="K131">
        <v>5</v>
      </c>
      <c r="L131">
        <v>1</v>
      </c>
      <c r="M131" s="1">
        <f t="shared" si="58"/>
        <v>468.76249999999999</v>
      </c>
      <c r="N131" s="1">
        <f t="shared" si="59"/>
        <v>704.12750000000005</v>
      </c>
      <c r="O131" s="1">
        <f t="shared" si="60"/>
        <v>386.1</v>
      </c>
      <c r="P131" s="1">
        <f t="shared" si="61"/>
        <v>271.09000000000003</v>
      </c>
      <c r="Q131" s="1">
        <f t="shared" si="62"/>
        <v>253.93</v>
      </c>
      <c r="R131" s="1">
        <f t="shared" si="63"/>
        <v>30.339999999999975</v>
      </c>
      <c r="S131" s="1">
        <f t="shared" si="64"/>
        <v>235.36500000000007</v>
      </c>
      <c r="T131" s="1">
        <f t="shared" si="65"/>
        <v>417.55</v>
      </c>
      <c r="U131" s="1">
        <f t="shared" si="66"/>
        <v>568.26499999999999</v>
      </c>
      <c r="V131" s="1">
        <f t="shared" si="67"/>
        <v>519.97500000000002</v>
      </c>
      <c r="W131" s="1">
        <f t="shared" si="68"/>
        <v>839.99</v>
      </c>
      <c r="X131" s="1">
        <f t="shared" si="69"/>
        <v>150.71499999999997</v>
      </c>
      <c r="Y131" s="1">
        <f t="shared" si="70"/>
        <v>320.01499999999999</v>
      </c>
      <c r="Z131" s="1">
        <f t="shared" si="71"/>
        <v>481.625</v>
      </c>
      <c r="AA131" s="1">
        <f t="shared" si="72"/>
        <v>810.22</v>
      </c>
      <c r="AB131" s="1">
        <f t="shared" si="73"/>
        <v>455.9</v>
      </c>
      <c r="AC131" s="1">
        <f t="shared" si="74"/>
        <v>598.03499999999997</v>
      </c>
      <c r="AD131" s="1">
        <f t="shared" si="75"/>
        <v>328.59500000000003</v>
      </c>
      <c r="AE131" s="1">
        <f t="shared" si="76"/>
        <v>142.13499999999999</v>
      </c>
      <c r="AF131" s="1">
        <f t="shared" si="77"/>
        <v>692.69</v>
      </c>
      <c r="AG131" s="1">
        <f t="shared" si="78"/>
        <v>734.7</v>
      </c>
      <c r="AH131" s="1">
        <f t="shared" si="79"/>
        <v>428.66999999999996</v>
      </c>
      <c r="AI131" s="1">
        <f t="shared" si="80"/>
        <v>625.26499999999999</v>
      </c>
      <c r="AJ131" s="1">
        <f t="shared" si="81"/>
        <v>-42.009999999999991</v>
      </c>
      <c r="AK131" s="1">
        <f t="shared" si="82"/>
        <v>196.59500000000003</v>
      </c>
      <c r="AL131" s="1">
        <f t="shared" si="83"/>
        <v>658.97749999999996</v>
      </c>
      <c r="AM131" s="1">
        <f t="shared" si="84"/>
        <v>581.68499999999995</v>
      </c>
      <c r="AN131" s="1">
        <f t="shared" si="85"/>
        <v>77.292500000000018</v>
      </c>
      <c r="AP131" s="43">
        <v>468.76</v>
      </c>
      <c r="AQ131" s="43">
        <v>704.13</v>
      </c>
      <c r="AR131" s="43">
        <v>235.37</v>
      </c>
      <c r="AS131" s="43">
        <v>386.1</v>
      </c>
      <c r="AT131" s="43">
        <v>271.08999999999997</v>
      </c>
      <c r="AU131" s="43">
        <v>253.93</v>
      </c>
      <c r="AV131" s="43">
        <v>30.34</v>
      </c>
    </row>
    <row r="132" spans="1:48" x14ac:dyDescent="0.3">
      <c r="A132">
        <v>138</v>
      </c>
      <c r="B132">
        <v>366.6</v>
      </c>
      <c r="C132">
        <v>415.3</v>
      </c>
      <c r="D132">
        <v>472.9</v>
      </c>
      <c r="E132">
        <v>578.1</v>
      </c>
      <c r="F132">
        <v>484.7</v>
      </c>
      <c r="G132">
        <v>613.01</v>
      </c>
      <c r="H132">
        <v>437.9</v>
      </c>
      <c r="I132">
        <v>412.8</v>
      </c>
      <c r="J132" s="43">
        <f t="shared" si="86"/>
        <v>472.66374999999999</v>
      </c>
      <c r="K132">
        <v>16</v>
      </c>
      <c r="L132">
        <v>1</v>
      </c>
      <c r="M132" s="1">
        <f t="shared" si="58"/>
        <v>440.52499999999998</v>
      </c>
      <c r="N132" s="1">
        <f t="shared" si="59"/>
        <v>504.80250000000001</v>
      </c>
      <c r="O132" s="1">
        <f t="shared" si="60"/>
        <v>48.699999999999989</v>
      </c>
      <c r="P132" s="1">
        <f t="shared" si="61"/>
        <v>105.20000000000005</v>
      </c>
      <c r="Q132" s="1">
        <f t="shared" si="62"/>
        <v>128.31</v>
      </c>
      <c r="R132" s="1">
        <f t="shared" si="63"/>
        <v>-25.099999999999966</v>
      </c>
      <c r="S132" s="1">
        <f t="shared" si="64"/>
        <v>64.277500000000032</v>
      </c>
      <c r="T132" s="1">
        <f t="shared" si="65"/>
        <v>455.4</v>
      </c>
      <c r="U132" s="1">
        <f t="shared" si="66"/>
        <v>495.45000000000005</v>
      </c>
      <c r="V132" s="1">
        <f t="shared" si="67"/>
        <v>425.65</v>
      </c>
      <c r="W132" s="1">
        <f t="shared" si="68"/>
        <v>514.15499999999997</v>
      </c>
      <c r="X132" s="1">
        <f t="shared" si="69"/>
        <v>40.050000000000068</v>
      </c>
      <c r="Y132" s="1">
        <f t="shared" si="70"/>
        <v>88.504999999999995</v>
      </c>
      <c r="Z132" s="1">
        <f t="shared" si="71"/>
        <v>419.75</v>
      </c>
      <c r="AA132" s="1">
        <f t="shared" si="72"/>
        <v>496.70000000000005</v>
      </c>
      <c r="AB132" s="1">
        <f t="shared" si="73"/>
        <v>461.29999999999995</v>
      </c>
      <c r="AC132" s="1">
        <f t="shared" si="74"/>
        <v>512.90499999999997</v>
      </c>
      <c r="AD132" s="1">
        <f t="shared" si="75"/>
        <v>76.950000000000045</v>
      </c>
      <c r="AE132" s="1">
        <f t="shared" si="76"/>
        <v>51.605000000000018</v>
      </c>
      <c r="AF132" s="1">
        <f t="shared" si="77"/>
        <v>578.1</v>
      </c>
      <c r="AG132" s="1">
        <f t="shared" si="78"/>
        <v>390.95000000000005</v>
      </c>
      <c r="AH132" s="1">
        <f t="shared" si="79"/>
        <v>425.35</v>
      </c>
      <c r="AI132" s="1">
        <f t="shared" si="80"/>
        <v>548.85500000000002</v>
      </c>
      <c r="AJ132" s="1">
        <f t="shared" si="81"/>
        <v>187.14999999999998</v>
      </c>
      <c r="AK132" s="1">
        <f t="shared" si="82"/>
        <v>123.505</v>
      </c>
      <c r="AL132" s="1">
        <f t="shared" si="83"/>
        <v>563.47749999999996</v>
      </c>
      <c r="AM132" s="1">
        <f t="shared" si="84"/>
        <v>408.15000000000003</v>
      </c>
      <c r="AN132" s="1">
        <f t="shared" si="85"/>
        <v>155.32749999999993</v>
      </c>
      <c r="AP132" s="43">
        <v>440.53</v>
      </c>
      <c r="AQ132" s="43">
        <v>504.8</v>
      </c>
      <c r="AR132" s="43">
        <v>64.28</v>
      </c>
      <c r="AS132" s="43">
        <v>48.7</v>
      </c>
      <c r="AT132" s="43">
        <v>105.2</v>
      </c>
      <c r="AU132" s="43">
        <v>128.31</v>
      </c>
      <c r="AV132" s="43">
        <v>-25.1</v>
      </c>
    </row>
    <row r="133" spans="1:48" x14ac:dyDescent="0.3">
      <c r="A133">
        <v>139</v>
      </c>
      <c r="B133">
        <v>573.16999999999996</v>
      </c>
      <c r="C133">
        <v>538.55999999999995</v>
      </c>
      <c r="D133">
        <v>423.9</v>
      </c>
      <c r="E133">
        <v>592.74</v>
      </c>
      <c r="F133">
        <v>468.8</v>
      </c>
      <c r="G133">
        <v>548.29999999999995</v>
      </c>
      <c r="H133">
        <v>356.9</v>
      </c>
      <c r="I133">
        <v>380.7</v>
      </c>
      <c r="J133" s="43">
        <f t="shared" si="86"/>
        <v>485.38375000000002</v>
      </c>
      <c r="K133">
        <v>13</v>
      </c>
      <c r="L133">
        <v>1</v>
      </c>
      <c r="M133" s="1">
        <f t="shared" si="58"/>
        <v>455.6925</v>
      </c>
      <c r="N133" s="1">
        <f t="shared" si="59"/>
        <v>515.07499999999993</v>
      </c>
      <c r="O133" s="1">
        <f t="shared" si="60"/>
        <v>-34.610000000000014</v>
      </c>
      <c r="P133" s="1">
        <f t="shared" si="61"/>
        <v>168.84000000000003</v>
      </c>
      <c r="Q133" s="1">
        <f t="shared" si="62"/>
        <v>79.499999999999943</v>
      </c>
      <c r="R133" s="1">
        <f t="shared" si="63"/>
        <v>23.800000000000011</v>
      </c>
      <c r="S133" s="1">
        <f t="shared" si="64"/>
        <v>59.382499999999936</v>
      </c>
      <c r="T133" s="1">
        <f t="shared" si="65"/>
        <v>390.4</v>
      </c>
      <c r="U133" s="1">
        <f t="shared" si="66"/>
        <v>486.72</v>
      </c>
      <c r="V133" s="1">
        <f t="shared" si="67"/>
        <v>520.98500000000001</v>
      </c>
      <c r="W133" s="1">
        <f t="shared" si="68"/>
        <v>543.42999999999995</v>
      </c>
      <c r="X133" s="1">
        <f t="shared" si="69"/>
        <v>96.32000000000005</v>
      </c>
      <c r="Y133" s="1">
        <f t="shared" si="70"/>
        <v>22.444999999999936</v>
      </c>
      <c r="Z133" s="1">
        <f t="shared" si="71"/>
        <v>498.53499999999997</v>
      </c>
      <c r="AA133" s="1">
        <f t="shared" si="72"/>
        <v>565.65</v>
      </c>
      <c r="AB133" s="1">
        <f t="shared" si="73"/>
        <v>412.85</v>
      </c>
      <c r="AC133" s="1">
        <f t="shared" si="74"/>
        <v>464.5</v>
      </c>
      <c r="AD133" s="1">
        <f t="shared" si="75"/>
        <v>67.115000000000009</v>
      </c>
      <c r="AE133" s="1">
        <f t="shared" si="76"/>
        <v>51.649999999999977</v>
      </c>
      <c r="AF133" s="1">
        <f t="shared" si="77"/>
        <v>592.74</v>
      </c>
      <c r="AG133" s="1">
        <f t="shared" si="78"/>
        <v>555.86500000000001</v>
      </c>
      <c r="AH133" s="1">
        <f t="shared" si="79"/>
        <v>368.79999999999995</v>
      </c>
      <c r="AI133" s="1">
        <f t="shared" si="80"/>
        <v>508.54999999999995</v>
      </c>
      <c r="AJ133" s="1">
        <f t="shared" si="81"/>
        <v>36.875</v>
      </c>
      <c r="AK133" s="1">
        <f t="shared" si="82"/>
        <v>139.75</v>
      </c>
      <c r="AL133" s="1">
        <f t="shared" si="83"/>
        <v>550.64499999999998</v>
      </c>
      <c r="AM133" s="1">
        <f t="shared" si="84"/>
        <v>462.33249999999998</v>
      </c>
      <c r="AN133" s="1">
        <f t="shared" si="85"/>
        <v>88.3125</v>
      </c>
      <c r="AP133" s="43">
        <v>455.69</v>
      </c>
      <c r="AQ133" s="43">
        <v>515.07000000000005</v>
      </c>
      <c r="AR133" s="43">
        <v>59.38</v>
      </c>
      <c r="AS133" s="43">
        <v>-34.61</v>
      </c>
      <c r="AT133" s="43">
        <v>168.84</v>
      </c>
      <c r="AU133" s="43">
        <v>79.5</v>
      </c>
      <c r="AV133" s="43">
        <v>23.8</v>
      </c>
    </row>
    <row r="134" spans="1:48" x14ac:dyDescent="0.3">
      <c r="A134">
        <v>140</v>
      </c>
      <c r="B134">
        <v>505.8</v>
      </c>
      <c r="C134">
        <v>515.29999999999995</v>
      </c>
      <c r="D134">
        <v>502.3</v>
      </c>
      <c r="E134">
        <v>619.73</v>
      </c>
      <c r="F134">
        <v>545.4</v>
      </c>
      <c r="G134">
        <v>611</v>
      </c>
      <c r="H134">
        <v>522.1</v>
      </c>
      <c r="I134">
        <v>559.20000000000005</v>
      </c>
      <c r="J134" s="43">
        <f t="shared" si="86"/>
        <v>547.60374999999999</v>
      </c>
      <c r="K134">
        <v>20</v>
      </c>
      <c r="L134">
        <v>2</v>
      </c>
      <c r="M134" s="1">
        <f t="shared" si="58"/>
        <v>518.9</v>
      </c>
      <c r="N134" s="1">
        <f t="shared" si="59"/>
        <v>576.3075</v>
      </c>
      <c r="O134" s="1">
        <f t="shared" si="60"/>
        <v>9.4999999999999432</v>
      </c>
      <c r="P134" s="1">
        <f t="shared" si="61"/>
        <v>117.43</v>
      </c>
      <c r="Q134" s="1">
        <f t="shared" si="62"/>
        <v>65.600000000000023</v>
      </c>
      <c r="R134" s="1">
        <f t="shared" si="63"/>
        <v>37.100000000000023</v>
      </c>
      <c r="S134" s="1">
        <f t="shared" si="64"/>
        <v>57.407500000000027</v>
      </c>
      <c r="T134" s="1">
        <f t="shared" si="65"/>
        <v>512.20000000000005</v>
      </c>
      <c r="U134" s="1">
        <f t="shared" si="66"/>
        <v>589.46500000000003</v>
      </c>
      <c r="V134" s="1">
        <f t="shared" si="67"/>
        <v>525.6</v>
      </c>
      <c r="W134" s="1">
        <f t="shared" si="68"/>
        <v>563.15</v>
      </c>
      <c r="X134" s="1">
        <f t="shared" si="69"/>
        <v>77.264999999999986</v>
      </c>
      <c r="Y134" s="1">
        <f t="shared" si="70"/>
        <v>37.549999999999955</v>
      </c>
      <c r="Z134" s="1">
        <f t="shared" si="71"/>
        <v>504.05</v>
      </c>
      <c r="AA134" s="1">
        <f t="shared" si="72"/>
        <v>567.51499999999999</v>
      </c>
      <c r="AB134" s="1">
        <f t="shared" si="73"/>
        <v>533.75</v>
      </c>
      <c r="AC134" s="1">
        <f t="shared" si="74"/>
        <v>585.1</v>
      </c>
      <c r="AD134" s="1">
        <f t="shared" si="75"/>
        <v>63.464999999999975</v>
      </c>
      <c r="AE134" s="1">
        <f t="shared" si="76"/>
        <v>51.350000000000023</v>
      </c>
      <c r="AF134" s="1">
        <f t="shared" si="77"/>
        <v>619.73</v>
      </c>
      <c r="AG134" s="1">
        <f t="shared" si="78"/>
        <v>510.54999999999995</v>
      </c>
      <c r="AH134" s="1">
        <f t="shared" si="79"/>
        <v>540.65000000000009</v>
      </c>
      <c r="AI134" s="1">
        <f t="shared" si="80"/>
        <v>578.20000000000005</v>
      </c>
      <c r="AJ134" s="1">
        <f t="shared" si="81"/>
        <v>109.18000000000006</v>
      </c>
      <c r="AK134" s="1">
        <f t="shared" si="82"/>
        <v>37.549999999999955</v>
      </c>
      <c r="AL134" s="1">
        <f t="shared" si="83"/>
        <v>598.96500000000003</v>
      </c>
      <c r="AM134" s="1">
        <f t="shared" si="84"/>
        <v>525.6</v>
      </c>
      <c r="AN134" s="1">
        <f t="shared" si="85"/>
        <v>73.365000000000009</v>
      </c>
      <c r="AP134" s="43">
        <v>518.9</v>
      </c>
      <c r="AQ134" s="43">
        <v>576.30999999999995</v>
      </c>
      <c r="AR134" s="43">
        <v>57.41</v>
      </c>
      <c r="AS134" s="43">
        <v>9.5</v>
      </c>
      <c r="AT134" s="43">
        <v>117.43</v>
      </c>
      <c r="AU134" s="43">
        <v>65.599999999999994</v>
      </c>
      <c r="AV134" s="43">
        <v>37.1</v>
      </c>
    </row>
    <row r="135" spans="1:48" x14ac:dyDescent="0.3">
      <c r="A135">
        <v>141</v>
      </c>
      <c r="B135">
        <v>509.12</v>
      </c>
      <c r="C135">
        <v>542.51</v>
      </c>
      <c r="D135">
        <v>509.76</v>
      </c>
      <c r="E135">
        <v>627.89</v>
      </c>
      <c r="F135">
        <v>615.79</v>
      </c>
      <c r="G135">
        <v>685.12</v>
      </c>
      <c r="H135">
        <v>541</v>
      </c>
      <c r="I135">
        <v>620.57000000000005</v>
      </c>
      <c r="J135" s="43">
        <f t="shared" si="86"/>
        <v>581.47</v>
      </c>
      <c r="K135">
        <v>12</v>
      </c>
      <c r="L135">
        <v>1</v>
      </c>
      <c r="M135" s="1">
        <f t="shared" si="58"/>
        <v>543.91750000000002</v>
      </c>
      <c r="N135" s="1">
        <f t="shared" si="59"/>
        <v>619.02250000000004</v>
      </c>
      <c r="O135" s="1">
        <f t="shared" si="60"/>
        <v>33.389999999999986</v>
      </c>
      <c r="P135" s="1">
        <f t="shared" si="61"/>
        <v>118.13</v>
      </c>
      <c r="Q135" s="1">
        <f t="shared" si="62"/>
        <v>69.330000000000041</v>
      </c>
      <c r="R135" s="1">
        <f t="shared" si="63"/>
        <v>79.57000000000005</v>
      </c>
      <c r="S135" s="1">
        <f t="shared" si="64"/>
        <v>75.105000000000018</v>
      </c>
      <c r="T135" s="1">
        <f t="shared" si="65"/>
        <v>525.38</v>
      </c>
      <c r="U135" s="1">
        <f t="shared" si="66"/>
        <v>624.23</v>
      </c>
      <c r="V135" s="1">
        <f t="shared" si="67"/>
        <v>562.45499999999993</v>
      </c>
      <c r="W135" s="1">
        <f t="shared" si="68"/>
        <v>613.81500000000005</v>
      </c>
      <c r="X135" s="1">
        <f t="shared" si="69"/>
        <v>98.850000000000023</v>
      </c>
      <c r="Y135" s="1">
        <f t="shared" si="70"/>
        <v>51.360000000000127</v>
      </c>
      <c r="Z135" s="1">
        <f t="shared" si="71"/>
        <v>509.44</v>
      </c>
      <c r="AA135" s="1">
        <f t="shared" si="72"/>
        <v>585.20000000000005</v>
      </c>
      <c r="AB135" s="1">
        <f t="shared" si="73"/>
        <v>578.39499999999998</v>
      </c>
      <c r="AC135" s="1">
        <f t="shared" si="74"/>
        <v>652.84500000000003</v>
      </c>
      <c r="AD135" s="1">
        <f t="shared" si="75"/>
        <v>75.760000000000048</v>
      </c>
      <c r="AE135" s="1">
        <f t="shared" si="76"/>
        <v>74.450000000000045</v>
      </c>
      <c r="AF135" s="1">
        <f t="shared" si="77"/>
        <v>627.89</v>
      </c>
      <c r="AG135" s="1">
        <f t="shared" si="78"/>
        <v>525.81500000000005</v>
      </c>
      <c r="AH135" s="1">
        <f t="shared" si="79"/>
        <v>580.78500000000008</v>
      </c>
      <c r="AI135" s="1">
        <f t="shared" si="80"/>
        <v>650.45499999999993</v>
      </c>
      <c r="AJ135" s="1">
        <f t="shared" si="81"/>
        <v>102.07499999999993</v>
      </c>
      <c r="AK135" s="1">
        <f t="shared" si="82"/>
        <v>69.669999999999845</v>
      </c>
      <c r="AL135" s="1">
        <f t="shared" si="83"/>
        <v>639.1724999999999</v>
      </c>
      <c r="AM135" s="1">
        <f t="shared" si="84"/>
        <v>553.30000000000007</v>
      </c>
      <c r="AN135" s="1">
        <f t="shared" si="85"/>
        <v>85.872499999999832</v>
      </c>
      <c r="AP135" s="43">
        <v>543.91999999999996</v>
      </c>
      <c r="AQ135" s="43">
        <v>619.02</v>
      </c>
      <c r="AR135" s="43">
        <v>75.11</v>
      </c>
      <c r="AS135" s="43">
        <v>33.39</v>
      </c>
      <c r="AT135" s="43">
        <v>118.13</v>
      </c>
      <c r="AU135" s="43">
        <v>69.33</v>
      </c>
      <c r="AV135" s="43">
        <v>79.569999999999993</v>
      </c>
    </row>
    <row r="136" spans="1:48" x14ac:dyDescent="0.3">
      <c r="A136">
        <v>142</v>
      </c>
      <c r="B136">
        <v>463.54</v>
      </c>
      <c r="C136">
        <v>422.19</v>
      </c>
      <c r="D136">
        <v>404</v>
      </c>
      <c r="E136">
        <v>614.86</v>
      </c>
      <c r="F136">
        <v>402.4</v>
      </c>
      <c r="G136">
        <v>636.57000000000005</v>
      </c>
      <c r="H136">
        <v>370.1</v>
      </c>
      <c r="I136">
        <v>474.35</v>
      </c>
      <c r="J136" s="43">
        <f t="shared" si="86"/>
        <v>473.50125000000003</v>
      </c>
      <c r="K136">
        <v>14</v>
      </c>
      <c r="L136">
        <v>1</v>
      </c>
      <c r="M136" s="1">
        <f t="shared" si="58"/>
        <v>410.01</v>
      </c>
      <c r="N136" s="1">
        <f t="shared" si="59"/>
        <v>536.99249999999995</v>
      </c>
      <c r="O136" s="1">
        <f t="shared" si="60"/>
        <v>-41.350000000000023</v>
      </c>
      <c r="P136" s="1">
        <f t="shared" si="61"/>
        <v>210.86</v>
      </c>
      <c r="Q136" s="1">
        <f t="shared" si="62"/>
        <v>234.17000000000007</v>
      </c>
      <c r="R136" s="1">
        <f t="shared" si="63"/>
        <v>104.25</v>
      </c>
      <c r="S136" s="1">
        <f t="shared" si="64"/>
        <v>126.98249999999996</v>
      </c>
      <c r="T136" s="1">
        <f t="shared" si="65"/>
        <v>387.05</v>
      </c>
      <c r="U136" s="1">
        <f t="shared" si="66"/>
        <v>544.60500000000002</v>
      </c>
      <c r="V136" s="1">
        <f t="shared" si="67"/>
        <v>432.97</v>
      </c>
      <c r="W136" s="1">
        <f t="shared" si="68"/>
        <v>529.38</v>
      </c>
      <c r="X136" s="1">
        <f t="shared" si="69"/>
        <v>157.55500000000001</v>
      </c>
      <c r="Y136" s="1">
        <f t="shared" si="70"/>
        <v>96.409999999999968</v>
      </c>
      <c r="Z136" s="1">
        <f t="shared" si="71"/>
        <v>433.77</v>
      </c>
      <c r="AA136" s="1">
        <f t="shared" si="72"/>
        <v>518.52499999999998</v>
      </c>
      <c r="AB136" s="1">
        <f t="shared" si="73"/>
        <v>386.25</v>
      </c>
      <c r="AC136" s="1">
        <f t="shared" si="74"/>
        <v>555.46</v>
      </c>
      <c r="AD136" s="1">
        <f t="shared" si="75"/>
        <v>84.754999999999995</v>
      </c>
      <c r="AE136" s="1">
        <f t="shared" si="76"/>
        <v>169.21000000000004</v>
      </c>
      <c r="AF136" s="1">
        <f t="shared" si="77"/>
        <v>614.86</v>
      </c>
      <c r="AG136" s="1">
        <f t="shared" si="78"/>
        <v>442.86500000000001</v>
      </c>
      <c r="AH136" s="1">
        <f t="shared" si="79"/>
        <v>422.22500000000002</v>
      </c>
      <c r="AI136" s="1">
        <f t="shared" si="80"/>
        <v>519.48500000000001</v>
      </c>
      <c r="AJ136" s="1">
        <f t="shared" si="81"/>
        <v>171.995</v>
      </c>
      <c r="AK136" s="1">
        <f t="shared" si="82"/>
        <v>97.259999999999991</v>
      </c>
      <c r="AL136" s="1">
        <f t="shared" si="83"/>
        <v>567.17250000000001</v>
      </c>
      <c r="AM136" s="1">
        <f t="shared" si="84"/>
        <v>432.54500000000002</v>
      </c>
      <c r="AN136" s="1">
        <f t="shared" si="85"/>
        <v>134.6275</v>
      </c>
      <c r="AP136" s="43">
        <v>410.01</v>
      </c>
      <c r="AQ136" s="43">
        <v>536.99</v>
      </c>
      <c r="AR136" s="43">
        <v>126.98</v>
      </c>
      <c r="AS136" s="43">
        <v>-41.35</v>
      </c>
      <c r="AT136" s="43">
        <v>210.86</v>
      </c>
      <c r="AU136" s="43">
        <v>234.17</v>
      </c>
      <c r="AV136" s="43">
        <v>104.25</v>
      </c>
    </row>
    <row r="137" spans="1:48" x14ac:dyDescent="0.3">
      <c r="A137">
        <v>143</v>
      </c>
      <c r="B137">
        <v>385.7</v>
      </c>
      <c r="C137">
        <v>440.75</v>
      </c>
      <c r="D137">
        <v>351</v>
      </c>
      <c r="E137">
        <v>467.31</v>
      </c>
      <c r="F137">
        <v>459.3</v>
      </c>
      <c r="G137">
        <v>527.79</v>
      </c>
      <c r="H137">
        <v>400.5</v>
      </c>
      <c r="I137">
        <v>456.21</v>
      </c>
      <c r="J137" s="43">
        <f t="shared" si="86"/>
        <v>436.07</v>
      </c>
      <c r="K137">
        <v>17</v>
      </c>
      <c r="L137">
        <v>1</v>
      </c>
      <c r="M137" s="1">
        <f t="shared" si="58"/>
        <v>399.125</v>
      </c>
      <c r="N137" s="1">
        <f t="shared" si="59"/>
        <v>473.01499999999999</v>
      </c>
      <c r="O137" s="1">
        <f t="shared" si="60"/>
        <v>55.050000000000011</v>
      </c>
      <c r="P137" s="1">
        <f t="shared" si="61"/>
        <v>116.31</v>
      </c>
      <c r="Q137" s="1">
        <f t="shared" si="62"/>
        <v>68.489999999999952</v>
      </c>
      <c r="R137" s="1">
        <f t="shared" si="63"/>
        <v>55.70999999999998</v>
      </c>
      <c r="S137" s="1">
        <f t="shared" si="64"/>
        <v>73.889999999999986</v>
      </c>
      <c r="T137" s="1">
        <f t="shared" si="65"/>
        <v>375.75</v>
      </c>
      <c r="U137" s="1">
        <f t="shared" si="66"/>
        <v>461.76</v>
      </c>
      <c r="V137" s="1">
        <f t="shared" si="67"/>
        <v>422.5</v>
      </c>
      <c r="W137" s="1">
        <f t="shared" si="68"/>
        <v>484.27</v>
      </c>
      <c r="X137" s="1">
        <f t="shared" si="69"/>
        <v>86.009999999999991</v>
      </c>
      <c r="Y137" s="1">
        <f t="shared" si="70"/>
        <v>61.769999999999982</v>
      </c>
      <c r="Z137" s="1">
        <f t="shared" si="71"/>
        <v>368.35</v>
      </c>
      <c r="AA137" s="1">
        <f t="shared" si="72"/>
        <v>454.03</v>
      </c>
      <c r="AB137" s="1">
        <f t="shared" si="73"/>
        <v>429.9</v>
      </c>
      <c r="AC137" s="1">
        <f t="shared" si="74"/>
        <v>492</v>
      </c>
      <c r="AD137" s="1">
        <f t="shared" si="75"/>
        <v>85.67999999999995</v>
      </c>
      <c r="AE137" s="1">
        <f t="shared" si="76"/>
        <v>62.100000000000023</v>
      </c>
      <c r="AF137" s="1">
        <f t="shared" si="77"/>
        <v>467.31</v>
      </c>
      <c r="AG137" s="1">
        <f t="shared" si="78"/>
        <v>413.22500000000002</v>
      </c>
      <c r="AH137" s="1">
        <f t="shared" si="79"/>
        <v>428.35500000000002</v>
      </c>
      <c r="AI137" s="1">
        <f t="shared" si="80"/>
        <v>493.54499999999996</v>
      </c>
      <c r="AJ137" s="1">
        <f t="shared" si="81"/>
        <v>54.08499999999998</v>
      </c>
      <c r="AK137" s="1">
        <f t="shared" si="82"/>
        <v>65.189999999999941</v>
      </c>
      <c r="AL137" s="1">
        <f t="shared" si="83"/>
        <v>480.42750000000001</v>
      </c>
      <c r="AM137" s="1">
        <f t="shared" si="84"/>
        <v>420.79</v>
      </c>
      <c r="AN137" s="1">
        <f t="shared" si="85"/>
        <v>59.637499999999989</v>
      </c>
      <c r="AP137" s="43">
        <v>399.13</v>
      </c>
      <c r="AQ137" s="43">
        <v>473.02</v>
      </c>
      <c r="AR137" s="43">
        <v>73.89</v>
      </c>
      <c r="AS137" s="43">
        <v>55.05</v>
      </c>
      <c r="AT137" s="43">
        <v>116.31</v>
      </c>
      <c r="AU137" s="43">
        <v>68.489999999999995</v>
      </c>
      <c r="AV137" s="43">
        <v>55.71</v>
      </c>
    </row>
    <row r="138" spans="1:48" x14ac:dyDescent="0.3">
      <c r="A138">
        <v>144</v>
      </c>
      <c r="B138">
        <v>655.6</v>
      </c>
      <c r="C138">
        <v>788.8</v>
      </c>
      <c r="D138">
        <v>589.5</v>
      </c>
      <c r="E138">
        <v>700.4</v>
      </c>
      <c r="F138">
        <v>613.9</v>
      </c>
      <c r="G138">
        <v>712.3</v>
      </c>
      <c r="H138">
        <v>472.1</v>
      </c>
      <c r="I138">
        <v>475.9</v>
      </c>
      <c r="J138" s="43">
        <f t="shared" si="86"/>
        <v>626.0625</v>
      </c>
      <c r="K138">
        <v>22</v>
      </c>
      <c r="L138">
        <v>2</v>
      </c>
      <c r="M138" s="1">
        <f t="shared" si="58"/>
        <v>582.77499999999998</v>
      </c>
      <c r="N138" s="1">
        <f t="shared" si="59"/>
        <v>669.35</v>
      </c>
      <c r="O138" s="1">
        <f t="shared" si="60"/>
        <v>133.19999999999993</v>
      </c>
      <c r="P138" s="1">
        <f t="shared" si="61"/>
        <v>110.89999999999998</v>
      </c>
      <c r="Q138" s="1">
        <f t="shared" si="62"/>
        <v>98.399999999999977</v>
      </c>
      <c r="R138" s="1">
        <f t="shared" si="63"/>
        <v>3.7999999999999545</v>
      </c>
      <c r="S138" s="1">
        <f t="shared" si="64"/>
        <v>86.575000000000045</v>
      </c>
      <c r="T138" s="1">
        <f t="shared" si="65"/>
        <v>530.79999999999995</v>
      </c>
      <c r="U138" s="1">
        <f t="shared" si="66"/>
        <v>588.15</v>
      </c>
      <c r="V138" s="1">
        <f t="shared" si="67"/>
        <v>634.75</v>
      </c>
      <c r="W138" s="1">
        <f t="shared" si="68"/>
        <v>750.55</v>
      </c>
      <c r="X138" s="1">
        <f t="shared" si="69"/>
        <v>57.350000000000023</v>
      </c>
      <c r="Y138" s="1">
        <f t="shared" si="70"/>
        <v>115.79999999999995</v>
      </c>
      <c r="Z138" s="1">
        <f t="shared" si="71"/>
        <v>622.54999999999995</v>
      </c>
      <c r="AA138" s="1">
        <f t="shared" si="72"/>
        <v>744.59999999999991</v>
      </c>
      <c r="AB138" s="1">
        <f t="shared" si="73"/>
        <v>543</v>
      </c>
      <c r="AC138" s="1">
        <f t="shared" si="74"/>
        <v>594.09999999999991</v>
      </c>
      <c r="AD138" s="1">
        <f t="shared" si="75"/>
        <v>122.04999999999995</v>
      </c>
      <c r="AE138" s="1">
        <f t="shared" si="76"/>
        <v>51.099999999999909</v>
      </c>
      <c r="AF138" s="1">
        <f t="shared" si="77"/>
        <v>700.4</v>
      </c>
      <c r="AG138" s="1">
        <f t="shared" si="78"/>
        <v>722.2</v>
      </c>
      <c r="AH138" s="1">
        <f t="shared" si="79"/>
        <v>474</v>
      </c>
      <c r="AI138" s="1">
        <f t="shared" si="80"/>
        <v>663.09999999999991</v>
      </c>
      <c r="AJ138" s="1">
        <f t="shared" si="81"/>
        <v>-21.800000000000068</v>
      </c>
      <c r="AK138" s="1">
        <f t="shared" si="82"/>
        <v>189.09999999999991</v>
      </c>
      <c r="AL138" s="1">
        <f t="shared" si="83"/>
        <v>681.75</v>
      </c>
      <c r="AM138" s="1">
        <f t="shared" si="84"/>
        <v>598.1</v>
      </c>
      <c r="AN138" s="1">
        <f t="shared" si="85"/>
        <v>83.649999999999977</v>
      </c>
      <c r="AP138" s="43">
        <v>582.78</v>
      </c>
      <c r="AQ138" s="43">
        <v>669.35</v>
      </c>
      <c r="AR138" s="43">
        <v>86.58</v>
      </c>
      <c r="AS138" s="43">
        <v>133.19999999999999</v>
      </c>
      <c r="AT138" s="43">
        <v>110.9</v>
      </c>
      <c r="AU138" s="43">
        <v>98.4</v>
      </c>
      <c r="AV138" s="43">
        <v>3.8</v>
      </c>
    </row>
    <row r="139" spans="1:48" x14ac:dyDescent="0.3">
      <c r="A139">
        <v>145</v>
      </c>
      <c r="B139">
        <v>385.7</v>
      </c>
      <c r="C139">
        <v>661.12</v>
      </c>
      <c r="D139">
        <v>401.14</v>
      </c>
      <c r="E139">
        <v>700.96</v>
      </c>
      <c r="F139">
        <v>524.91</v>
      </c>
      <c r="G139">
        <v>719.71</v>
      </c>
      <c r="H139">
        <v>457.71</v>
      </c>
      <c r="I139">
        <v>456.21</v>
      </c>
      <c r="J139" s="43">
        <f t="shared" si="86"/>
        <v>538.4325</v>
      </c>
      <c r="K139">
        <v>21</v>
      </c>
      <c r="L139">
        <v>2</v>
      </c>
      <c r="M139" s="1">
        <f t="shared" si="58"/>
        <v>442.36500000000001</v>
      </c>
      <c r="N139" s="1">
        <f t="shared" si="59"/>
        <v>634.5</v>
      </c>
      <c r="O139" s="1">
        <f t="shared" si="60"/>
        <v>275.42</v>
      </c>
      <c r="P139" s="1">
        <f t="shared" si="61"/>
        <v>299.82000000000005</v>
      </c>
      <c r="Q139" s="1">
        <f t="shared" si="62"/>
        <v>194.80000000000007</v>
      </c>
      <c r="R139" s="1">
        <f t="shared" si="63"/>
        <v>-1.5</v>
      </c>
      <c r="S139" s="1">
        <f t="shared" si="64"/>
        <v>192.13499999999999</v>
      </c>
      <c r="T139" s="1">
        <f t="shared" si="65"/>
        <v>429.42499999999995</v>
      </c>
      <c r="U139" s="1">
        <f t="shared" si="66"/>
        <v>578.58500000000004</v>
      </c>
      <c r="V139" s="1">
        <f t="shared" si="67"/>
        <v>455.30499999999995</v>
      </c>
      <c r="W139" s="1">
        <f t="shared" si="68"/>
        <v>690.41499999999996</v>
      </c>
      <c r="X139" s="1">
        <f t="shared" si="69"/>
        <v>149.16000000000008</v>
      </c>
      <c r="Y139" s="1">
        <f t="shared" si="70"/>
        <v>235.11</v>
      </c>
      <c r="Z139" s="1">
        <f t="shared" si="71"/>
        <v>393.41999999999996</v>
      </c>
      <c r="AA139" s="1">
        <f t="shared" si="72"/>
        <v>681.04</v>
      </c>
      <c r="AB139" s="1">
        <f t="shared" si="73"/>
        <v>491.30999999999995</v>
      </c>
      <c r="AC139" s="1">
        <f t="shared" si="74"/>
        <v>587.96</v>
      </c>
      <c r="AD139" s="1">
        <f t="shared" si="75"/>
        <v>287.62</v>
      </c>
      <c r="AE139" s="1">
        <f t="shared" si="76"/>
        <v>96.650000000000091</v>
      </c>
      <c r="AF139" s="1">
        <f t="shared" si="77"/>
        <v>700.96</v>
      </c>
      <c r="AG139" s="1">
        <f t="shared" si="78"/>
        <v>523.41</v>
      </c>
      <c r="AH139" s="1">
        <f t="shared" si="79"/>
        <v>456.96</v>
      </c>
      <c r="AI139" s="1">
        <f t="shared" si="80"/>
        <v>622.30999999999995</v>
      </c>
      <c r="AJ139" s="1">
        <f t="shared" si="81"/>
        <v>177.55000000000007</v>
      </c>
      <c r="AK139" s="1">
        <f t="shared" si="82"/>
        <v>165.34999999999997</v>
      </c>
      <c r="AL139" s="1">
        <f t="shared" si="83"/>
        <v>661.63499999999999</v>
      </c>
      <c r="AM139" s="1">
        <f t="shared" si="84"/>
        <v>490.18499999999995</v>
      </c>
      <c r="AN139" s="1">
        <f t="shared" si="85"/>
        <v>171.45000000000005</v>
      </c>
      <c r="AP139" s="43">
        <v>442.37</v>
      </c>
      <c r="AQ139" s="43">
        <v>634.5</v>
      </c>
      <c r="AR139" s="43">
        <v>192.14</v>
      </c>
      <c r="AS139" s="43">
        <v>275.42</v>
      </c>
      <c r="AT139" s="43">
        <v>299.82</v>
      </c>
      <c r="AU139" s="43">
        <v>194.8</v>
      </c>
      <c r="AV139" s="43">
        <v>-1.5</v>
      </c>
    </row>
    <row r="140" spans="1:48" x14ac:dyDescent="0.3">
      <c r="A140">
        <v>146</v>
      </c>
      <c r="B140">
        <v>642.70000000000005</v>
      </c>
      <c r="C140">
        <v>607.20000000000005</v>
      </c>
      <c r="D140">
        <v>572.1</v>
      </c>
      <c r="E140">
        <v>785.6</v>
      </c>
      <c r="F140">
        <v>614.72</v>
      </c>
      <c r="G140">
        <v>744.7</v>
      </c>
      <c r="H140">
        <v>629.4</v>
      </c>
      <c r="I140">
        <v>631.1</v>
      </c>
      <c r="J140" s="43">
        <f t="shared" si="86"/>
        <v>653.43999999999994</v>
      </c>
      <c r="K140">
        <v>13</v>
      </c>
      <c r="L140">
        <v>1</v>
      </c>
      <c r="M140" s="1">
        <f t="shared" si="58"/>
        <v>614.73</v>
      </c>
      <c r="N140" s="1">
        <f t="shared" si="59"/>
        <v>692.15</v>
      </c>
      <c r="O140" s="1">
        <f t="shared" si="60"/>
        <v>-35.5</v>
      </c>
      <c r="P140" s="1">
        <f t="shared" si="61"/>
        <v>213.5</v>
      </c>
      <c r="Q140" s="1">
        <f t="shared" si="62"/>
        <v>129.98000000000002</v>
      </c>
      <c r="R140" s="1">
        <f t="shared" si="63"/>
        <v>1.7000000000000455</v>
      </c>
      <c r="S140" s="1">
        <f t="shared" si="64"/>
        <v>77.419999999999959</v>
      </c>
      <c r="T140" s="1">
        <f t="shared" si="65"/>
        <v>600.75</v>
      </c>
      <c r="U140" s="1">
        <f t="shared" si="66"/>
        <v>708.35</v>
      </c>
      <c r="V140" s="1">
        <f t="shared" si="67"/>
        <v>628.71</v>
      </c>
      <c r="W140" s="1">
        <f t="shared" si="68"/>
        <v>675.95</v>
      </c>
      <c r="X140" s="1">
        <f t="shared" si="69"/>
        <v>107.60000000000002</v>
      </c>
      <c r="Y140" s="1">
        <f t="shared" si="70"/>
        <v>47.240000000000009</v>
      </c>
      <c r="Z140" s="1">
        <f t="shared" si="71"/>
        <v>607.40000000000009</v>
      </c>
      <c r="AA140" s="1">
        <f t="shared" si="72"/>
        <v>696.40000000000009</v>
      </c>
      <c r="AB140" s="1">
        <f t="shared" si="73"/>
        <v>622.05999999999995</v>
      </c>
      <c r="AC140" s="1">
        <f t="shared" si="74"/>
        <v>687.90000000000009</v>
      </c>
      <c r="AD140" s="1">
        <f t="shared" si="75"/>
        <v>89</v>
      </c>
      <c r="AE140" s="1">
        <f t="shared" si="76"/>
        <v>65.840000000000146</v>
      </c>
      <c r="AF140" s="1">
        <f t="shared" si="77"/>
        <v>785.6</v>
      </c>
      <c r="AG140" s="1">
        <f t="shared" si="78"/>
        <v>624.95000000000005</v>
      </c>
      <c r="AH140" s="1">
        <f t="shared" si="79"/>
        <v>630.25</v>
      </c>
      <c r="AI140" s="1">
        <f t="shared" si="80"/>
        <v>679.71</v>
      </c>
      <c r="AJ140" s="1">
        <f t="shared" si="81"/>
        <v>160.64999999999998</v>
      </c>
      <c r="AK140" s="1">
        <f t="shared" si="82"/>
        <v>49.460000000000036</v>
      </c>
      <c r="AL140" s="1">
        <f t="shared" si="83"/>
        <v>732.65499999999997</v>
      </c>
      <c r="AM140" s="1">
        <f t="shared" si="84"/>
        <v>627.6</v>
      </c>
      <c r="AN140" s="1">
        <f t="shared" si="85"/>
        <v>105.05499999999995</v>
      </c>
      <c r="AP140" s="43">
        <v>614.73</v>
      </c>
      <c r="AQ140" s="43">
        <v>692.15</v>
      </c>
      <c r="AR140" s="43">
        <v>77.42</v>
      </c>
      <c r="AS140" s="43">
        <v>-35.5</v>
      </c>
      <c r="AT140" s="43">
        <v>213.5</v>
      </c>
      <c r="AU140" s="43">
        <v>129.97999999999999</v>
      </c>
      <c r="AV140" s="43">
        <v>1.7</v>
      </c>
    </row>
    <row r="141" spans="1:48" x14ac:dyDescent="0.3">
      <c r="A141">
        <v>147</v>
      </c>
      <c r="B141">
        <v>488.6</v>
      </c>
      <c r="C141">
        <v>545.39</v>
      </c>
      <c r="D141">
        <v>542.72</v>
      </c>
      <c r="E141">
        <v>681.7</v>
      </c>
      <c r="F141">
        <v>453.1</v>
      </c>
      <c r="G141">
        <v>535.9</v>
      </c>
      <c r="H141">
        <v>434.4</v>
      </c>
      <c r="I141">
        <v>544.85</v>
      </c>
      <c r="J141" s="43">
        <f t="shared" si="86"/>
        <v>528.33249999999998</v>
      </c>
      <c r="K141">
        <v>26</v>
      </c>
      <c r="L141">
        <v>2</v>
      </c>
      <c r="M141" s="1">
        <f t="shared" si="58"/>
        <v>479.70500000000004</v>
      </c>
      <c r="N141" s="1">
        <f t="shared" si="59"/>
        <v>576.96</v>
      </c>
      <c r="O141" s="1">
        <f t="shared" si="60"/>
        <v>56.789999999999964</v>
      </c>
      <c r="P141" s="1">
        <f t="shared" si="61"/>
        <v>138.98000000000002</v>
      </c>
      <c r="Q141" s="1">
        <f t="shared" si="62"/>
        <v>82.799999999999955</v>
      </c>
      <c r="R141" s="1">
        <f t="shared" si="63"/>
        <v>110.45000000000005</v>
      </c>
      <c r="S141" s="1">
        <f t="shared" si="64"/>
        <v>97.254999999999995</v>
      </c>
      <c r="T141" s="1">
        <f t="shared" si="65"/>
        <v>488.56</v>
      </c>
      <c r="U141" s="1">
        <f t="shared" si="66"/>
        <v>613.27500000000009</v>
      </c>
      <c r="V141" s="1">
        <f t="shared" si="67"/>
        <v>470.85</v>
      </c>
      <c r="W141" s="1">
        <f t="shared" si="68"/>
        <v>540.64499999999998</v>
      </c>
      <c r="X141" s="1">
        <f t="shared" si="69"/>
        <v>124.71500000000009</v>
      </c>
      <c r="Y141" s="1">
        <f t="shared" si="70"/>
        <v>69.794999999999959</v>
      </c>
      <c r="Z141" s="1">
        <f t="shared" si="71"/>
        <v>515.66000000000008</v>
      </c>
      <c r="AA141" s="1">
        <f t="shared" si="72"/>
        <v>613.54500000000007</v>
      </c>
      <c r="AB141" s="1">
        <f t="shared" si="73"/>
        <v>443.75</v>
      </c>
      <c r="AC141" s="1">
        <f t="shared" si="74"/>
        <v>540.375</v>
      </c>
      <c r="AD141" s="1">
        <f t="shared" si="75"/>
        <v>97.884999999999991</v>
      </c>
      <c r="AE141" s="1">
        <f t="shared" si="76"/>
        <v>96.625</v>
      </c>
      <c r="AF141" s="1">
        <f t="shared" si="77"/>
        <v>681.7</v>
      </c>
      <c r="AG141" s="1">
        <f t="shared" si="78"/>
        <v>516.995</v>
      </c>
      <c r="AH141" s="1">
        <f t="shared" si="79"/>
        <v>489.625</v>
      </c>
      <c r="AI141" s="1">
        <f t="shared" si="80"/>
        <v>494.5</v>
      </c>
      <c r="AJ141" s="1">
        <f t="shared" si="81"/>
        <v>164.70500000000004</v>
      </c>
      <c r="AK141" s="1">
        <f t="shared" si="82"/>
        <v>4.875</v>
      </c>
      <c r="AL141" s="1">
        <f t="shared" si="83"/>
        <v>588.1</v>
      </c>
      <c r="AM141" s="1">
        <f t="shared" si="84"/>
        <v>503.31</v>
      </c>
      <c r="AN141" s="1">
        <f t="shared" si="85"/>
        <v>84.79000000000002</v>
      </c>
      <c r="AP141" s="43">
        <v>479.71</v>
      </c>
      <c r="AQ141" s="43">
        <v>576.96</v>
      </c>
      <c r="AR141" s="43">
        <v>97.26</v>
      </c>
      <c r="AS141" s="43">
        <v>56.79</v>
      </c>
      <c r="AT141" s="43">
        <v>138.97999999999999</v>
      </c>
      <c r="AU141" s="43">
        <v>82.8</v>
      </c>
      <c r="AV141" s="43">
        <v>110.45</v>
      </c>
    </row>
    <row r="142" spans="1:48" x14ac:dyDescent="0.3">
      <c r="A142">
        <v>148</v>
      </c>
      <c r="B142">
        <v>486.08</v>
      </c>
      <c r="C142">
        <v>530.88</v>
      </c>
      <c r="D142">
        <v>471.36</v>
      </c>
      <c r="E142">
        <v>575.09</v>
      </c>
      <c r="F142">
        <v>505.4</v>
      </c>
      <c r="G142">
        <v>522.4</v>
      </c>
      <c r="H142">
        <v>431.9</v>
      </c>
      <c r="I142">
        <v>488.6</v>
      </c>
      <c r="J142" s="43">
        <f t="shared" si="86"/>
        <v>501.46375000000006</v>
      </c>
      <c r="K142">
        <v>20</v>
      </c>
      <c r="L142">
        <v>2</v>
      </c>
      <c r="M142" s="1">
        <f t="shared" si="58"/>
        <v>473.68500000000006</v>
      </c>
      <c r="N142" s="1">
        <f t="shared" si="59"/>
        <v>529.24249999999995</v>
      </c>
      <c r="O142" s="1">
        <f t="shared" si="60"/>
        <v>44.800000000000011</v>
      </c>
      <c r="P142" s="1">
        <f t="shared" si="61"/>
        <v>103.73000000000002</v>
      </c>
      <c r="Q142" s="1">
        <f t="shared" si="62"/>
        <v>17</v>
      </c>
      <c r="R142" s="1">
        <f t="shared" si="63"/>
        <v>56.700000000000045</v>
      </c>
      <c r="S142" s="1">
        <f t="shared" si="64"/>
        <v>55.557499999999891</v>
      </c>
      <c r="T142" s="1">
        <f t="shared" si="65"/>
        <v>451.63</v>
      </c>
      <c r="U142" s="1">
        <f t="shared" si="66"/>
        <v>531.84500000000003</v>
      </c>
      <c r="V142" s="1">
        <f t="shared" si="67"/>
        <v>495.74</v>
      </c>
      <c r="W142" s="1">
        <f t="shared" si="68"/>
        <v>526.64</v>
      </c>
      <c r="X142" s="1">
        <f t="shared" si="69"/>
        <v>80.215000000000032</v>
      </c>
      <c r="Y142" s="1">
        <f t="shared" si="70"/>
        <v>30.899999999999977</v>
      </c>
      <c r="Z142" s="1">
        <f t="shared" si="71"/>
        <v>478.72</v>
      </c>
      <c r="AA142" s="1">
        <f t="shared" si="72"/>
        <v>552.98500000000001</v>
      </c>
      <c r="AB142" s="1">
        <f t="shared" si="73"/>
        <v>468.65</v>
      </c>
      <c r="AC142" s="1">
        <f t="shared" si="74"/>
        <v>505.5</v>
      </c>
      <c r="AD142" s="1">
        <f t="shared" si="75"/>
        <v>74.264999999999986</v>
      </c>
      <c r="AE142" s="1">
        <f t="shared" si="76"/>
        <v>36.850000000000023</v>
      </c>
      <c r="AF142" s="1">
        <f t="shared" si="77"/>
        <v>575.09</v>
      </c>
      <c r="AG142" s="1">
        <f t="shared" si="78"/>
        <v>508.48</v>
      </c>
      <c r="AH142" s="1">
        <f t="shared" si="79"/>
        <v>460.25</v>
      </c>
      <c r="AI142" s="1">
        <f t="shared" si="80"/>
        <v>513.9</v>
      </c>
      <c r="AJ142" s="1">
        <f t="shared" si="81"/>
        <v>66.610000000000014</v>
      </c>
      <c r="AK142" s="1">
        <f t="shared" si="82"/>
        <v>53.649999999999977</v>
      </c>
      <c r="AL142" s="1">
        <f t="shared" si="83"/>
        <v>544.495</v>
      </c>
      <c r="AM142" s="1">
        <f t="shared" si="84"/>
        <v>484.36500000000001</v>
      </c>
      <c r="AN142" s="1">
        <f t="shared" si="85"/>
        <v>60.129999999999995</v>
      </c>
      <c r="AP142" s="43">
        <v>473.69</v>
      </c>
      <c r="AQ142" s="43">
        <v>529.24</v>
      </c>
      <c r="AR142" s="43">
        <v>55.56</v>
      </c>
      <c r="AS142" s="43">
        <v>44.8</v>
      </c>
      <c r="AT142" s="43">
        <v>103.73</v>
      </c>
      <c r="AU142" s="43">
        <v>17</v>
      </c>
      <c r="AV142" s="43">
        <v>56.7</v>
      </c>
    </row>
    <row r="143" spans="1:48" x14ac:dyDescent="0.3">
      <c r="A143">
        <v>149</v>
      </c>
      <c r="B143">
        <v>505.83</v>
      </c>
      <c r="C143">
        <v>541.73</v>
      </c>
      <c r="D143">
        <v>533.4</v>
      </c>
      <c r="E143">
        <v>844.93</v>
      </c>
      <c r="F143">
        <v>498.86</v>
      </c>
      <c r="G143">
        <v>774.4</v>
      </c>
      <c r="H143">
        <v>556.91</v>
      </c>
      <c r="I143">
        <v>577.26</v>
      </c>
      <c r="J143" s="43">
        <f t="shared" si="86"/>
        <v>604.16500000000008</v>
      </c>
      <c r="K143">
        <v>23</v>
      </c>
      <c r="L143">
        <v>2</v>
      </c>
      <c r="M143" s="1">
        <f t="shared" si="58"/>
        <v>523.75</v>
      </c>
      <c r="N143" s="1">
        <f t="shared" si="59"/>
        <v>684.57999999999993</v>
      </c>
      <c r="O143" s="1">
        <f t="shared" si="60"/>
        <v>35.900000000000034</v>
      </c>
      <c r="P143" s="1">
        <f t="shared" si="61"/>
        <v>311.52999999999997</v>
      </c>
      <c r="Q143" s="1">
        <f t="shared" si="62"/>
        <v>275.53999999999996</v>
      </c>
      <c r="R143" s="1">
        <f t="shared" si="63"/>
        <v>20.350000000000023</v>
      </c>
      <c r="S143" s="1">
        <f t="shared" si="64"/>
        <v>160.82999999999993</v>
      </c>
      <c r="T143" s="1">
        <f t="shared" si="65"/>
        <v>545.15499999999997</v>
      </c>
      <c r="U143" s="1">
        <f t="shared" si="66"/>
        <v>711.09500000000003</v>
      </c>
      <c r="V143" s="1">
        <f t="shared" si="67"/>
        <v>502.34500000000003</v>
      </c>
      <c r="W143" s="1">
        <f t="shared" si="68"/>
        <v>658.06500000000005</v>
      </c>
      <c r="X143" s="1">
        <f t="shared" si="69"/>
        <v>165.94000000000005</v>
      </c>
      <c r="Y143" s="1">
        <f t="shared" si="70"/>
        <v>155.72000000000003</v>
      </c>
      <c r="Z143" s="1">
        <f t="shared" si="71"/>
        <v>519.61500000000001</v>
      </c>
      <c r="AA143" s="1">
        <f t="shared" si="72"/>
        <v>693.32999999999993</v>
      </c>
      <c r="AB143" s="1">
        <f t="shared" si="73"/>
        <v>527.88499999999999</v>
      </c>
      <c r="AC143" s="1">
        <f t="shared" si="74"/>
        <v>675.82999999999993</v>
      </c>
      <c r="AD143" s="1">
        <f t="shared" si="75"/>
        <v>173.71499999999992</v>
      </c>
      <c r="AE143" s="1">
        <f t="shared" si="76"/>
        <v>147.94499999999994</v>
      </c>
      <c r="AF143" s="1">
        <f t="shared" si="77"/>
        <v>844.93</v>
      </c>
      <c r="AG143" s="1">
        <f t="shared" si="78"/>
        <v>523.78</v>
      </c>
      <c r="AH143" s="1">
        <f t="shared" si="79"/>
        <v>567.08500000000004</v>
      </c>
      <c r="AI143" s="1">
        <f t="shared" si="80"/>
        <v>636.63</v>
      </c>
      <c r="AJ143" s="1">
        <f t="shared" si="81"/>
        <v>321.14999999999998</v>
      </c>
      <c r="AK143" s="1">
        <f t="shared" si="82"/>
        <v>69.544999999999959</v>
      </c>
      <c r="AL143" s="1">
        <f t="shared" si="83"/>
        <v>740.78</v>
      </c>
      <c r="AM143" s="1">
        <f t="shared" si="84"/>
        <v>545.4325</v>
      </c>
      <c r="AN143" s="1">
        <f t="shared" si="85"/>
        <v>195.34749999999997</v>
      </c>
      <c r="AP143" s="43">
        <v>523.75</v>
      </c>
      <c r="AQ143" s="43">
        <v>684.58</v>
      </c>
      <c r="AR143" s="43">
        <v>160.83000000000001</v>
      </c>
      <c r="AS143" s="43">
        <v>35.9</v>
      </c>
      <c r="AT143" s="43">
        <v>311.52999999999997</v>
      </c>
      <c r="AU143" s="43">
        <v>275.54000000000002</v>
      </c>
      <c r="AV143" s="43">
        <v>20.350000000000001</v>
      </c>
    </row>
    <row r="144" spans="1:48" x14ac:dyDescent="0.3">
      <c r="A144">
        <v>150</v>
      </c>
      <c r="B144">
        <v>751.1</v>
      </c>
      <c r="C144">
        <v>766.8</v>
      </c>
      <c r="D144">
        <v>680.1</v>
      </c>
      <c r="E144">
        <v>901.83</v>
      </c>
      <c r="F144">
        <v>759.3</v>
      </c>
      <c r="G144">
        <v>735.6</v>
      </c>
      <c r="H144">
        <v>592.6</v>
      </c>
      <c r="I144">
        <v>760.11</v>
      </c>
      <c r="J144" s="43">
        <f t="shared" si="86"/>
        <v>743.43000000000006</v>
      </c>
      <c r="K144">
        <v>10</v>
      </c>
      <c r="L144">
        <v>1</v>
      </c>
      <c r="M144" s="1">
        <f t="shared" si="58"/>
        <v>695.77499999999998</v>
      </c>
      <c r="N144" s="1">
        <f t="shared" si="59"/>
        <v>791.08500000000004</v>
      </c>
      <c r="O144" s="1">
        <f t="shared" si="60"/>
        <v>15.699999999999932</v>
      </c>
      <c r="P144" s="1">
        <f t="shared" si="61"/>
        <v>221.73000000000002</v>
      </c>
      <c r="Q144" s="1">
        <f t="shared" si="62"/>
        <v>-23.699999999999932</v>
      </c>
      <c r="R144" s="1">
        <f t="shared" si="63"/>
        <v>167.51</v>
      </c>
      <c r="S144" s="1">
        <f t="shared" si="64"/>
        <v>95.310000000000059</v>
      </c>
      <c r="T144" s="1">
        <f t="shared" si="65"/>
        <v>636.35</v>
      </c>
      <c r="U144" s="1">
        <f t="shared" si="66"/>
        <v>830.97</v>
      </c>
      <c r="V144" s="1">
        <f t="shared" si="67"/>
        <v>755.2</v>
      </c>
      <c r="W144" s="1">
        <f t="shared" si="68"/>
        <v>751.2</v>
      </c>
      <c r="X144" s="1">
        <f t="shared" si="69"/>
        <v>194.62</v>
      </c>
      <c r="Y144" s="1">
        <f t="shared" si="70"/>
        <v>-4</v>
      </c>
      <c r="Z144" s="1">
        <f t="shared" si="71"/>
        <v>715.6</v>
      </c>
      <c r="AA144" s="1">
        <f t="shared" si="72"/>
        <v>834.31500000000005</v>
      </c>
      <c r="AB144" s="1">
        <f t="shared" si="73"/>
        <v>675.95</v>
      </c>
      <c r="AC144" s="1">
        <f t="shared" si="74"/>
        <v>747.85500000000002</v>
      </c>
      <c r="AD144" s="1">
        <f t="shared" si="75"/>
        <v>118.71500000000003</v>
      </c>
      <c r="AE144" s="1">
        <f t="shared" si="76"/>
        <v>71.904999999999973</v>
      </c>
      <c r="AF144" s="1">
        <f t="shared" si="77"/>
        <v>901.83</v>
      </c>
      <c r="AG144" s="1">
        <f t="shared" si="78"/>
        <v>758.95</v>
      </c>
      <c r="AH144" s="1">
        <f t="shared" si="79"/>
        <v>676.35500000000002</v>
      </c>
      <c r="AI144" s="1">
        <f t="shared" si="80"/>
        <v>747.45</v>
      </c>
      <c r="AJ144" s="1">
        <f t="shared" si="81"/>
        <v>142.88</v>
      </c>
      <c r="AK144" s="1">
        <f t="shared" si="82"/>
        <v>71.095000000000027</v>
      </c>
      <c r="AL144" s="1">
        <f t="shared" si="83"/>
        <v>824.6400000000001</v>
      </c>
      <c r="AM144" s="1">
        <f t="shared" si="84"/>
        <v>717.65250000000003</v>
      </c>
      <c r="AN144" s="1">
        <f t="shared" si="85"/>
        <v>106.98750000000007</v>
      </c>
      <c r="AP144" s="43">
        <v>695.78</v>
      </c>
      <c r="AQ144" s="43">
        <v>791.09</v>
      </c>
      <c r="AR144" s="43">
        <v>95.31</v>
      </c>
      <c r="AS144" s="43">
        <v>15.7</v>
      </c>
      <c r="AT144" s="43">
        <v>221.73</v>
      </c>
      <c r="AU144" s="43">
        <v>-23.7</v>
      </c>
      <c r="AV144" s="43">
        <v>167.51</v>
      </c>
    </row>
    <row r="145" spans="1:48" x14ac:dyDescent="0.3">
      <c r="A145">
        <v>151</v>
      </c>
      <c r="B145">
        <v>449</v>
      </c>
      <c r="C145">
        <v>487.6</v>
      </c>
      <c r="D145">
        <v>520.9</v>
      </c>
      <c r="E145">
        <v>826.09</v>
      </c>
      <c r="F145">
        <v>772.06</v>
      </c>
      <c r="G145">
        <v>769.6</v>
      </c>
      <c r="H145">
        <v>501.6</v>
      </c>
      <c r="I145">
        <v>652.79999999999995</v>
      </c>
      <c r="J145" s="43">
        <f t="shared" si="86"/>
        <v>622.45625000000007</v>
      </c>
      <c r="K145">
        <v>16</v>
      </c>
      <c r="L145">
        <v>1</v>
      </c>
      <c r="M145" s="1">
        <f t="shared" si="58"/>
        <v>560.89</v>
      </c>
      <c r="N145" s="1">
        <f t="shared" si="59"/>
        <v>684.02250000000004</v>
      </c>
      <c r="O145" s="1">
        <f t="shared" si="60"/>
        <v>38.600000000000023</v>
      </c>
      <c r="P145" s="1">
        <f t="shared" si="61"/>
        <v>305.19000000000005</v>
      </c>
      <c r="Q145" s="1">
        <f t="shared" si="62"/>
        <v>-2.4599999999999227</v>
      </c>
      <c r="R145" s="1">
        <f t="shared" si="63"/>
        <v>151.19999999999993</v>
      </c>
      <c r="S145" s="1">
        <f t="shared" si="64"/>
        <v>123.13250000000005</v>
      </c>
      <c r="T145" s="1">
        <f t="shared" si="65"/>
        <v>511.25</v>
      </c>
      <c r="U145" s="1">
        <f t="shared" si="66"/>
        <v>739.44499999999994</v>
      </c>
      <c r="V145" s="1">
        <f t="shared" si="67"/>
        <v>610.53</v>
      </c>
      <c r="W145" s="1">
        <f t="shared" si="68"/>
        <v>628.6</v>
      </c>
      <c r="X145" s="1">
        <f t="shared" si="69"/>
        <v>228.19499999999994</v>
      </c>
      <c r="Y145" s="1">
        <f t="shared" si="70"/>
        <v>18.07000000000005</v>
      </c>
      <c r="Z145" s="1">
        <f t="shared" si="71"/>
        <v>484.95</v>
      </c>
      <c r="AA145" s="1">
        <f t="shared" si="72"/>
        <v>656.84500000000003</v>
      </c>
      <c r="AB145" s="1">
        <f t="shared" si="73"/>
        <v>636.82999999999993</v>
      </c>
      <c r="AC145" s="1">
        <f t="shared" si="74"/>
        <v>711.2</v>
      </c>
      <c r="AD145" s="1">
        <f t="shared" si="75"/>
        <v>171.89500000000004</v>
      </c>
      <c r="AE145" s="1">
        <f t="shared" si="76"/>
        <v>74.370000000000118</v>
      </c>
      <c r="AF145" s="1">
        <f t="shared" si="77"/>
        <v>826.09</v>
      </c>
      <c r="AG145" s="1">
        <f t="shared" si="78"/>
        <v>468.3</v>
      </c>
      <c r="AH145" s="1">
        <f t="shared" si="79"/>
        <v>577.20000000000005</v>
      </c>
      <c r="AI145" s="1">
        <f t="shared" si="80"/>
        <v>770.82999999999993</v>
      </c>
      <c r="AJ145" s="1">
        <f t="shared" si="81"/>
        <v>357.79</v>
      </c>
      <c r="AK145" s="1">
        <f t="shared" si="82"/>
        <v>193.62999999999988</v>
      </c>
      <c r="AL145" s="1">
        <f t="shared" si="83"/>
        <v>798.46</v>
      </c>
      <c r="AM145" s="1">
        <f t="shared" si="84"/>
        <v>522.75</v>
      </c>
      <c r="AN145" s="1">
        <f t="shared" si="85"/>
        <v>275.71000000000004</v>
      </c>
      <c r="AP145" s="43">
        <v>560.89</v>
      </c>
      <c r="AQ145" s="43">
        <v>684.02</v>
      </c>
      <c r="AR145" s="43">
        <v>123.13</v>
      </c>
      <c r="AS145" s="43">
        <v>38.6</v>
      </c>
      <c r="AT145" s="43">
        <v>305.19</v>
      </c>
      <c r="AU145" s="43">
        <v>-2.46</v>
      </c>
      <c r="AV145" s="43">
        <v>151.19999999999999</v>
      </c>
    </row>
    <row r="146" spans="1:48" x14ac:dyDescent="0.3">
      <c r="A146">
        <v>152</v>
      </c>
      <c r="B146">
        <v>349.7</v>
      </c>
      <c r="C146">
        <v>378.67</v>
      </c>
      <c r="D146">
        <v>380.6</v>
      </c>
      <c r="E146">
        <v>716.27</v>
      </c>
      <c r="F146">
        <v>396.2</v>
      </c>
      <c r="G146">
        <v>658.67</v>
      </c>
      <c r="H146">
        <v>406.9</v>
      </c>
      <c r="I146">
        <v>468.37</v>
      </c>
      <c r="J146" s="43">
        <f t="shared" si="86"/>
        <v>469.42250000000001</v>
      </c>
      <c r="K146">
        <v>9</v>
      </c>
      <c r="L146">
        <v>1</v>
      </c>
      <c r="M146" s="1">
        <f t="shared" si="58"/>
        <v>383.35</v>
      </c>
      <c r="N146" s="1">
        <f t="shared" si="59"/>
        <v>555.495</v>
      </c>
      <c r="O146" s="1">
        <f t="shared" si="60"/>
        <v>28.970000000000027</v>
      </c>
      <c r="P146" s="1">
        <f t="shared" si="61"/>
        <v>335.66999999999996</v>
      </c>
      <c r="Q146" s="1">
        <f t="shared" si="62"/>
        <v>262.46999999999997</v>
      </c>
      <c r="R146" s="1">
        <f t="shared" si="63"/>
        <v>61.470000000000027</v>
      </c>
      <c r="S146" s="1">
        <f t="shared" si="64"/>
        <v>172.14499999999998</v>
      </c>
      <c r="T146" s="1">
        <f t="shared" si="65"/>
        <v>393.75</v>
      </c>
      <c r="U146" s="1">
        <f t="shared" si="66"/>
        <v>592.31999999999994</v>
      </c>
      <c r="V146" s="1">
        <f t="shared" si="67"/>
        <v>372.95</v>
      </c>
      <c r="W146" s="1">
        <f t="shared" si="68"/>
        <v>518.66999999999996</v>
      </c>
      <c r="X146" s="1">
        <f t="shared" si="69"/>
        <v>198.56999999999994</v>
      </c>
      <c r="Y146" s="1">
        <f t="shared" si="70"/>
        <v>145.71999999999997</v>
      </c>
      <c r="Z146" s="1">
        <f t="shared" si="71"/>
        <v>365.15</v>
      </c>
      <c r="AA146" s="1">
        <f t="shared" si="72"/>
        <v>547.47</v>
      </c>
      <c r="AB146" s="1">
        <f t="shared" si="73"/>
        <v>401.54999999999995</v>
      </c>
      <c r="AC146" s="1">
        <f t="shared" si="74"/>
        <v>563.52</v>
      </c>
      <c r="AD146" s="1">
        <f t="shared" si="75"/>
        <v>182.32000000000005</v>
      </c>
      <c r="AE146" s="1">
        <f t="shared" si="76"/>
        <v>161.97000000000003</v>
      </c>
      <c r="AF146" s="1">
        <f t="shared" si="77"/>
        <v>716.27</v>
      </c>
      <c r="AG146" s="1">
        <f t="shared" si="78"/>
        <v>364.185</v>
      </c>
      <c r="AH146" s="1">
        <f t="shared" si="79"/>
        <v>437.63499999999999</v>
      </c>
      <c r="AI146" s="1">
        <f t="shared" si="80"/>
        <v>527.43499999999995</v>
      </c>
      <c r="AJ146" s="1">
        <f t="shared" si="81"/>
        <v>352.08499999999998</v>
      </c>
      <c r="AK146" s="1">
        <f t="shared" si="82"/>
        <v>89.799999999999955</v>
      </c>
      <c r="AL146" s="1">
        <f t="shared" si="83"/>
        <v>621.85249999999996</v>
      </c>
      <c r="AM146" s="1">
        <f t="shared" si="84"/>
        <v>400.90999999999997</v>
      </c>
      <c r="AN146" s="1">
        <f t="shared" si="85"/>
        <v>220.9425</v>
      </c>
      <c r="AP146" s="43">
        <v>383.35</v>
      </c>
      <c r="AQ146" s="43">
        <v>555.5</v>
      </c>
      <c r="AR146" s="43">
        <v>172.14</v>
      </c>
      <c r="AS146" s="43">
        <v>28.97</v>
      </c>
      <c r="AT146" s="43">
        <v>335.67</v>
      </c>
      <c r="AU146" s="43">
        <v>262.47000000000003</v>
      </c>
      <c r="AV146" s="43">
        <v>61.47</v>
      </c>
    </row>
    <row r="147" spans="1:48" x14ac:dyDescent="0.3">
      <c r="A147">
        <v>153</v>
      </c>
      <c r="B147">
        <v>461.1</v>
      </c>
      <c r="C147">
        <v>429.97</v>
      </c>
      <c r="D147">
        <v>468.6</v>
      </c>
      <c r="E147">
        <v>729.11</v>
      </c>
      <c r="F147">
        <v>447.4</v>
      </c>
      <c r="G147">
        <v>604.59</v>
      </c>
      <c r="H147">
        <v>414.7</v>
      </c>
      <c r="I147">
        <v>498.24</v>
      </c>
      <c r="J147" s="43">
        <f t="shared" si="86"/>
        <v>506.71375</v>
      </c>
      <c r="K147">
        <v>10</v>
      </c>
      <c r="L147">
        <v>1</v>
      </c>
      <c r="M147" s="1">
        <f t="shared" si="58"/>
        <v>447.95</v>
      </c>
      <c r="N147" s="1">
        <f t="shared" si="59"/>
        <v>565.47749999999996</v>
      </c>
      <c r="O147" s="1">
        <f t="shared" si="60"/>
        <v>-31.129999999999995</v>
      </c>
      <c r="P147" s="1">
        <f t="shared" si="61"/>
        <v>260.51</v>
      </c>
      <c r="Q147" s="1">
        <f t="shared" si="62"/>
        <v>157.19000000000005</v>
      </c>
      <c r="R147" s="1">
        <f t="shared" si="63"/>
        <v>83.54000000000002</v>
      </c>
      <c r="S147" s="1">
        <f t="shared" si="64"/>
        <v>117.52749999999997</v>
      </c>
      <c r="T147" s="1">
        <f t="shared" si="65"/>
        <v>441.65</v>
      </c>
      <c r="U147" s="1">
        <f t="shared" si="66"/>
        <v>613.67499999999995</v>
      </c>
      <c r="V147" s="1">
        <f t="shared" si="67"/>
        <v>454.25</v>
      </c>
      <c r="W147" s="1">
        <f t="shared" si="68"/>
        <v>517.28</v>
      </c>
      <c r="X147" s="1">
        <f t="shared" si="69"/>
        <v>172.02499999999998</v>
      </c>
      <c r="Y147" s="1">
        <f t="shared" si="70"/>
        <v>63.029999999999973</v>
      </c>
      <c r="Z147" s="1">
        <f t="shared" si="71"/>
        <v>464.85</v>
      </c>
      <c r="AA147" s="1">
        <f t="shared" si="72"/>
        <v>579.54</v>
      </c>
      <c r="AB147" s="1">
        <f t="shared" si="73"/>
        <v>431.04999999999995</v>
      </c>
      <c r="AC147" s="1">
        <f t="shared" si="74"/>
        <v>551.41499999999996</v>
      </c>
      <c r="AD147" s="1">
        <f t="shared" si="75"/>
        <v>114.68999999999994</v>
      </c>
      <c r="AE147" s="1">
        <f t="shared" si="76"/>
        <v>120.36500000000001</v>
      </c>
      <c r="AF147" s="1">
        <f t="shared" si="77"/>
        <v>729.11</v>
      </c>
      <c r="AG147" s="1">
        <f t="shared" si="78"/>
        <v>445.53500000000003</v>
      </c>
      <c r="AH147" s="1">
        <f t="shared" si="79"/>
        <v>456.47</v>
      </c>
      <c r="AI147" s="1">
        <f t="shared" si="80"/>
        <v>525.995</v>
      </c>
      <c r="AJ147" s="1">
        <f t="shared" si="81"/>
        <v>283.57499999999999</v>
      </c>
      <c r="AK147" s="1">
        <f t="shared" si="82"/>
        <v>69.524999999999977</v>
      </c>
      <c r="AL147" s="1">
        <f t="shared" si="83"/>
        <v>627.55250000000001</v>
      </c>
      <c r="AM147" s="1">
        <f t="shared" si="84"/>
        <v>451.00250000000005</v>
      </c>
      <c r="AN147" s="1">
        <f t="shared" si="85"/>
        <v>176.54999999999995</v>
      </c>
      <c r="AP147" s="43">
        <v>447.95</v>
      </c>
      <c r="AQ147" s="43">
        <v>565.48</v>
      </c>
      <c r="AR147" s="43">
        <v>117.53</v>
      </c>
      <c r="AS147" s="43">
        <v>-31.13</v>
      </c>
      <c r="AT147" s="43">
        <v>260.51</v>
      </c>
      <c r="AU147" s="43">
        <v>157.19</v>
      </c>
      <c r="AV147" s="43">
        <v>83.54</v>
      </c>
    </row>
    <row r="148" spans="1:48" x14ac:dyDescent="0.3">
      <c r="A148">
        <v>154</v>
      </c>
      <c r="B148">
        <v>447.7</v>
      </c>
      <c r="C148">
        <v>688.46</v>
      </c>
      <c r="D148">
        <v>393.3</v>
      </c>
      <c r="E148">
        <v>687.33</v>
      </c>
      <c r="F148">
        <v>387.8</v>
      </c>
      <c r="G148">
        <v>562.88</v>
      </c>
      <c r="H148">
        <v>405.4</v>
      </c>
      <c r="I148">
        <v>479.89</v>
      </c>
      <c r="J148" s="43">
        <f t="shared" si="86"/>
        <v>506.59500000000003</v>
      </c>
      <c r="K148">
        <v>24</v>
      </c>
      <c r="L148">
        <v>2</v>
      </c>
      <c r="M148" s="1">
        <f t="shared" si="58"/>
        <v>408.54999999999995</v>
      </c>
      <c r="N148" s="1">
        <f t="shared" si="59"/>
        <v>604.64</v>
      </c>
      <c r="O148" s="1">
        <f t="shared" si="60"/>
        <v>240.76000000000005</v>
      </c>
      <c r="P148" s="1">
        <f t="shared" si="61"/>
        <v>294.03000000000003</v>
      </c>
      <c r="Q148" s="1">
        <f t="shared" si="62"/>
        <v>175.07999999999998</v>
      </c>
      <c r="R148" s="1">
        <f t="shared" si="63"/>
        <v>74.490000000000009</v>
      </c>
      <c r="S148" s="1">
        <f t="shared" si="64"/>
        <v>196.09000000000003</v>
      </c>
      <c r="T148" s="1">
        <f t="shared" si="65"/>
        <v>399.35</v>
      </c>
      <c r="U148" s="1">
        <f t="shared" si="66"/>
        <v>583.61</v>
      </c>
      <c r="V148" s="1">
        <f t="shared" si="67"/>
        <v>417.75</v>
      </c>
      <c r="W148" s="1">
        <f t="shared" si="68"/>
        <v>625.67000000000007</v>
      </c>
      <c r="X148" s="1">
        <f t="shared" si="69"/>
        <v>184.26</v>
      </c>
      <c r="Y148" s="1">
        <f t="shared" si="70"/>
        <v>207.92000000000007</v>
      </c>
      <c r="Z148" s="1">
        <f t="shared" si="71"/>
        <v>420.5</v>
      </c>
      <c r="AA148" s="1">
        <f t="shared" si="72"/>
        <v>687.89499999999998</v>
      </c>
      <c r="AB148" s="1">
        <f t="shared" si="73"/>
        <v>396.6</v>
      </c>
      <c r="AC148" s="1">
        <f t="shared" si="74"/>
        <v>521.38499999999999</v>
      </c>
      <c r="AD148" s="1">
        <f t="shared" si="75"/>
        <v>267.39499999999998</v>
      </c>
      <c r="AE148" s="1">
        <f t="shared" si="76"/>
        <v>124.78499999999997</v>
      </c>
      <c r="AF148" s="1">
        <f t="shared" si="77"/>
        <v>687.33</v>
      </c>
      <c r="AG148" s="1">
        <f t="shared" si="78"/>
        <v>568.08000000000004</v>
      </c>
      <c r="AH148" s="1">
        <f t="shared" si="79"/>
        <v>442.64499999999998</v>
      </c>
      <c r="AI148" s="1">
        <f t="shared" si="80"/>
        <v>475.34000000000003</v>
      </c>
      <c r="AJ148" s="1">
        <f t="shared" si="81"/>
        <v>119.25</v>
      </c>
      <c r="AK148" s="1">
        <f t="shared" si="82"/>
        <v>32.69500000000005</v>
      </c>
      <c r="AL148" s="1">
        <f t="shared" si="83"/>
        <v>581.33500000000004</v>
      </c>
      <c r="AM148" s="1">
        <f t="shared" si="84"/>
        <v>505.36250000000001</v>
      </c>
      <c r="AN148" s="1">
        <f t="shared" si="85"/>
        <v>75.972500000000025</v>
      </c>
      <c r="AP148" s="43">
        <v>408.55</v>
      </c>
      <c r="AQ148" s="43">
        <v>604.64</v>
      </c>
      <c r="AR148" s="43">
        <v>196.09</v>
      </c>
      <c r="AS148" s="43">
        <v>240.76</v>
      </c>
      <c r="AT148" s="43">
        <v>294.02999999999997</v>
      </c>
      <c r="AU148" s="43">
        <v>175.08</v>
      </c>
      <c r="AV148" s="43">
        <v>74.489999999999995</v>
      </c>
    </row>
    <row r="149" spans="1:48" x14ac:dyDescent="0.3">
      <c r="A149">
        <v>155</v>
      </c>
      <c r="B149">
        <v>411.9</v>
      </c>
      <c r="C149">
        <v>460.48</v>
      </c>
      <c r="D149">
        <v>521.39</v>
      </c>
      <c r="E149">
        <v>671.89</v>
      </c>
      <c r="F149">
        <v>589.87</v>
      </c>
      <c r="G149">
        <v>610.20000000000005</v>
      </c>
      <c r="H149">
        <v>446.8</v>
      </c>
      <c r="I149">
        <v>512.75</v>
      </c>
      <c r="J149" s="43">
        <f t="shared" si="86"/>
        <v>528.16</v>
      </c>
      <c r="K149">
        <v>12</v>
      </c>
      <c r="L149">
        <v>1</v>
      </c>
      <c r="M149" s="1">
        <f t="shared" si="58"/>
        <v>492.48999999999995</v>
      </c>
      <c r="N149" s="1">
        <f t="shared" si="59"/>
        <v>563.82999999999993</v>
      </c>
      <c r="O149" s="1">
        <f t="shared" si="60"/>
        <v>48.580000000000041</v>
      </c>
      <c r="P149" s="1">
        <f t="shared" si="61"/>
        <v>150.5</v>
      </c>
      <c r="Q149" s="1">
        <f t="shared" si="62"/>
        <v>20.330000000000041</v>
      </c>
      <c r="R149" s="1">
        <f t="shared" si="63"/>
        <v>65.949999999999989</v>
      </c>
      <c r="S149" s="1">
        <f t="shared" si="64"/>
        <v>71.339999999999975</v>
      </c>
      <c r="T149" s="1">
        <f t="shared" si="65"/>
        <v>484.09500000000003</v>
      </c>
      <c r="U149" s="1">
        <f t="shared" si="66"/>
        <v>592.31999999999994</v>
      </c>
      <c r="V149" s="1">
        <f t="shared" si="67"/>
        <v>500.88499999999999</v>
      </c>
      <c r="W149" s="1">
        <f t="shared" si="68"/>
        <v>535.34</v>
      </c>
      <c r="X149" s="1">
        <f t="shared" si="69"/>
        <v>108.22499999999991</v>
      </c>
      <c r="Y149" s="1">
        <f t="shared" si="70"/>
        <v>34.455000000000041</v>
      </c>
      <c r="Z149" s="1">
        <f t="shared" si="71"/>
        <v>466.64499999999998</v>
      </c>
      <c r="AA149" s="1">
        <f t="shared" si="72"/>
        <v>566.18499999999995</v>
      </c>
      <c r="AB149" s="1">
        <f t="shared" si="73"/>
        <v>518.33500000000004</v>
      </c>
      <c r="AC149" s="1">
        <f t="shared" si="74"/>
        <v>561.47500000000002</v>
      </c>
      <c r="AD149" s="1">
        <f t="shared" si="75"/>
        <v>99.539999999999964</v>
      </c>
      <c r="AE149" s="1">
        <f t="shared" si="76"/>
        <v>43.139999999999986</v>
      </c>
      <c r="AF149" s="1">
        <f t="shared" si="77"/>
        <v>671.89</v>
      </c>
      <c r="AG149" s="1">
        <f t="shared" si="78"/>
        <v>436.19</v>
      </c>
      <c r="AH149" s="1">
        <f t="shared" si="79"/>
        <v>479.77499999999998</v>
      </c>
      <c r="AI149" s="1">
        <f t="shared" si="80"/>
        <v>600.03500000000008</v>
      </c>
      <c r="AJ149" s="1">
        <f t="shared" si="81"/>
        <v>235.7</v>
      </c>
      <c r="AK149" s="1">
        <f t="shared" si="82"/>
        <v>120.2600000000001</v>
      </c>
      <c r="AL149" s="1">
        <f t="shared" si="83"/>
        <v>635.96250000000009</v>
      </c>
      <c r="AM149" s="1">
        <f t="shared" si="84"/>
        <v>457.98249999999996</v>
      </c>
      <c r="AN149" s="1">
        <f t="shared" si="85"/>
        <v>177.98000000000013</v>
      </c>
      <c r="AP149" s="43">
        <v>492.49</v>
      </c>
      <c r="AQ149" s="43">
        <v>563.83000000000004</v>
      </c>
      <c r="AR149" s="43">
        <v>71.34</v>
      </c>
      <c r="AS149" s="43">
        <v>48.58</v>
      </c>
      <c r="AT149" s="43">
        <v>150.5</v>
      </c>
      <c r="AU149" s="43">
        <v>20.329999999999998</v>
      </c>
      <c r="AV149" s="43">
        <v>65.95</v>
      </c>
    </row>
    <row r="150" spans="1:48" x14ac:dyDescent="0.3">
      <c r="A150">
        <v>156</v>
      </c>
      <c r="B150">
        <v>456.53</v>
      </c>
      <c r="C150">
        <v>568.85</v>
      </c>
      <c r="D150">
        <v>442.1</v>
      </c>
      <c r="E150">
        <v>560.1</v>
      </c>
      <c r="F150">
        <v>530.29999999999995</v>
      </c>
      <c r="G150">
        <v>721.17</v>
      </c>
      <c r="H150">
        <v>519</v>
      </c>
      <c r="I150">
        <v>629.91</v>
      </c>
      <c r="J150" s="43">
        <f t="shared" si="86"/>
        <v>553.495</v>
      </c>
      <c r="K150">
        <v>8</v>
      </c>
      <c r="L150">
        <v>1</v>
      </c>
      <c r="M150" s="1">
        <f t="shared" si="58"/>
        <v>486.98249999999996</v>
      </c>
      <c r="N150" s="1">
        <f t="shared" si="59"/>
        <v>620.00749999999994</v>
      </c>
      <c r="O150" s="1">
        <f t="shared" si="60"/>
        <v>112.32000000000005</v>
      </c>
      <c r="P150" s="1">
        <f t="shared" si="61"/>
        <v>118</v>
      </c>
      <c r="Q150" s="1">
        <f t="shared" si="62"/>
        <v>190.87</v>
      </c>
      <c r="R150" s="1">
        <f t="shared" si="63"/>
        <v>110.90999999999997</v>
      </c>
      <c r="S150" s="1">
        <f t="shared" si="64"/>
        <v>133.02499999999998</v>
      </c>
      <c r="T150" s="1">
        <f t="shared" si="65"/>
        <v>480.55</v>
      </c>
      <c r="U150" s="1">
        <f t="shared" si="66"/>
        <v>595.005</v>
      </c>
      <c r="V150" s="1">
        <f t="shared" si="67"/>
        <v>493.41499999999996</v>
      </c>
      <c r="W150" s="1">
        <f t="shared" si="68"/>
        <v>645.01</v>
      </c>
      <c r="X150" s="1">
        <f t="shared" si="69"/>
        <v>114.45499999999998</v>
      </c>
      <c r="Y150" s="1">
        <f t="shared" si="70"/>
        <v>151.59500000000003</v>
      </c>
      <c r="Z150" s="1">
        <f t="shared" si="71"/>
        <v>449.315</v>
      </c>
      <c r="AA150" s="1">
        <f t="shared" si="72"/>
        <v>564.47500000000002</v>
      </c>
      <c r="AB150" s="1">
        <f t="shared" si="73"/>
        <v>524.65</v>
      </c>
      <c r="AC150" s="1">
        <f t="shared" si="74"/>
        <v>675.54</v>
      </c>
      <c r="AD150" s="1">
        <f t="shared" si="75"/>
        <v>115.16000000000003</v>
      </c>
      <c r="AE150" s="1">
        <f t="shared" si="76"/>
        <v>150.88999999999999</v>
      </c>
      <c r="AF150" s="1">
        <f t="shared" si="77"/>
        <v>560.1</v>
      </c>
      <c r="AG150" s="1">
        <f t="shared" si="78"/>
        <v>512.69000000000005</v>
      </c>
      <c r="AH150" s="1">
        <f t="shared" si="79"/>
        <v>574.45499999999993</v>
      </c>
      <c r="AI150" s="1">
        <f t="shared" si="80"/>
        <v>625.7349999999999</v>
      </c>
      <c r="AJ150" s="1">
        <f t="shared" si="81"/>
        <v>47.409999999999968</v>
      </c>
      <c r="AK150" s="1">
        <f t="shared" si="82"/>
        <v>51.279999999999973</v>
      </c>
      <c r="AL150" s="1">
        <f t="shared" si="83"/>
        <v>592.91750000000002</v>
      </c>
      <c r="AM150" s="1">
        <f t="shared" si="84"/>
        <v>543.57249999999999</v>
      </c>
      <c r="AN150" s="1">
        <f t="shared" si="85"/>
        <v>49.345000000000027</v>
      </c>
      <c r="AP150" s="43">
        <v>486.98</v>
      </c>
      <c r="AQ150" s="43">
        <v>620.01</v>
      </c>
      <c r="AR150" s="43">
        <v>133.02000000000001</v>
      </c>
      <c r="AS150" s="43">
        <v>112.32</v>
      </c>
      <c r="AT150" s="43">
        <v>118</v>
      </c>
      <c r="AU150" s="43">
        <v>190.87</v>
      </c>
      <c r="AV150" s="43">
        <v>110.91</v>
      </c>
    </row>
    <row r="151" spans="1:48" x14ac:dyDescent="0.3">
      <c r="A151">
        <v>157</v>
      </c>
      <c r="B151">
        <v>588.29999999999995</v>
      </c>
      <c r="C151">
        <v>617.49</v>
      </c>
      <c r="D151">
        <v>557.29999999999995</v>
      </c>
      <c r="E151">
        <v>722.88</v>
      </c>
      <c r="F151">
        <v>570.79999999999995</v>
      </c>
      <c r="G151">
        <v>608.53</v>
      </c>
      <c r="H151">
        <v>536.1</v>
      </c>
      <c r="I151">
        <v>542.9</v>
      </c>
      <c r="J151" s="43">
        <f t="shared" si="86"/>
        <v>593.03749999999991</v>
      </c>
      <c r="K151">
        <v>17</v>
      </c>
      <c r="L151">
        <v>1</v>
      </c>
      <c r="M151" s="1">
        <f t="shared" si="58"/>
        <v>563.125</v>
      </c>
      <c r="N151" s="1">
        <f t="shared" si="59"/>
        <v>622.94999999999993</v>
      </c>
      <c r="O151" s="1">
        <f t="shared" si="60"/>
        <v>29.190000000000055</v>
      </c>
      <c r="P151" s="1">
        <f t="shared" si="61"/>
        <v>165.58000000000004</v>
      </c>
      <c r="Q151" s="1">
        <f t="shared" si="62"/>
        <v>37.730000000000018</v>
      </c>
      <c r="R151" s="1">
        <f t="shared" si="63"/>
        <v>6.7999999999999545</v>
      </c>
      <c r="S151" s="1">
        <f t="shared" si="64"/>
        <v>59.824999999999932</v>
      </c>
      <c r="T151" s="1">
        <f t="shared" si="65"/>
        <v>546.70000000000005</v>
      </c>
      <c r="U151" s="1">
        <f t="shared" si="66"/>
        <v>632.89</v>
      </c>
      <c r="V151" s="1">
        <f t="shared" si="67"/>
        <v>579.54999999999995</v>
      </c>
      <c r="W151" s="1">
        <f t="shared" si="68"/>
        <v>613.01</v>
      </c>
      <c r="X151" s="1">
        <f t="shared" si="69"/>
        <v>86.189999999999941</v>
      </c>
      <c r="Y151" s="1">
        <f t="shared" si="70"/>
        <v>33.460000000000036</v>
      </c>
      <c r="Z151" s="1">
        <f t="shared" si="71"/>
        <v>572.79999999999995</v>
      </c>
      <c r="AA151" s="1">
        <f t="shared" si="72"/>
        <v>670.18499999999995</v>
      </c>
      <c r="AB151" s="1">
        <f t="shared" si="73"/>
        <v>553.45000000000005</v>
      </c>
      <c r="AC151" s="1">
        <f t="shared" si="74"/>
        <v>575.71499999999992</v>
      </c>
      <c r="AD151" s="1">
        <f t="shared" si="75"/>
        <v>97.384999999999991</v>
      </c>
      <c r="AE151" s="1">
        <f t="shared" si="76"/>
        <v>22.264999999999873</v>
      </c>
      <c r="AF151" s="1">
        <f t="shared" si="77"/>
        <v>722.88</v>
      </c>
      <c r="AG151" s="1">
        <f t="shared" si="78"/>
        <v>602.89499999999998</v>
      </c>
      <c r="AH151" s="1">
        <f t="shared" si="79"/>
        <v>539.5</v>
      </c>
      <c r="AI151" s="1">
        <f t="shared" si="80"/>
        <v>589.66499999999996</v>
      </c>
      <c r="AJ151" s="1">
        <f t="shared" si="81"/>
        <v>119.98500000000001</v>
      </c>
      <c r="AK151" s="1">
        <f t="shared" si="82"/>
        <v>50.164999999999964</v>
      </c>
      <c r="AL151" s="1">
        <f t="shared" si="83"/>
        <v>656.27250000000004</v>
      </c>
      <c r="AM151" s="1">
        <f t="shared" si="84"/>
        <v>571.19749999999999</v>
      </c>
      <c r="AN151" s="1">
        <f t="shared" si="85"/>
        <v>85.075000000000045</v>
      </c>
      <c r="AP151" s="43">
        <v>563.13</v>
      </c>
      <c r="AQ151" s="43">
        <v>622.95000000000005</v>
      </c>
      <c r="AR151" s="43">
        <v>59.82</v>
      </c>
      <c r="AS151" s="43">
        <v>29.19</v>
      </c>
      <c r="AT151" s="43">
        <v>165.58</v>
      </c>
      <c r="AU151" s="43">
        <v>37.729999999999997</v>
      </c>
      <c r="AV151" s="43">
        <v>6.8</v>
      </c>
    </row>
    <row r="152" spans="1:48" x14ac:dyDescent="0.3">
      <c r="A152">
        <v>158</v>
      </c>
      <c r="B152">
        <v>381.94</v>
      </c>
      <c r="C152">
        <v>405.87</v>
      </c>
      <c r="D152">
        <v>358.93</v>
      </c>
      <c r="E152">
        <v>809.24</v>
      </c>
      <c r="F152">
        <v>376.3</v>
      </c>
      <c r="G152">
        <v>449.1</v>
      </c>
      <c r="H152">
        <v>342.29</v>
      </c>
      <c r="I152">
        <v>352.64</v>
      </c>
      <c r="J152" s="43">
        <f t="shared" si="86"/>
        <v>434.53874999999999</v>
      </c>
      <c r="K152">
        <v>10</v>
      </c>
      <c r="L152">
        <v>1</v>
      </c>
      <c r="M152" s="1">
        <f t="shared" si="58"/>
        <v>364.86500000000001</v>
      </c>
      <c r="N152" s="1">
        <f t="shared" si="59"/>
        <v>504.21249999999998</v>
      </c>
      <c r="O152" s="1">
        <f t="shared" si="60"/>
        <v>23.930000000000007</v>
      </c>
      <c r="P152" s="1">
        <f t="shared" si="61"/>
        <v>450.31</v>
      </c>
      <c r="Q152" s="1">
        <f t="shared" si="62"/>
        <v>72.800000000000011</v>
      </c>
      <c r="R152" s="1">
        <f t="shared" si="63"/>
        <v>10.349999999999966</v>
      </c>
      <c r="S152" s="1">
        <f t="shared" si="64"/>
        <v>139.34749999999997</v>
      </c>
      <c r="T152" s="1">
        <f t="shared" si="65"/>
        <v>350.61</v>
      </c>
      <c r="U152" s="1">
        <f t="shared" si="66"/>
        <v>580.94000000000005</v>
      </c>
      <c r="V152" s="1">
        <f t="shared" si="67"/>
        <v>379.12</v>
      </c>
      <c r="W152" s="1">
        <f t="shared" si="68"/>
        <v>427.48500000000001</v>
      </c>
      <c r="X152" s="1">
        <f t="shared" si="69"/>
        <v>230.33000000000004</v>
      </c>
      <c r="Y152" s="1">
        <f t="shared" si="70"/>
        <v>48.365000000000009</v>
      </c>
      <c r="Z152" s="1">
        <f t="shared" si="71"/>
        <v>370.435</v>
      </c>
      <c r="AA152" s="1">
        <f t="shared" si="72"/>
        <v>607.55500000000006</v>
      </c>
      <c r="AB152" s="1">
        <f t="shared" si="73"/>
        <v>359.29500000000002</v>
      </c>
      <c r="AC152" s="1">
        <f t="shared" si="74"/>
        <v>400.87</v>
      </c>
      <c r="AD152" s="1">
        <f t="shared" si="75"/>
        <v>237.12000000000006</v>
      </c>
      <c r="AE152" s="1">
        <f t="shared" si="76"/>
        <v>41.574999999999989</v>
      </c>
      <c r="AF152" s="1">
        <f t="shared" si="77"/>
        <v>809.24</v>
      </c>
      <c r="AG152" s="1">
        <f t="shared" si="78"/>
        <v>393.90499999999997</v>
      </c>
      <c r="AH152" s="1">
        <f t="shared" si="79"/>
        <v>347.46500000000003</v>
      </c>
      <c r="AI152" s="1">
        <f t="shared" si="80"/>
        <v>412.70000000000005</v>
      </c>
      <c r="AJ152" s="1">
        <f t="shared" si="81"/>
        <v>415.33500000000004</v>
      </c>
      <c r="AK152" s="1">
        <f t="shared" si="82"/>
        <v>65.235000000000014</v>
      </c>
      <c r="AL152" s="1">
        <f t="shared" si="83"/>
        <v>610.97</v>
      </c>
      <c r="AM152" s="1">
        <f t="shared" si="84"/>
        <v>370.685</v>
      </c>
      <c r="AN152" s="1">
        <f t="shared" si="85"/>
        <v>240.28500000000003</v>
      </c>
      <c r="AP152" s="43">
        <v>364.87</v>
      </c>
      <c r="AQ152" s="43">
        <v>504.21</v>
      </c>
      <c r="AR152" s="43">
        <v>139.35</v>
      </c>
      <c r="AS152" s="43">
        <v>23.93</v>
      </c>
      <c r="AT152" s="43">
        <v>450.31</v>
      </c>
      <c r="AU152" s="43">
        <v>72.8</v>
      </c>
      <c r="AV152" s="43">
        <v>10.35</v>
      </c>
    </row>
    <row r="153" spans="1:48" x14ac:dyDescent="0.3">
      <c r="A153">
        <v>159</v>
      </c>
      <c r="B153">
        <v>436.8</v>
      </c>
      <c r="C153">
        <v>523.94000000000005</v>
      </c>
      <c r="D153">
        <v>378.3</v>
      </c>
      <c r="E153">
        <v>626.4</v>
      </c>
      <c r="F153">
        <v>528.75</v>
      </c>
      <c r="G153">
        <v>696.86</v>
      </c>
      <c r="H153">
        <v>500.31</v>
      </c>
      <c r="I153">
        <v>411.31</v>
      </c>
      <c r="J153" s="43">
        <f t="shared" si="86"/>
        <v>512.83375000000001</v>
      </c>
      <c r="K153">
        <v>23</v>
      </c>
      <c r="L153">
        <v>2</v>
      </c>
      <c r="M153" s="1">
        <f t="shared" si="58"/>
        <v>461.03999999999996</v>
      </c>
      <c r="N153" s="1">
        <f t="shared" si="59"/>
        <v>564.62750000000005</v>
      </c>
      <c r="O153" s="1">
        <f t="shared" si="60"/>
        <v>87.140000000000043</v>
      </c>
      <c r="P153" s="1">
        <f t="shared" si="61"/>
        <v>248.09999999999997</v>
      </c>
      <c r="Q153" s="1">
        <f t="shared" si="62"/>
        <v>168.11</v>
      </c>
      <c r="R153" s="1">
        <f t="shared" si="63"/>
        <v>-89</v>
      </c>
      <c r="S153" s="1">
        <f t="shared" si="64"/>
        <v>103.58750000000009</v>
      </c>
      <c r="T153" s="1">
        <f t="shared" si="65"/>
        <v>439.30500000000001</v>
      </c>
      <c r="U153" s="1">
        <f t="shared" si="66"/>
        <v>518.85500000000002</v>
      </c>
      <c r="V153" s="1">
        <f t="shared" si="67"/>
        <v>482.77499999999998</v>
      </c>
      <c r="W153" s="1">
        <f t="shared" si="68"/>
        <v>610.40000000000009</v>
      </c>
      <c r="X153" s="1">
        <f t="shared" si="69"/>
        <v>79.550000000000011</v>
      </c>
      <c r="Y153" s="1">
        <f t="shared" si="70"/>
        <v>127.62500000000011</v>
      </c>
      <c r="Z153" s="1">
        <f t="shared" si="71"/>
        <v>407.55</v>
      </c>
      <c r="AA153" s="1">
        <f t="shared" si="72"/>
        <v>575.17000000000007</v>
      </c>
      <c r="AB153" s="1">
        <f t="shared" si="73"/>
        <v>514.53</v>
      </c>
      <c r="AC153" s="1">
        <f t="shared" si="74"/>
        <v>554.08500000000004</v>
      </c>
      <c r="AD153" s="1">
        <f t="shared" si="75"/>
        <v>167.62000000000006</v>
      </c>
      <c r="AE153" s="1">
        <f t="shared" si="76"/>
        <v>39.555000000000064</v>
      </c>
      <c r="AF153" s="1">
        <f t="shared" si="77"/>
        <v>626.4</v>
      </c>
      <c r="AG153" s="1">
        <f t="shared" si="78"/>
        <v>480.37</v>
      </c>
      <c r="AH153" s="1">
        <f t="shared" si="79"/>
        <v>455.81</v>
      </c>
      <c r="AI153" s="1">
        <f t="shared" si="80"/>
        <v>612.80500000000006</v>
      </c>
      <c r="AJ153" s="1">
        <f t="shared" si="81"/>
        <v>146.02999999999997</v>
      </c>
      <c r="AK153" s="1">
        <f t="shared" si="82"/>
        <v>156.99500000000006</v>
      </c>
      <c r="AL153" s="1">
        <f t="shared" si="83"/>
        <v>619.60249999999996</v>
      </c>
      <c r="AM153" s="1">
        <f t="shared" si="84"/>
        <v>468.09000000000003</v>
      </c>
      <c r="AN153" s="1">
        <f t="shared" si="85"/>
        <v>151.51249999999993</v>
      </c>
      <c r="AP153" s="43">
        <v>461.04</v>
      </c>
      <c r="AQ153" s="43">
        <v>564.63</v>
      </c>
      <c r="AR153" s="43">
        <v>103.59</v>
      </c>
      <c r="AS153" s="43">
        <v>87.14</v>
      </c>
      <c r="AT153" s="43">
        <v>248.1</v>
      </c>
      <c r="AU153" s="43">
        <v>168.11</v>
      </c>
      <c r="AV153" s="43">
        <v>-89</v>
      </c>
    </row>
    <row r="154" spans="1:48" x14ac:dyDescent="0.3">
      <c r="A154">
        <v>160</v>
      </c>
      <c r="B154">
        <v>484.23</v>
      </c>
      <c r="C154">
        <v>525.33000000000004</v>
      </c>
      <c r="D154">
        <v>462.19</v>
      </c>
      <c r="E154">
        <v>662.51</v>
      </c>
      <c r="F154">
        <v>502.29</v>
      </c>
      <c r="G154">
        <v>644.69000000000005</v>
      </c>
      <c r="H154">
        <v>456.43</v>
      </c>
      <c r="I154">
        <v>440</v>
      </c>
      <c r="J154" s="43">
        <f t="shared" si="86"/>
        <v>522.20875000000001</v>
      </c>
      <c r="K154">
        <v>13</v>
      </c>
      <c r="L154">
        <v>1</v>
      </c>
      <c r="M154" s="1">
        <f t="shared" si="58"/>
        <v>476.28500000000003</v>
      </c>
      <c r="N154" s="1">
        <f t="shared" si="59"/>
        <v>568.13250000000005</v>
      </c>
      <c r="O154" s="1">
        <f t="shared" si="60"/>
        <v>41.100000000000023</v>
      </c>
      <c r="P154" s="1">
        <f t="shared" si="61"/>
        <v>200.32</v>
      </c>
      <c r="Q154" s="1">
        <f t="shared" si="62"/>
        <v>142.40000000000003</v>
      </c>
      <c r="R154" s="1">
        <f t="shared" si="63"/>
        <v>-16.430000000000007</v>
      </c>
      <c r="S154" s="1">
        <f t="shared" si="64"/>
        <v>91.847500000000025</v>
      </c>
      <c r="T154" s="1">
        <f t="shared" si="65"/>
        <v>459.31</v>
      </c>
      <c r="U154" s="1">
        <f t="shared" si="66"/>
        <v>551.255</v>
      </c>
      <c r="V154" s="1">
        <f t="shared" si="67"/>
        <v>493.26</v>
      </c>
      <c r="W154" s="1">
        <f t="shared" si="68"/>
        <v>585.01</v>
      </c>
      <c r="X154" s="1">
        <f t="shared" si="69"/>
        <v>91.944999999999993</v>
      </c>
      <c r="Y154" s="1">
        <f t="shared" si="70"/>
        <v>91.75</v>
      </c>
      <c r="Z154" s="1">
        <f t="shared" si="71"/>
        <v>473.21000000000004</v>
      </c>
      <c r="AA154" s="1">
        <f t="shared" si="72"/>
        <v>593.92000000000007</v>
      </c>
      <c r="AB154" s="1">
        <f t="shared" si="73"/>
        <v>479.36</v>
      </c>
      <c r="AC154" s="1">
        <f t="shared" si="74"/>
        <v>542.34500000000003</v>
      </c>
      <c r="AD154" s="1">
        <f t="shared" si="75"/>
        <v>120.71000000000004</v>
      </c>
      <c r="AE154" s="1">
        <f t="shared" si="76"/>
        <v>62.985000000000014</v>
      </c>
      <c r="AF154" s="1">
        <f t="shared" si="77"/>
        <v>662.51</v>
      </c>
      <c r="AG154" s="1">
        <f t="shared" si="78"/>
        <v>504.78000000000003</v>
      </c>
      <c r="AH154" s="1">
        <f t="shared" si="79"/>
        <v>448.21500000000003</v>
      </c>
      <c r="AI154" s="1">
        <f t="shared" si="80"/>
        <v>573.49</v>
      </c>
      <c r="AJ154" s="1">
        <f t="shared" si="81"/>
        <v>157.72999999999996</v>
      </c>
      <c r="AK154" s="1">
        <f t="shared" si="82"/>
        <v>125.27499999999998</v>
      </c>
      <c r="AL154" s="1">
        <f t="shared" si="83"/>
        <v>618</v>
      </c>
      <c r="AM154" s="1">
        <f t="shared" si="84"/>
        <v>476.49750000000006</v>
      </c>
      <c r="AN154" s="1">
        <f t="shared" si="85"/>
        <v>141.50249999999994</v>
      </c>
      <c r="AP154" s="43">
        <v>476.29</v>
      </c>
      <c r="AQ154" s="43">
        <v>568.13</v>
      </c>
      <c r="AR154" s="43">
        <v>91.85</v>
      </c>
      <c r="AS154" s="43">
        <v>41.1</v>
      </c>
      <c r="AT154" s="43">
        <v>200.32</v>
      </c>
      <c r="AU154" s="43">
        <v>142.4</v>
      </c>
      <c r="AV154" s="43">
        <v>-16.43</v>
      </c>
    </row>
    <row r="155" spans="1:48" x14ac:dyDescent="0.3">
      <c r="A155">
        <v>161</v>
      </c>
      <c r="B155">
        <v>461.3</v>
      </c>
      <c r="C155">
        <v>557.5</v>
      </c>
      <c r="D155">
        <v>587.5</v>
      </c>
      <c r="E155">
        <v>768.1</v>
      </c>
      <c r="F155">
        <v>660.7</v>
      </c>
      <c r="G155">
        <v>901.23</v>
      </c>
      <c r="H155">
        <v>604.79999999999995</v>
      </c>
      <c r="I155">
        <v>598.1</v>
      </c>
      <c r="J155" s="43">
        <f t="shared" si="86"/>
        <v>642.40375000000006</v>
      </c>
      <c r="K155">
        <v>20</v>
      </c>
      <c r="L155">
        <v>2</v>
      </c>
      <c r="M155" s="1">
        <f t="shared" si="58"/>
        <v>578.57500000000005</v>
      </c>
      <c r="N155" s="1">
        <f t="shared" si="59"/>
        <v>706.23249999999996</v>
      </c>
      <c r="O155" s="1">
        <f t="shared" si="60"/>
        <v>96.199999999999989</v>
      </c>
      <c r="P155" s="1">
        <f t="shared" si="61"/>
        <v>180.60000000000002</v>
      </c>
      <c r="Q155" s="1">
        <f t="shared" si="62"/>
        <v>240.52999999999997</v>
      </c>
      <c r="R155" s="1">
        <f t="shared" si="63"/>
        <v>-6.6999999999999318</v>
      </c>
      <c r="S155" s="1">
        <f t="shared" si="64"/>
        <v>127.65749999999991</v>
      </c>
      <c r="T155" s="1">
        <f t="shared" si="65"/>
        <v>596.15</v>
      </c>
      <c r="U155" s="1">
        <f t="shared" si="66"/>
        <v>683.1</v>
      </c>
      <c r="V155" s="1">
        <f t="shared" si="67"/>
        <v>561</v>
      </c>
      <c r="W155" s="1">
        <f t="shared" si="68"/>
        <v>729.36500000000001</v>
      </c>
      <c r="X155" s="1">
        <f t="shared" si="69"/>
        <v>86.950000000000045</v>
      </c>
      <c r="Y155" s="1">
        <f t="shared" si="70"/>
        <v>168.36500000000001</v>
      </c>
      <c r="Z155" s="1">
        <f t="shared" si="71"/>
        <v>524.4</v>
      </c>
      <c r="AA155" s="1">
        <f t="shared" si="72"/>
        <v>662.8</v>
      </c>
      <c r="AB155" s="1">
        <f t="shared" si="73"/>
        <v>632.75</v>
      </c>
      <c r="AC155" s="1">
        <f t="shared" si="74"/>
        <v>749.66499999999996</v>
      </c>
      <c r="AD155" s="1">
        <f t="shared" si="75"/>
        <v>138.39999999999998</v>
      </c>
      <c r="AE155" s="1">
        <f t="shared" si="76"/>
        <v>116.91499999999996</v>
      </c>
      <c r="AF155" s="1">
        <f t="shared" si="77"/>
        <v>768.1</v>
      </c>
      <c r="AG155" s="1">
        <f t="shared" si="78"/>
        <v>509.4</v>
      </c>
      <c r="AH155" s="1">
        <f t="shared" si="79"/>
        <v>601.45000000000005</v>
      </c>
      <c r="AI155" s="1">
        <f t="shared" si="80"/>
        <v>780.96500000000003</v>
      </c>
      <c r="AJ155" s="1">
        <f t="shared" si="81"/>
        <v>258.70000000000005</v>
      </c>
      <c r="AK155" s="1">
        <f t="shared" si="82"/>
        <v>179.51499999999999</v>
      </c>
      <c r="AL155" s="1">
        <f t="shared" si="83"/>
        <v>774.53250000000003</v>
      </c>
      <c r="AM155" s="1">
        <f t="shared" si="84"/>
        <v>555.42499999999995</v>
      </c>
      <c r="AN155" s="1">
        <f t="shared" si="85"/>
        <v>219.10750000000007</v>
      </c>
      <c r="AP155" s="43">
        <v>578.58000000000004</v>
      </c>
      <c r="AQ155" s="43">
        <v>706.23</v>
      </c>
      <c r="AR155" s="43">
        <v>127.66</v>
      </c>
      <c r="AS155" s="43">
        <v>96.2</v>
      </c>
      <c r="AT155" s="43">
        <v>180.6</v>
      </c>
      <c r="AU155" s="43">
        <v>240.53</v>
      </c>
      <c r="AV155" s="43">
        <v>-6.7</v>
      </c>
    </row>
    <row r="156" spans="1:48" x14ac:dyDescent="0.3">
      <c r="A156">
        <v>162</v>
      </c>
      <c r="B156">
        <v>574.70000000000005</v>
      </c>
      <c r="C156">
        <v>806.74</v>
      </c>
      <c r="D156">
        <v>588</v>
      </c>
      <c r="E156">
        <v>744</v>
      </c>
      <c r="F156">
        <v>609.28</v>
      </c>
      <c r="G156">
        <v>602.9</v>
      </c>
      <c r="H156">
        <v>581.1</v>
      </c>
      <c r="I156">
        <v>696.85</v>
      </c>
      <c r="J156" s="43">
        <f t="shared" si="86"/>
        <v>650.44625000000008</v>
      </c>
      <c r="K156">
        <v>17</v>
      </c>
      <c r="L156">
        <v>1</v>
      </c>
      <c r="M156" s="1">
        <f t="shared" si="58"/>
        <v>588.27</v>
      </c>
      <c r="N156" s="1">
        <f t="shared" si="59"/>
        <v>712.62249999999995</v>
      </c>
      <c r="O156" s="1">
        <f t="shared" si="60"/>
        <v>232.03999999999996</v>
      </c>
      <c r="P156" s="1">
        <f t="shared" si="61"/>
        <v>156</v>
      </c>
      <c r="Q156" s="1">
        <f t="shared" si="62"/>
        <v>-6.3799999999999955</v>
      </c>
      <c r="R156" s="1">
        <f t="shared" si="63"/>
        <v>115.75</v>
      </c>
      <c r="S156" s="1">
        <f t="shared" si="64"/>
        <v>124.35249999999996</v>
      </c>
      <c r="T156" s="1">
        <f t="shared" si="65"/>
        <v>584.54999999999995</v>
      </c>
      <c r="U156" s="1">
        <f t="shared" si="66"/>
        <v>720.42499999999995</v>
      </c>
      <c r="V156" s="1">
        <f t="shared" si="67"/>
        <v>591.99</v>
      </c>
      <c r="W156" s="1">
        <f t="shared" si="68"/>
        <v>704.81999999999994</v>
      </c>
      <c r="X156" s="1">
        <f t="shared" si="69"/>
        <v>135.875</v>
      </c>
      <c r="Y156" s="1">
        <f t="shared" si="70"/>
        <v>112.82999999999993</v>
      </c>
      <c r="Z156" s="1">
        <f t="shared" si="71"/>
        <v>581.35</v>
      </c>
      <c r="AA156" s="1">
        <f t="shared" si="72"/>
        <v>775.37</v>
      </c>
      <c r="AB156" s="1">
        <f t="shared" si="73"/>
        <v>595.19000000000005</v>
      </c>
      <c r="AC156" s="1">
        <f t="shared" si="74"/>
        <v>649.875</v>
      </c>
      <c r="AD156" s="1">
        <f t="shared" si="75"/>
        <v>194.01999999999998</v>
      </c>
      <c r="AE156" s="1">
        <f t="shared" si="76"/>
        <v>54.684999999999945</v>
      </c>
      <c r="AF156" s="1">
        <f t="shared" si="77"/>
        <v>744</v>
      </c>
      <c r="AG156" s="1">
        <f t="shared" si="78"/>
        <v>690.72</v>
      </c>
      <c r="AH156" s="1">
        <f t="shared" si="79"/>
        <v>638.97500000000002</v>
      </c>
      <c r="AI156" s="1">
        <f t="shared" si="80"/>
        <v>606.08999999999992</v>
      </c>
      <c r="AJ156" s="1">
        <f t="shared" si="81"/>
        <v>53.279999999999973</v>
      </c>
      <c r="AK156" s="1">
        <f t="shared" si="82"/>
        <v>-32.885000000000105</v>
      </c>
      <c r="AL156" s="1">
        <f t="shared" si="83"/>
        <v>675.04499999999996</v>
      </c>
      <c r="AM156" s="1">
        <f t="shared" si="84"/>
        <v>664.84750000000008</v>
      </c>
      <c r="AN156" s="1">
        <f t="shared" si="85"/>
        <v>10.197499999999877</v>
      </c>
      <c r="AP156" s="43">
        <v>588.27</v>
      </c>
      <c r="AQ156" s="43">
        <v>712.62</v>
      </c>
      <c r="AR156" s="43">
        <v>124.35</v>
      </c>
      <c r="AS156" s="43">
        <v>232.04</v>
      </c>
      <c r="AT156" s="43">
        <v>156</v>
      </c>
      <c r="AU156" s="43">
        <v>-6.38</v>
      </c>
      <c r="AV156" s="43">
        <v>115.75</v>
      </c>
    </row>
    <row r="157" spans="1:48" x14ac:dyDescent="0.3">
      <c r="A157">
        <v>163</v>
      </c>
      <c r="B157">
        <v>490.4</v>
      </c>
      <c r="C157">
        <v>506.1</v>
      </c>
      <c r="D157">
        <v>505.4</v>
      </c>
      <c r="E157">
        <v>622.6</v>
      </c>
      <c r="F157">
        <v>503.6</v>
      </c>
      <c r="G157">
        <v>581.44000000000005</v>
      </c>
      <c r="H157">
        <v>463.1</v>
      </c>
      <c r="I157">
        <v>492.8</v>
      </c>
      <c r="J157" s="43">
        <f t="shared" si="86"/>
        <v>520.67999999999995</v>
      </c>
      <c r="K157">
        <v>17</v>
      </c>
      <c r="L157">
        <v>1</v>
      </c>
      <c r="M157" s="1">
        <f t="shared" si="58"/>
        <v>490.625</v>
      </c>
      <c r="N157" s="1">
        <f t="shared" si="59"/>
        <v>550.73500000000001</v>
      </c>
      <c r="O157" s="1">
        <f t="shared" si="60"/>
        <v>15.700000000000045</v>
      </c>
      <c r="P157" s="1">
        <f t="shared" si="61"/>
        <v>117.20000000000005</v>
      </c>
      <c r="Q157" s="1">
        <f t="shared" si="62"/>
        <v>77.840000000000032</v>
      </c>
      <c r="R157" s="1">
        <f t="shared" si="63"/>
        <v>29.699999999999989</v>
      </c>
      <c r="S157" s="1">
        <f t="shared" si="64"/>
        <v>60.110000000000014</v>
      </c>
      <c r="T157" s="1">
        <f t="shared" si="65"/>
        <v>484.25</v>
      </c>
      <c r="U157" s="1">
        <f t="shared" si="66"/>
        <v>557.70000000000005</v>
      </c>
      <c r="V157" s="1">
        <f t="shared" si="67"/>
        <v>497</v>
      </c>
      <c r="W157" s="1">
        <f t="shared" si="68"/>
        <v>543.77</v>
      </c>
      <c r="X157" s="1">
        <f t="shared" si="69"/>
        <v>73.450000000000045</v>
      </c>
      <c r="Y157" s="1">
        <f t="shared" si="70"/>
        <v>46.769999999999982</v>
      </c>
      <c r="Z157" s="1">
        <f t="shared" si="71"/>
        <v>497.9</v>
      </c>
      <c r="AA157" s="1">
        <f t="shared" si="72"/>
        <v>564.35</v>
      </c>
      <c r="AB157" s="1">
        <f t="shared" si="73"/>
        <v>483.35</v>
      </c>
      <c r="AC157" s="1">
        <f t="shared" si="74"/>
        <v>537.12</v>
      </c>
      <c r="AD157" s="1">
        <f t="shared" si="75"/>
        <v>66.450000000000045</v>
      </c>
      <c r="AE157" s="1">
        <f t="shared" si="76"/>
        <v>53.769999999999982</v>
      </c>
      <c r="AF157" s="1">
        <f t="shared" si="77"/>
        <v>622.6</v>
      </c>
      <c r="AG157" s="1">
        <f t="shared" si="78"/>
        <v>498.25</v>
      </c>
      <c r="AH157" s="1">
        <f t="shared" si="79"/>
        <v>477.95000000000005</v>
      </c>
      <c r="AI157" s="1">
        <f t="shared" si="80"/>
        <v>542.52</v>
      </c>
      <c r="AJ157" s="1">
        <f t="shared" si="81"/>
        <v>124.35000000000002</v>
      </c>
      <c r="AK157" s="1">
        <f t="shared" si="82"/>
        <v>64.569999999999936</v>
      </c>
      <c r="AL157" s="1">
        <f t="shared" si="83"/>
        <v>582.55999999999995</v>
      </c>
      <c r="AM157" s="1">
        <f t="shared" si="84"/>
        <v>488.1</v>
      </c>
      <c r="AN157" s="1">
        <f t="shared" si="85"/>
        <v>94.459999999999923</v>
      </c>
      <c r="AP157" s="43">
        <v>490.63</v>
      </c>
      <c r="AQ157" s="43">
        <v>550.74</v>
      </c>
      <c r="AR157" s="43">
        <v>60.11</v>
      </c>
      <c r="AS157" s="43">
        <v>15.7</v>
      </c>
      <c r="AT157" s="43">
        <v>117.2</v>
      </c>
      <c r="AU157" s="43">
        <v>77.84</v>
      </c>
      <c r="AV157" s="43">
        <v>29.7</v>
      </c>
    </row>
    <row r="158" spans="1:48" x14ac:dyDescent="0.3">
      <c r="A158">
        <v>164</v>
      </c>
      <c r="B158">
        <v>585.16999999999996</v>
      </c>
      <c r="C158">
        <v>625</v>
      </c>
      <c r="D158">
        <v>633</v>
      </c>
      <c r="E158">
        <v>839.8</v>
      </c>
      <c r="F158">
        <v>706.6</v>
      </c>
      <c r="G158">
        <v>875.41</v>
      </c>
      <c r="H158">
        <v>611.70000000000005</v>
      </c>
      <c r="I158">
        <v>708.1</v>
      </c>
      <c r="J158" s="43">
        <f t="shared" si="86"/>
        <v>698.09750000000008</v>
      </c>
      <c r="K158">
        <v>10</v>
      </c>
      <c r="L158">
        <v>1</v>
      </c>
      <c r="M158" s="1">
        <f t="shared" si="58"/>
        <v>634.11750000000006</v>
      </c>
      <c r="N158" s="1">
        <f t="shared" si="59"/>
        <v>762.07749999999999</v>
      </c>
      <c r="O158" s="1">
        <f t="shared" si="60"/>
        <v>39.830000000000041</v>
      </c>
      <c r="P158" s="1">
        <f t="shared" si="61"/>
        <v>206.79999999999995</v>
      </c>
      <c r="Q158" s="1">
        <f t="shared" si="62"/>
        <v>168.80999999999995</v>
      </c>
      <c r="R158" s="1">
        <f t="shared" si="63"/>
        <v>96.399999999999977</v>
      </c>
      <c r="S158" s="1">
        <f t="shared" si="64"/>
        <v>127.95999999999992</v>
      </c>
      <c r="T158" s="1">
        <f t="shared" si="65"/>
        <v>622.35</v>
      </c>
      <c r="U158" s="1">
        <f t="shared" si="66"/>
        <v>773.95</v>
      </c>
      <c r="V158" s="1">
        <f t="shared" si="67"/>
        <v>645.88499999999999</v>
      </c>
      <c r="W158" s="1">
        <f t="shared" si="68"/>
        <v>750.20499999999993</v>
      </c>
      <c r="X158" s="1">
        <f t="shared" si="69"/>
        <v>151.60000000000002</v>
      </c>
      <c r="Y158" s="1">
        <f t="shared" si="70"/>
        <v>104.31999999999994</v>
      </c>
      <c r="Z158" s="1">
        <f t="shared" si="71"/>
        <v>609.08500000000004</v>
      </c>
      <c r="AA158" s="1">
        <f t="shared" si="72"/>
        <v>732.4</v>
      </c>
      <c r="AB158" s="1">
        <f t="shared" si="73"/>
        <v>659.15000000000009</v>
      </c>
      <c r="AC158" s="1">
        <f t="shared" si="74"/>
        <v>791.755</v>
      </c>
      <c r="AD158" s="1">
        <f t="shared" si="75"/>
        <v>123.31499999999994</v>
      </c>
      <c r="AE158" s="1">
        <f t="shared" si="76"/>
        <v>132.6049999999999</v>
      </c>
      <c r="AF158" s="1">
        <f t="shared" si="77"/>
        <v>839.8</v>
      </c>
      <c r="AG158" s="1">
        <f t="shared" si="78"/>
        <v>605.08500000000004</v>
      </c>
      <c r="AH158" s="1">
        <f t="shared" si="79"/>
        <v>659.90000000000009</v>
      </c>
      <c r="AI158" s="1">
        <f t="shared" si="80"/>
        <v>791.005</v>
      </c>
      <c r="AJ158" s="1">
        <f t="shared" si="81"/>
        <v>234.71499999999992</v>
      </c>
      <c r="AK158" s="1">
        <f t="shared" si="82"/>
        <v>131.1049999999999</v>
      </c>
      <c r="AL158" s="1">
        <f t="shared" si="83"/>
        <v>815.40249999999992</v>
      </c>
      <c r="AM158" s="1">
        <f t="shared" si="84"/>
        <v>632.49250000000006</v>
      </c>
      <c r="AN158" s="1">
        <f t="shared" si="85"/>
        <v>182.90999999999985</v>
      </c>
      <c r="AP158" s="43">
        <v>634.12</v>
      </c>
      <c r="AQ158" s="43">
        <v>762.08</v>
      </c>
      <c r="AR158" s="43">
        <v>127.96</v>
      </c>
      <c r="AS158" s="43">
        <v>39.83</v>
      </c>
      <c r="AT158" s="43">
        <v>206.8</v>
      </c>
      <c r="AU158" s="43">
        <v>168.81</v>
      </c>
      <c r="AV158" s="43">
        <v>96.4</v>
      </c>
    </row>
    <row r="159" spans="1:48" x14ac:dyDescent="0.3">
      <c r="A159">
        <v>165</v>
      </c>
      <c r="B159">
        <v>419.6</v>
      </c>
      <c r="C159">
        <v>504.34</v>
      </c>
      <c r="D159">
        <v>458.77</v>
      </c>
      <c r="E159">
        <v>515.20000000000005</v>
      </c>
      <c r="F159">
        <v>501.8</v>
      </c>
      <c r="G159">
        <v>597.44000000000005</v>
      </c>
      <c r="H159">
        <v>462.5</v>
      </c>
      <c r="I159">
        <v>504.9</v>
      </c>
      <c r="J159" s="43">
        <f t="shared" si="86"/>
        <v>495.56875000000002</v>
      </c>
      <c r="K159">
        <v>11</v>
      </c>
      <c r="L159">
        <v>1</v>
      </c>
      <c r="M159" s="1">
        <f t="shared" si="58"/>
        <v>460.66750000000002</v>
      </c>
      <c r="N159" s="1">
        <f t="shared" si="59"/>
        <v>530.47</v>
      </c>
      <c r="O159" s="1">
        <f t="shared" si="60"/>
        <v>84.739999999999952</v>
      </c>
      <c r="P159" s="1">
        <f t="shared" si="61"/>
        <v>56.430000000000064</v>
      </c>
      <c r="Q159" s="1">
        <f t="shared" si="62"/>
        <v>95.640000000000043</v>
      </c>
      <c r="R159" s="1">
        <f t="shared" si="63"/>
        <v>42.399999999999977</v>
      </c>
      <c r="S159" s="1">
        <f t="shared" si="64"/>
        <v>69.802500000000009</v>
      </c>
      <c r="T159" s="1">
        <f t="shared" si="65"/>
        <v>460.63499999999999</v>
      </c>
      <c r="U159" s="1">
        <f t="shared" si="66"/>
        <v>510.05</v>
      </c>
      <c r="V159" s="1">
        <f t="shared" si="67"/>
        <v>460.70000000000005</v>
      </c>
      <c r="W159" s="1">
        <f t="shared" si="68"/>
        <v>550.89</v>
      </c>
      <c r="X159" s="1">
        <f t="shared" si="69"/>
        <v>49.41500000000002</v>
      </c>
      <c r="Y159" s="1">
        <f t="shared" si="70"/>
        <v>90.189999999999941</v>
      </c>
      <c r="Z159" s="1">
        <f t="shared" si="71"/>
        <v>439.185</v>
      </c>
      <c r="AA159" s="1">
        <f t="shared" si="72"/>
        <v>509.77</v>
      </c>
      <c r="AB159" s="1">
        <f t="shared" si="73"/>
        <v>482.15</v>
      </c>
      <c r="AC159" s="1">
        <f t="shared" si="74"/>
        <v>551.17000000000007</v>
      </c>
      <c r="AD159" s="1">
        <f t="shared" si="75"/>
        <v>70.58499999999998</v>
      </c>
      <c r="AE159" s="1">
        <f t="shared" si="76"/>
        <v>69.020000000000095</v>
      </c>
      <c r="AF159" s="1">
        <f t="shared" si="77"/>
        <v>515.20000000000005</v>
      </c>
      <c r="AG159" s="1">
        <f t="shared" si="78"/>
        <v>461.97</v>
      </c>
      <c r="AH159" s="1">
        <f t="shared" si="79"/>
        <v>483.7</v>
      </c>
      <c r="AI159" s="1">
        <f t="shared" si="80"/>
        <v>549.62</v>
      </c>
      <c r="AJ159" s="1">
        <f t="shared" si="81"/>
        <v>53.230000000000018</v>
      </c>
      <c r="AK159" s="1">
        <f t="shared" si="82"/>
        <v>65.920000000000016</v>
      </c>
      <c r="AL159" s="1">
        <f t="shared" si="83"/>
        <v>532.41000000000008</v>
      </c>
      <c r="AM159" s="1">
        <f t="shared" si="84"/>
        <v>472.83500000000004</v>
      </c>
      <c r="AN159" s="1">
        <f t="shared" si="85"/>
        <v>59.575000000000045</v>
      </c>
      <c r="AP159" s="43">
        <v>460.67</v>
      </c>
      <c r="AQ159" s="43">
        <v>530.47</v>
      </c>
      <c r="AR159" s="43">
        <v>69.8</v>
      </c>
      <c r="AS159" s="43">
        <v>84.74</v>
      </c>
      <c r="AT159" s="43">
        <v>56.43</v>
      </c>
      <c r="AU159" s="43">
        <v>95.64</v>
      </c>
      <c r="AV159" s="43">
        <v>42.4</v>
      </c>
    </row>
    <row r="160" spans="1:48" x14ac:dyDescent="0.3">
      <c r="A160">
        <v>166</v>
      </c>
      <c r="B160">
        <v>444.4</v>
      </c>
      <c r="C160">
        <v>498.51</v>
      </c>
      <c r="D160">
        <v>455.79</v>
      </c>
      <c r="E160">
        <v>446.4</v>
      </c>
      <c r="F160">
        <v>361.7</v>
      </c>
      <c r="G160">
        <v>433.28</v>
      </c>
      <c r="H160">
        <v>357.44</v>
      </c>
      <c r="I160">
        <v>378.29</v>
      </c>
      <c r="J160" s="43">
        <f t="shared" si="86"/>
        <v>421.97624999999999</v>
      </c>
      <c r="K160">
        <v>23</v>
      </c>
      <c r="L160">
        <v>2</v>
      </c>
      <c r="M160" s="1">
        <f t="shared" si="58"/>
        <v>404.83250000000004</v>
      </c>
      <c r="N160" s="1">
        <f t="shared" si="59"/>
        <v>439.12</v>
      </c>
      <c r="O160" s="1">
        <f t="shared" si="60"/>
        <v>54.110000000000014</v>
      </c>
      <c r="P160" s="1">
        <f t="shared" si="61"/>
        <v>-9.3900000000000432</v>
      </c>
      <c r="Q160" s="1">
        <f t="shared" si="62"/>
        <v>71.579999999999984</v>
      </c>
      <c r="R160" s="1">
        <f t="shared" si="63"/>
        <v>20.850000000000023</v>
      </c>
      <c r="S160" s="1">
        <f t="shared" si="64"/>
        <v>34.287499999999966</v>
      </c>
      <c r="T160" s="1">
        <f t="shared" si="65"/>
        <v>406.61500000000001</v>
      </c>
      <c r="U160" s="1">
        <f t="shared" si="66"/>
        <v>412.34500000000003</v>
      </c>
      <c r="V160" s="1">
        <f t="shared" si="67"/>
        <v>403.04999999999995</v>
      </c>
      <c r="W160" s="1">
        <f t="shared" si="68"/>
        <v>465.89499999999998</v>
      </c>
      <c r="X160" s="1">
        <f t="shared" si="69"/>
        <v>5.7300000000000182</v>
      </c>
      <c r="Y160" s="1">
        <f t="shared" si="70"/>
        <v>62.845000000000027</v>
      </c>
      <c r="Z160" s="1">
        <f t="shared" si="71"/>
        <v>450.09500000000003</v>
      </c>
      <c r="AA160" s="1">
        <f t="shared" si="72"/>
        <v>472.45499999999998</v>
      </c>
      <c r="AB160" s="1">
        <f t="shared" si="73"/>
        <v>359.57</v>
      </c>
      <c r="AC160" s="1">
        <f t="shared" si="74"/>
        <v>405.78499999999997</v>
      </c>
      <c r="AD160" s="1">
        <f t="shared" si="75"/>
        <v>22.359999999999957</v>
      </c>
      <c r="AE160" s="1">
        <f t="shared" si="76"/>
        <v>46.214999999999975</v>
      </c>
      <c r="AF160" s="1">
        <f t="shared" si="77"/>
        <v>446.4</v>
      </c>
      <c r="AG160" s="1">
        <f t="shared" si="78"/>
        <v>471.45499999999998</v>
      </c>
      <c r="AH160" s="1">
        <f t="shared" si="79"/>
        <v>367.86500000000001</v>
      </c>
      <c r="AI160" s="1">
        <f t="shared" si="80"/>
        <v>397.49</v>
      </c>
      <c r="AJ160" s="1">
        <f t="shared" si="81"/>
        <v>-25.055000000000007</v>
      </c>
      <c r="AK160" s="1">
        <f t="shared" si="82"/>
        <v>29.625</v>
      </c>
      <c r="AL160" s="1">
        <f t="shared" si="83"/>
        <v>421.94499999999999</v>
      </c>
      <c r="AM160" s="1">
        <f t="shared" si="84"/>
        <v>419.65999999999997</v>
      </c>
      <c r="AN160" s="1">
        <f t="shared" si="85"/>
        <v>2.285000000000025</v>
      </c>
      <c r="AP160" s="43">
        <v>404.83</v>
      </c>
      <c r="AQ160" s="43">
        <v>439.12</v>
      </c>
      <c r="AR160" s="43">
        <v>34.29</v>
      </c>
      <c r="AS160" s="43">
        <v>54.11</v>
      </c>
      <c r="AT160" s="43">
        <v>-9.39</v>
      </c>
      <c r="AU160" s="43">
        <v>71.58</v>
      </c>
      <c r="AV160" s="43">
        <v>20.85</v>
      </c>
    </row>
    <row r="161" spans="1:48" x14ac:dyDescent="0.3">
      <c r="A161">
        <v>168</v>
      </c>
      <c r="B161">
        <v>365.9</v>
      </c>
      <c r="C161">
        <v>493.44</v>
      </c>
      <c r="D161">
        <v>476.27</v>
      </c>
      <c r="E161">
        <v>583.36</v>
      </c>
      <c r="F161">
        <v>532.1</v>
      </c>
      <c r="G161">
        <v>686.83</v>
      </c>
      <c r="H161">
        <v>491.8</v>
      </c>
      <c r="I161">
        <v>551.20000000000005</v>
      </c>
      <c r="J161" s="43">
        <f t="shared" si="86"/>
        <v>522.61249999999995</v>
      </c>
      <c r="K161">
        <v>10</v>
      </c>
      <c r="L161">
        <v>1</v>
      </c>
      <c r="M161" s="1">
        <f t="shared" si="58"/>
        <v>466.51749999999998</v>
      </c>
      <c r="N161" s="1">
        <f t="shared" si="59"/>
        <v>578.70749999999998</v>
      </c>
      <c r="O161" s="1">
        <f t="shared" si="60"/>
        <v>127.54000000000002</v>
      </c>
      <c r="P161" s="1">
        <f t="shared" si="61"/>
        <v>107.09000000000003</v>
      </c>
      <c r="Q161" s="1">
        <f t="shared" si="62"/>
        <v>154.73000000000002</v>
      </c>
      <c r="R161" s="1">
        <f t="shared" si="63"/>
        <v>59.400000000000034</v>
      </c>
      <c r="S161" s="1">
        <f t="shared" si="64"/>
        <v>112.19</v>
      </c>
      <c r="T161" s="1">
        <f t="shared" si="65"/>
        <v>484.03499999999997</v>
      </c>
      <c r="U161" s="1">
        <f t="shared" si="66"/>
        <v>567.28</v>
      </c>
      <c r="V161" s="1">
        <f t="shared" si="67"/>
        <v>449</v>
      </c>
      <c r="W161" s="1">
        <f t="shared" si="68"/>
        <v>590.13499999999999</v>
      </c>
      <c r="X161" s="1">
        <f t="shared" si="69"/>
        <v>83.245000000000005</v>
      </c>
      <c r="Y161" s="1">
        <f t="shared" si="70"/>
        <v>141.13499999999999</v>
      </c>
      <c r="Z161" s="1">
        <f t="shared" si="71"/>
        <v>421.08499999999998</v>
      </c>
      <c r="AA161" s="1">
        <f t="shared" si="72"/>
        <v>538.4</v>
      </c>
      <c r="AB161" s="1">
        <f t="shared" si="73"/>
        <v>511.95000000000005</v>
      </c>
      <c r="AC161" s="1">
        <f t="shared" si="74"/>
        <v>619.0150000000001</v>
      </c>
      <c r="AD161" s="1">
        <f t="shared" si="75"/>
        <v>117.315</v>
      </c>
      <c r="AE161" s="1">
        <f t="shared" si="76"/>
        <v>107.06500000000005</v>
      </c>
      <c r="AF161" s="1">
        <f t="shared" si="77"/>
        <v>583.36</v>
      </c>
      <c r="AG161" s="1">
        <f t="shared" si="78"/>
        <v>429.66999999999996</v>
      </c>
      <c r="AH161" s="1">
        <f t="shared" si="79"/>
        <v>521.5</v>
      </c>
      <c r="AI161" s="1">
        <f t="shared" si="80"/>
        <v>609.46500000000003</v>
      </c>
      <c r="AJ161" s="1">
        <f t="shared" si="81"/>
        <v>153.69000000000005</v>
      </c>
      <c r="AK161" s="1">
        <f t="shared" si="82"/>
        <v>87.965000000000032</v>
      </c>
      <c r="AL161" s="1">
        <f t="shared" si="83"/>
        <v>596.41250000000002</v>
      </c>
      <c r="AM161" s="1">
        <f t="shared" si="84"/>
        <v>475.58499999999998</v>
      </c>
      <c r="AN161" s="1">
        <f t="shared" si="85"/>
        <v>120.82750000000004</v>
      </c>
      <c r="AP161" s="43">
        <v>466.52</v>
      </c>
      <c r="AQ161" s="43">
        <v>578.71</v>
      </c>
      <c r="AR161" s="43">
        <v>112.19</v>
      </c>
      <c r="AS161" s="43">
        <v>127.54</v>
      </c>
      <c r="AT161" s="43">
        <v>107.09</v>
      </c>
      <c r="AU161" s="43">
        <v>154.72999999999999</v>
      </c>
      <c r="AV161" s="43">
        <v>59.4</v>
      </c>
    </row>
    <row r="162" spans="1:48" x14ac:dyDescent="0.3">
      <c r="A162">
        <v>169</v>
      </c>
      <c r="B162">
        <v>340.6</v>
      </c>
      <c r="C162">
        <v>388.2</v>
      </c>
      <c r="D162">
        <v>358.4</v>
      </c>
      <c r="E162">
        <v>597.47</v>
      </c>
      <c r="F162">
        <v>380.7</v>
      </c>
      <c r="G162">
        <v>612.42999999999995</v>
      </c>
      <c r="H162">
        <v>366.3</v>
      </c>
      <c r="I162">
        <v>506.74</v>
      </c>
      <c r="J162" s="43">
        <f t="shared" si="86"/>
        <v>443.85500000000002</v>
      </c>
      <c r="K162">
        <v>14</v>
      </c>
      <c r="L162">
        <v>1</v>
      </c>
      <c r="M162" s="1">
        <f t="shared" si="58"/>
        <v>361.5</v>
      </c>
      <c r="N162" s="1">
        <f t="shared" si="59"/>
        <v>526.21</v>
      </c>
      <c r="O162" s="1">
        <f t="shared" si="60"/>
        <v>47.599999999999966</v>
      </c>
      <c r="P162" s="1">
        <f t="shared" si="61"/>
        <v>239.07000000000005</v>
      </c>
      <c r="Q162" s="1">
        <f t="shared" si="62"/>
        <v>231.72999999999996</v>
      </c>
      <c r="R162" s="1">
        <f t="shared" si="63"/>
        <v>140.44</v>
      </c>
      <c r="S162" s="1">
        <f t="shared" si="64"/>
        <v>164.71000000000004</v>
      </c>
      <c r="T162" s="1">
        <f t="shared" si="65"/>
        <v>362.35</v>
      </c>
      <c r="U162" s="1">
        <f t="shared" si="66"/>
        <v>552.10500000000002</v>
      </c>
      <c r="V162" s="1">
        <f t="shared" si="67"/>
        <v>360.65</v>
      </c>
      <c r="W162" s="1">
        <f t="shared" si="68"/>
        <v>500.31499999999994</v>
      </c>
      <c r="X162" s="1">
        <f t="shared" si="69"/>
        <v>189.755</v>
      </c>
      <c r="Y162" s="1">
        <f t="shared" si="70"/>
        <v>139.66499999999996</v>
      </c>
      <c r="Z162" s="1">
        <f t="shared" si="71"/>
        <v>349.5</v>
      </c>
      <c r="AA162" s="1">
        <f t="shared" si="72"/>
        <v>492.83500000000004</v>
      </c>
      <c r="AB162" s="1">
        <f t="shared" si="73"/>
        <v>373.5</v>
      </c>
      <c r="AC162" s="1">
        <f t="shared" si="74"/>
        <v>559.58500000000004</v>
      </c>
      <c r="AD162" s="1">
        <f t="shared" si="75"/>
        <v>143.33500000000004</v>
      </c>
      <c r="AE162" s="1">
        <f t="shared" si="76"/>
        <v>186.08500000000004</v>
      </c>
      <c r="AF162" s="1">
        <f t="shared" si="77"/>
        <v>597.47</v>
      </c>
      <c r="AG162" s="1">
        <f t="shared" si="78"/>
        <v>364.4</v>
      </c>
      <c r="AH162" s="1">
        <f t="shared" si="79"/>
        <v>436.52</v>
      </c>
      <c r="AI162" s="1">
        <f t="shared" si="80"/>
        <v>496.56499999999994</v>
      </c>
      <c r="AJ162" s="1">
        <f t="shared" si="81"/>
        <v>233.07000000000005</v>
      </c>
      <c r="AK162" s="1">
        <f t="shared" si="82"/>
        <v>60.044999999999959</v>
      </c>
      <c r="AL162" s="1">
        <f t="shared" si="83"/>
        <v>547.01749999999993</v>
      </c>
      <c r="AM162" s="1">
        <f t="shared" si="84"/>
        <v>400.46</v>
      </c>
      <c r="AN162" s="1">
        <f t="shared" si="85"/>
        <v>146.55749999999995</v>
      </c>
      <c r="AP162" s="43">
        <v>361.5</v>
      </c>
      <c r="AQ162" s="43">
        <v>526.21</v>
      </c>
      <c r="AR162" s="43">
        <v>164.71</v>
      </c>
      <c r="AS162" s="43">
        <v>47.6</v>
      </c>
      <c r="AT162" s="43">
        <v>239.07</v>
      </c>
      <c r="AU162" s="43">
        <v>231.73</v>
      </c>
      <c r="AV162" s="43">
        <v>140.44</v>
      </c>
    </row>
    <row r="163" spans="1:48" x14ac:dyDescent="0.3">
      <c r="A163">
        <v>170</v>
      </c>
      <c r="B163">
        <v>404.6</v>
      </c>
      <c r="C163">
        <v>724.36</v>
      </c>
      <c r="D163">
        <v>439.26</v>
      </c>
      <c r="E163">
        <v>761.6</v>
      </c>
      <c r="F163">
        <v>530.27</v>
      </c>
      <c r="G163">
        <v>690.27</v>
      </c>
      <c r="H163">
        <v>371.31</v>
      </c>
      <c r="I163">
        <v>426.51</v>
      </c>
      <c r="J163" s="43">
        <f t="shared" si="86"/>
        <v>543.52250000000004</v>
      </c>
      <c r="K163">
        <v>20</v>
      </c>
      <c r="L163">
        <v>2</v>
      </c>
      <c r="M163" s="1">
        <f t="shared" si="58"/>
        <v>436.36</v>
      </c>
      <c r="N163" s="1">
        <f t="shared" si="59"/>
        <v>650.68499999999995</v>
      </c>
      <c r="O163" s="1">
        <f t="shared" si="60"/>
        <v>319.76</v>
      </c>
      <c r="P163" s="1">
        <f t="shared" si="61"/>
        <v>322.34000000000003</v>
      </c>
      <c r="Q163" s="1">
        <f t="shared" si="62"/>
        <v>160</v>
      </c>
      <c r="R163" s="1">
        <f t="shared" si="63"/>
        <v>55.199999999999989</v>
      </c>
      <c r="S163" s="1">
        <f t="shared" si="64"/>
        <v>214.32499999999993</v>
      </c>
      <c r="T163" s="1">
        <f t="shared" si="65"/>
        <v>405.28499999999997</v>
      </c>
      <c r="U163" s="1">
        <f t="shared" si="66"/>
        <v>594.05500000000006</v>
      </c>
      <c r="V163" s="1">
        <f t="shared" si="67"/>
        <v>467.435</v>
      </c>
      <c r="W163" s="1">
        <f t="shared" si="68"/>
        <v>707.31500000000005</v>
      </c>
      <c r="X163" s="1">
        <f t="shared" si="69"/>
        <v>188.7700000000001</v>
      </c>
      <c r="Y163" s="1">
        <f t="shared" si="70"/>
        <v>239.88000000000005</v>
      </c>
      <c r="Z163" s="1">
        <f t="shared" si="71"/>
        <v>421.93</v>
      </c>
      <c r="AA163" s="1">
        <f t="shared" si="72"/>
        <v>742.98</v>
      </c>
      <c r="AB163" s="1">
        <f t="shared" si="73"/>
        <v>450.78999999999996</v>
      </c>
      <c r="AC163" s="1">
        <f t="shared" si="74"/>
        <v>558.39</v>
      </c>
      <c r="AD163" s="1">
        <f t="shared" si="75"/>
        <v>321.05</v>
      </c>
      <c r="AE163" s="1">
        <f t="shared" si="76"/>
        <v>107.60000000000002</v>
      </c>
      <c r="AF163" s="1">
        <f t="shared" si="77"/>
        <v>761.6</v>
      </c>
      <c r="AG163" s="1">
        <f t="shared" si="78"/>
        <v>564.48</v>
      </c>
      <c r="AH163" s="1">
        <f t="shared" si="79"/>
        <v>398.90999999999997</v>
      </c>
      <c r="AI163" s="1">
        <f t="shared" si="80"/>
        <v>610.27</v>
      </c>
      <c r="AJ163" s="1">
        <f t="shared" si="81"/>
        <v>197.12</v>
      </c>
      <c r="AK163" s="1">
        <f t="shared" si="82"/>
        <v>211.36</v>
      </c>
      <c r="AL163" s="1">
        <f t="shared" si="83"/>
        <v>685.93499999999995</v>
      </c>
      <c r="AM163" s="1">
        <f t="shared" si="84"/>
        <v>481.69499999999999</v>
      </c>
      <c r="AN163" s="1">
        <f t="shared" si="85"/>
        <v>204.23999999999995</v>
      </c>
      <c r="AP163" s="43">
        <v>436.36</v>
      </c>
      <c r="AQ163" s="43">
        <v>650.69000000000005</v>
      </c>
      <c r="AR163" s="43">
        <v>214.32</v>
      </c>
      <c r="AS163" s="43">
        <v>319.76</v>
      </c>
      <c r="AT163" s="43">
        <v>322.33999999999997</v>
      </c>
      <c r="AU163" s="43">
        <v>160</v>
      </c>
      <c r="AV163" s="43">
        <v>55.2</v>
      </c>
    </row>
    <row r="164" spans="1:48" x14ac:dyDescent="0.3">
      <c r="A164">
        <v>171</v>
      </c>
      <c r="B164">
        <v>385.1</v>
      </c>
      <c r="C164">
        <v>414.8</v>
      </c>
      <c r="D164">
        <v>434.56</v>
      </c>
      <c r="E164">
        <v>607.38</v>
      </c>
      <c r="F164">
        <v>497.4</v>
      </c>
      <c r="G164">
        <v>612.4</v>
      </c>
      <c r="H164">
        <v>392.8</v>
      </c>
      <c r="I164">
        <v>413.7</v>
      </c>
      <c r="J164" s="43">
        <f t="shared" si="86"/>
        <v>469.76750000000004</v>
      </c>
      <c r="K164">
        <v>17</v>
      </c>
      <c r="L164">
        <v>1</v>
      </c>
      <c r="M164" s="1">
        <f t="shared" si="58"/>
        <v>427.46499999999997</v>
      </c>
      <c r="N164" s="1">
        <f t="shared" si="59"/>
        <v>512.06999999999994</v>
      </c>
      <c r="O164" s="1">
        <f t="shared" si="60"/>
        <v>29.699999999999989</v>
      </c>
      <c r="P164" s="1">
        <f t="shared" si="61"/>
        <v>172.82</v>
      </c>
      <c r="Q164" s="1">
        <f t="shared" si="62"/>
        <v>115</v>
      </c>
      <c r="R164" s="1">
        <f t="shared" si="63"/>
        <v>20.899999999999977</v>
      </c>
      <c r="S164" s="1">
        <f t="shared" si="64"/>
        <v>84.604999999999961</v>
      </c>
      <c r="T164" s="1">
        <f t="shared" si="65"/>
        <v>413.68</v>
      </c>
      <c r="U164" s="1">
        <f t="shared" si="66"/>
        <v>510.53999999999996</v>
      </c>
      <c r="V164" s="1">
        <f t="shared" si="67"/>
        <v>441.25</v>
      </c>
      <c r="W164" s="1">
        <f t="shared" si="68"/>
        <v>513.6</v>
      </c>
      <c r="X164" s="1">
        <f t="shared" si="69"/>
        <v>96.859999999999957</v>
      </c>
      <c r="Y164" s="1">
        <f t="shared" si="70"/>
        <v>72.350000000000023</v>
      </c>
      <c r="Z164" s="1">
        <f t="shared" si="71"/>
        <v>409.83000000000004</v>
      </c>
      <c r="AA164" s="1">
        <f t="shared" si="72"/>
        <v>511.09000000000003</v>
      </c>
      <c r="AB164" s="1">
        <f t="shared" si="73"/>
        <v>445.1</v>
      </c>
      <c r="AC164" s="1">
        <f t="shared" si="74"/>
        <v>513.04999999999995</v>
      </c>
      <c r="AD164" s="1">
        <f t="shared" si="75"/>
        <v>101.25999999999999</v>
      </c>
      <c r="AE164" s="1">
        <f t="shared" si="76"/>
        <v>67.949999999999932</v>
      </c>
      <c r="AF164" s="1">
        <f t="shared" si="77"/>
        <v>607.38</v>
      </c>
      <c r="AG164" s="1">
        <f t="shared" si="78"/>
        <v>399.95000000000005</v>
      </c>
      <c r="AH164" s="1">
        <f t="shared" si="79"/>
        <v>403.25</v>
      </c>
      <c r="AI164" s="1">
        <f t="shared" si="80"/>
        <v>554.9</v>
      </c>
      <c r="AJ164" s="1">
        <f t="shared" si="81"/>
        <v>207.42999999999995</v>
      </c>
      <c r="AK164" s="1">
        <f t="shared" si="82"/>
        <v>151.64999999999998</v>
      </c>
      <c r="AL164" s="1">
        <f t="shared" si="83"/>
        <v>581.14</v>
      </c>
      <c r="AM164" s="1">
        <f t="shared" si="84"/>
        <v>401.6</v>
      </c>
      <c r="AN164" s="1">
        <f t="shared" si="85"/>
        <v>179.53999999999996</v>
      </c>
      <c r="AP164" s="43">
        <v>427.47</v>
      </c>
      <c r="AQ164" s="43">
        <v>512.07000000000005</v>
      </c>
      <c r="AR164" s="43">
        <v>84.6</v>
      </c>
      <c r="AS164" s="43">
        <v>29.7</v>
      </c>
      <c r="AT164" s="43">
        <v>172.82</v>
      </c>
      <c r="AU164" s="43">
        <v>115</v>
      </c>
      <c r="AV164" s="43">
        <v>20.9</v>
      </c>
    </row>
    <row r="165" spans="1:48" x14ac:dyDescent="0.3">
      <c r="A165">
        <v>172</v>
      </c>
      <c r="B165">
        <v>477.4</v>
      </c>
      <c r="C165">
        <v>522.45000000000005</v>
      </c>
      <c r="D165">
        <v>564.37</v>
      </c>
      <c r="E165">
        <v>776.43</v>
      </c>
      <c r="F165">
        <v>573.1</v>
      </c>
      <c r="G165">
        <v>641.70000000000005</v>
      </c>
      <c r="H165">
        <v>505.5</v>
      </c>
      <c r="I165">
        <v>575.1</v>
      </c>
      <c r="J165" s="43">
        <f t="shared" si="86"/>
        <v>579.50625000000002</v>
      </c>
      <c r="K165">
        <v>16</v>
      </c>
      <c r="L165">
        <v>1</v>
      </c>
      <c r="M165" s="1">
        <f t="shared" si="58"/>
        <v>530.09249999999997</v>
      </c>
      <c r="N165" s="1">
        <f t="shared" si="59"/>
        <v>628.92000000000007</v>
      </c>
      <c r="O165" s="1">
        <f t="shared" si="60"/>
        <v>45.050000000000068</v>
      </c>
      <c r="P165" s="1">
        <f t="shared" si="61"/>
        <v>212.05999999999995</v>
      </c>
      <c r="Q165" s="1">
        <f t="shared" si="62"/>
        <v>68.600000000000023</v>
      </c>
      <c r="R165" s="1">
        <f t="shared" si="63"/>
        <v>69.600000000000023</v>
      </c>
      <c r="S165" s="1">
        <f t="shared" si="64"/>
        <v>98.8275000000001</v>
      </c>
      <c r="T165" s="1">
        <f t="shared" si="65"/>
        <v>534.93499999999995</v>
      </c>
      <c r="U165" s="1">
        <f t="shared" si="66"/>
        <v>675.76499999999999</v>
      </c>
      <c r="V165" s="1">
        <f t="shared" si="67"/>
        <v>525.25</v>
      </c>
      <c r="W165" s="1">
        <f t="shared" si="68"/>
        <v>582.07500000000005</v>
      </c>
      <c r="X165" s="1">
        <f t="shared" si="69"/>
        <v>140.83000000000004</v>
      </c>
      <c r="Y165" s="1">
        <f t="shared" si="70"/>
        <v>56.825000000000045</v>
      </c>
      <c r="Z165" s="1">
        <f t="shared" si="71"/>
        <v>520.88499999999999</v>
      </c>
      <c r="AA165" s="1">
        <f t="shared" si="72"/>
        <v>649.44000000000005</v>
      </c>
      <c r="AB165" s="1">
        <f t="shared" si="73"/>
        <v>539.29999999999995</v>
      </c>
      <c r="AC165" s="1">
        <f t="shared" si="74"/>
        <v>608.40000000000009</v>
      </c>
      <c r="AD165" s="1">
        <f t="shared" si="75"/>
        <v>128.55500000000006</v>
      </c>
      <c r="AE165" s="1">
        <f t="shared" si="76"/>
        <v>69.100000000000136</v>
      </c>
      <c r="AF165" s="1">
        <f t="shared" si="77"/>
        <v>776.43</v>
      </c>
      <c r="AG165" s="1">
        <f t="shared" si="78"/>
        <v>499.92500000000001</v>
      </c>
      <c r="AH165" s="1">
        <f t="shared" si="79"/>
        <v>540.29999999999995</v>
      </c>
      <c r="AI165" s="1">
        <f t="shared" si="80"/>
        <v>607.40000000000009</v>
      </c>
      <c r="AJ165" s="1">
        <f t="shared" si="81"/>
        <v>276.50499999999994</v>
      </c>
      <c r="AK165" s="1">
        <f t="shared" si="82"/>
        <v>67.100000000000136</v>
      </c>
      <c r="AL165" s="1">
        <f t="shared" si="83"/>
        <v>691.91499999999996</v>
      </c>
      <c r="AM165" s="1">
        <f t="shared" si="84"/>
        <v>520.11249999999995</v>
      </c>
      <c r="AN165" s="1">
        <f t="shared" si="85"/>
        <v>171.80250000000001</v>
      </c>
      <c r="AP165" s="43">
        <v>530.09</v>
      </c>
      <c r="AQ165" s="43">
        <v>628.91999999999996</v>
      </c>
      <c r="AR165" s="43">
        <v>98.83</v>
      </c>
      <c r="AS165" s="43">
        <v>45.05</v>
      </c>
      <c r="AT165" s="43">
        <v>212.06</v>
      </c>
      <c r="AU165" s="43">
        <v>68.599999999999994</v>
      </c>
      <c r="AV165" s="43">
        <v>69.599999999999994</v>
      </c>
    </row>
    <row r="166" spans="1:48" x14ac:dyDescent="0.3">
      <c r="A166">
        <v>173</v>
      </c>
      <c r="B166">
        <v>457.07</v>
      </c>
      <c r="C166">
        <v>465.9</v>
      </c>
      <c r="D166">
        <v>586.24</v>
      </c>
      <c r="E166">
        <v>592.9</v>
      </c>
      <c r="F166">
        <v>519.79999999999995</v>
      </c>
      <c r="G166">
        <v>656.32</v>
      </c>
      <c r="H166">
        <v>513.39</v>
      </c>
      <c r="I166">
        <v>470.8</v>
      </c>
      <c r="J166" s="43">
        <f t="shared" si="86"/>
        <v>532.80250000000001</v>
      </c>
      <c r="K166">
        <v>13</v>
      </c>
      <c r="L166">
        <v>1</v>
      </c>
      <c r="M166" s="1">
        <f t="shared" si="58"/>
        <v>519.125</v>
      </c>
      <c r="N166" s="1">
        <f t="shared" si="59"/>
        <v>546.48</v>
      </c>
      <c r="O166" s="1">
        <f t="shared" si="60"/>
        <v>8.8299999999999841</v>
      </c>
      <c r="P166" s="1">
        <f t="shared" si="61"/>
        <v>6.6599999999999682</v>
      </c>
      <c r="Q166" s="1">
        <f t="shared" si="62"/>
        <v>136.5200000000001</v>
      </c>
      <c r="R166" s="1">
        <f t="shared" si="63"/>
        <v>-42.589999999999975</v>
      </c>
      <c r="S166" s="1">
        <f t="shared" si="64"/>
        <v>27.355000000000018</v>
      </c>
      <c r="T166" s="1">
        <f t="shared" si="65"/>
        <v>549.81500000000005</v>
      </c>
      <c r="U166" s="1">
        <f t="shared" si="66"/>
        <v>531.85</v>
      </c>
      <c r="V166" s="1">
        <f t="shared" si="67"/>
        <v>488.43499999999995</v>
      </c>
      <c r="W166" s="1">
        <f t="shared" si="68"/>
        <v>561.11</v>
      </c>
      <c r="X166" s="1">
        <f t="shared" si="69"/>
        <v>-17.965000000000032</v>
      </c>
      <c r="Y166" s="1">
        <f t="shared" si="70"/>
        <v>72.675000000000068</v>
      </c>
      <c r="Z166" s="1">
        <f t="shared" si="71"/>
        <v>521.65499999999997</v>
      </c>
      <c r="AA166" s="1">
        <f t="shared" si="72"/>
        <v>529.4</v>
      </c>
      <c r="AB166" s="1">
        <f t="shared" si="73"/>
        <v>516.59500000000003</v>
      </c>
      <c r="AC166" s="1">
        <f t="shared" si="74"/>
        <v>563.56000000000006</v>
      </c>
      <c r="AD166" s="1">
        <f t="shared" si="75"/>
        <v>7.7450000000000045</v>
      </c>
      <c r="AE166" s="1">
        <f t="shared" si="76"/>
        <v>46.965000000000032</v>
      </c>
      <c r="AF166" s="1">
        <f t="shared" si="77"/>
        <v>592.9</v>
      </c>
      <c r="AG166" s="1">
        <f t="shared" si="78"/>
        <v>461.48500000000001</v>
      </c>
      <c r="AH166" s="1">
        <f t="shared" si="79"/>
        <v>492.09500000000003</v>
      </c>
      <c r="AI166" s="1">
        <f t="shared" si="80"/>
        <v>588.05999999999995</v>
      </c>
      <c r="AJ166" s="1">
        <f t="shared" si="81"/>
        <v>131.41499999999996</v>
      </c>
      <c r="AK166" s="1">
        <f t="shared" si="82"/>
        <v>95.964999999999918</v>
      </c>
      <c r="AL166" s="1">
        <f t="shared" si="83"/>
        <v>590.48</v>
      </c>
      <c r="AM166" s="1">
        <f t="shared" si="84"/>
        <v>476.79</v>
      </c>
      <c r="AN166" s="1">
        <f t="shared" si="85"/>
        <v>113.69</v>
      </c>
      <c r="AP166" s="43">
        <v>519.13</v>
      </c>
      <c r="AQ166" s="43">
        <v>546.48</v>
      </c>
      <c r="AR166" s="43">
        <v>27.36</v>
      </c>
      <c r="AS166" s="43">
        <v>8.83</v>
      </c>
      <c r="AT166" s="43">
        <v>6.66</v>
      </c>
      <c r="AU166" s="43">
        <v>136.52000000000001</v>
      </c>
      <c r="AV166" s="43">
        <v>-42.59</v>
      </c>
    </row>
    <row r="167" spans="1:48" x14ac:dyDescent="0.3">
      <c r="A167">
        <v>174</v>
      </c>
      <c r="B167">
        <v>529</v>
      </c>
      <c r="C167">
        <v>725.54</v>
      </c>
      <c r="D167">
        <v>585.1</v>
      </c>
      <c r="E167">
        <v>760.64</v>
      </c>
      <c r="F167">
        <v>495.9</v>
      </c>
      <c r="G167">
        <v>553.29999999999995</v>
      </c>
      <c r="H167">
        <v>501.9</v>
      </c>
      <c r="I167">
        <v>572.9</v>
      </c>
      <c r="J167" s="43">
        <f t="shared" si="86"/>
        <v>590.53499999999985</v>
      </c>
      <c r="K167">
        <v>18</v>
      </c>
      <c r="L167">
        <v>1</v>
      </c>
      <c r="M167" s="1">
        <f t="shared" si="58"/>
        <v>527.97500000000002</v>
      </c>
      <c r="N167" s="1">
        <f t="shared" si="59"/>
        <v>653.09499999999991</v>
      </c>
      <c r="O167" s="1">
        <f t="shared" si="60"/>
        <v>196.53999999999996</v>
      </c>
      <c r="P167" s="1">
        <f t="shared" si="61"/>
        <v>175.53999999999996</v>
      </c>
      <c r="Q167" s="1">
        <f t="shared" si="62"/>
        <v>57.399999999999977</v>
      </c>
      <c r="R167" s="1">
        <f t="shared" si="63"/>
        <v>71</v>
      </c>
      <c r="S167" s="1">
        <f t="shared" si="64"/>
        <v>125.11999999999989</v>
      </c>
      <c r="T167" s="1">
        <f t="shared" si="65"/>
        <v>543.5</v>
      </c>
      <c r="U167" s="1">
        <f t="shared" si="66"/>
        <v>666.77</v>
      </c>
      <c r="V167" s="1">
        <f t="shared" si="67"/>
        <v>512.45000000000005</v>
      </c>
      <c r="W167" s="1">
        <f t="shared" si="68"/>
        <v>639.41999999999996</v>
      </c>
      <c r="X167" s="1">
        <f t="shared" si="69"/>
        <v>123.26999999999998</v>
      </c>
      <c r="Y167" s="1">
        <f t="shared" si="70"/>
        <v>126.96999999999991</v>
      </c>
      <c r="Z167" s="1">
        <f t="shared" si="71"/>
        <v>557.04999999999995</v>
      </c>
      <c r="AA167" s="1">
        <f t="shared" si="72"/>
        <v>743.08999999999992</v>
      </c>
      <c r="AB167" s="1">
        <f t="shared" si="73"/>
        <v>498.9</v>
      </c>
      <c r="AC167" s="1">
        <f t="shared" si="74"/>
        <v>563.09999999999991</v>
      </c>
      <c r="AD167" s="1">
        <f t="shared" si="75"/>
        <v>186.03999999999996</v>
      </c>
      <c r="AE167" s="1">
        <f t="shared" si="76"/>
        <v>64.199999999999932</v>
      </c>
      <c r="AF167" s="1">
        <f t="shared" si="77"/>
        <v>760.64</v>
      </c>
      <c r="AG167" s="1">
        <f t="shared" si="78"/>
        <v>627.27</v>
      </c>
      <c r="AH167" s="1">
        <f t="shared" si="79"/>
        <v>537.4</v>
      </c>
      <c r="AI167" s="1">
        <f t="shared" si="80"/>
        <v>524.59999999999991</v>
      </c>
      <c r="AJ167" s="1">
        <f t="shared" si="81"/>
        <v>133.37</v>
      </c>
      <c r="AK167" s="1">
        <f t="shared" si="82"/>
        <v>-12.800000000000068</v>
      </c>
      <c r="AL167" s="1">
        <f t="shared" si="83"/>
        <v>642.61999999999989</v>
      </c>
      <c r="AM167" s="1">
        <f t="shared" si="84"/>
        <v>582.33500000000004</v>
      </c>
      <c r="AN167" s="1">
        <f t="shared" si="85"/>
        <v>60.284999999999854</v>
      </c>
      <c r="AP167" s="43">
        <v>527.98</v>
      </c>
      <c r="AQ167" s="43">
        <v>653.09</v>
      </c>
      <c r="AR167" s="43">
        <v>125.12</v>
      </c>
      <c r="AS167" s="43">
        <v>196.54</v>
      </c>
      <c r="AT167" s="43">
        <v>175.54</v>
      </c>
      <c r="AU167" s="43">
        <v>57.4</v>
      </c>
      <c r="AV167" s="43">
        <v>71</v>
      </c>
    </row>
    <row r="168" spans="1:48" x14ac:dyDescent="0.3">
      <c r="A168">
        <v>175</v>
      </c>
      <c r="B168">
        <v>523.73</v>
      </c>
      <c r="C168">
        <v>526.1</v>
      </c>
      <c r="D168">
        <v>486.08</v>
      </c>
      <c r="E168">
        <v>691.45</v>
      </c>
      <c r="F168">
        <v>573.1</v>
      </c>
      <c r="G168">
        <v>630.29999999999995</v>
      </c>
      <c r="H168">
        <v>401.8</v>
      </c>
      <c r="I168">
        <v>469</v>
      </c>
      <c r="J168" s="43">
        <f t="shared" si="86"/>
        <v>537.69499999999994</v>
      </c>
      <c r="K168">
        <v>15</v>
      </c>
      <c r="L168">
        <v>1</v>
      </c>
      <c r="M168" s="1">
        <f t="shared" si="58"/>
        <v>496.17749999999995</v>
      </c>
      <c r="N168" s="1">
        <f t="shared" si="59"/>
        <v>579.21250000000009</v>
      </c>
      <c r="O168" s="1">
        <f t="shared" si="60"/>
        <v>2.3700000000000045</v>
      </c>
      <c r="P168" s="1">
        <f t="shared" si="61"/>
        <v>205.37000000000006</v>
      </c>
      <c r="Q168" s="1">
        <f t="shared" si="62"/>
        <v>57.199999999999932</v>
      </c>
      <c r="R168" s="1">
        <f t="shared" si="63"/>
        <v>67.199999999999989</v>
      </c>
      <c r="S168" s="1">
        <f t="shared" si="64"/>
        <v>83.035000000000139</v>
      </c>
      <c r="T168" s="1">
        <f t="shared" si="65"/>
        <v>443.94</v>
      </c>
      <c r="U168" s="1">
        <f t="shared" si="66"/>
        <v>580.22500000000002</v>
      </c>
      <c r="V168" s="1">
        <f t="shared" si="67"/>
        <v>548.41499999999996</v>
      </c>
      <c r="W168" s="1">
        <f t="shared" si="68"/>
        <v>578.20000000000005</v>
      </c>
      <c r="X168" s="1">
        <f t="shared" si="69"/>
        <v>136.28500000000003</v>
      </c>
      <c r="Y168" s="1">
        <f t="shared" si="70"/>
        <v>29.785000000000082</v>
      </c>
      <c r="Z168" s="1">
        <f t="shared" si="71"/>
        <v>504.90499999999997</v>
      </c>
      <c r="AA168" s="1">
        <f t="shared" si="72"/>
        <v>608.77500000000009</v>
      </c>
      <c r="AB168" s="1">
        <f t="shared" si="73"/>
        <v>487.45000000000005</v>
      </c>
      <c r="AC168" s="1">
        <f t="shared" si="74"/>
        <v>549.65</v>
      </c>
      <c r="AD168" s="1">
        <f t="shared" si="75"/>
        <v>103.87000000000012</v>
      </c>
      <c r="AE168" s="1">
        <f t="shared" si="76"/>
        <v>62.199999999999932</v>
      </c>
      <c r="AF168" s="1">
        <f t="shared" si="77"/>
        <v>691.45</v>
      </c>
      <c r="AG168" s="1">
        <f t="shared" si="78"/>
        <v>524.91499999999996</v>
      </c>
      <c r="AH168" s="1">
        <f t="shared" si="79"/>
        <v>435.4</v>
      </c>
      <c r="AI168" s="1">
        <f t="shared" si="80"/>
        <v>601.70000000000005</v>
      </c>
      <c r="AJ168" s="1">
        <f t="shared" si="81"/>
        <v>166.53500000000008</v>
      </c>
      <c r="AK168" s="1">
        <f t="shared" si="82"/>
        <v>166.30000000000007</v>
      </c>
      <c r="AL168" s="1">
        <f t="shared" si="83"/>
        <v>646.57500000000005</v>
      </c>
      <c r="AM168" s="1">
        <f t="shared" si="84"/>
        <v>480.15749999999997</v>
      </c>
      <c r="AN168" s="1">
        <f t="shared" si="85"/>
        <v>166.41750000000008</v>
      </c>
      <c r="AP168" s="43">
        <v>496.18</v>
      </c>
      <c r="AQ168" s="43">
        <v>579.21</v>
      </c>
      <c r="AR168" s="43">
        <v>83.04</v>
      </c>
      <c r="AS168" s="43">
        <v>2.37</v>
      </c>
      <c r="AT168" s="43">
        <v>205.37</v>
      </c>
      <c r="AU168" s="43">
        <v>57.2</v>
      </c>
      <c r="AV168" s="43">
        <v>67.2</v>
      </c>
    </row>
    <row r="169" spans="1:48" x14ac:dyDescent="0.3">
      <c r="A169">
        <v>176</v>
      </c>
      <c r="B169">
        <v>566.1</v>
      </c>
      <c r="C169">
        <v>624.4</v>
      </c>
      <c r="D169">
        <v>574.5</v>
      </c>
      <c r="E169">
        <v>687.5</v>
      </c>
      <c r="F169">
        <v>607.6</v>
      </c>
      <c r="G169">
        <v>630.4</v>
      </c>
      <c r="H169">
        <v>611.1</v>
      </c>
      <c r="I169">
        <v>642.29999999999995</v>
      </c>
      <c r="J169" s="43">
        <f t="shared" si="86"/>
        <v>617.98750000000007</v>
      </c>
      <c r="K169">
        <v>19</v>
      </c>
      <c r="L169">
        <v>2</v>
      </c>
      <c r="M169" s="1">
        <f t="shared" si="58"/>
        <v>589.82499999999993</v>
      </c>
      <c r="N169" s="1">
        <f t="shared" si="59"/>
        <v>646.15000000000009</v>
      </c>
      <c r="O169" s="1">
        <f t="shared" si="60"/>
        <v>58.299999999999955</v>
      </c>
      <c r="P169" s="1">
        <f t="shared" si="61"/>
        <v>113</v>
      </c>
      <c r="Q169" s="1">
        <f t="shared" si="62"/>
        <v>22.799999999999955</v>
      </c>
      <c r="R169" s="1">
        <f t="shared" si="63"/>
        <v>31.199999999999932</v>
      </c>
      <c r="S169" s="1">
        <f t="shared" si="64"/>
        <v>56.325000000000159</v>
      </c>
      <c r="T169" s="1">
        <f t="shared" si="65"/>
        <v>592.79999999999995</v>
      </c>
      <c r="U169" s="1">
        <f t="shared" si="66"/>
        <v>664.9</v>
      </c>
      <c r="V169" s="1">
        <f t="shared" si="67"/>
        <v>586.85</v>
      </c>
      <c r="W169" s="1">
        <f t="shared" si="68"/>
        <v>627.4</v>
      </c>
      <c r="X169" s="1">
        <f t="shared" si="69"/>
        <v>72.100000000000023</v>
      </c>
      <c r="Y169" s="1">
        <f t="shared" si="70"/>
        <v>40.549999999999955</v>
      </c>
      <c r="Z169" s="1">
        <f t="shared" si="71"/>
        <v>570.29999999999995</v>
      </c>
      <c r="AA169" s="1">
        <f t="shared" si="72"/>
        <v>655.95</v>
      </c>
      <c r="AB169" s="1">
        <f t="shared" si="73"/>
        <v>609.35</v>
      </c>
      <c r="AC169" s="1">
        <f t="shared" si="74"/>
        <v>636.34999999999991</v>
      </c>
      <c r="AD169" s="1">
        <f t="shared" si="75"/>
        <v>85.650000000000091</v>
      </c>
      <c r="AE169" s="1">
        <f t="shared" si="76"/>
        <v>26.999999999999886</v>
      </c>
      <c r="AF169" s="1">
        <f t="shared" si="77"/>
        <v>687.5</v>
      </c>
      <c r="AG169" s="1">
        <f t="shared" si="78"/>
        <v>595.25</v>
      </c>
      <c r="AH169" s="1">
        <f t="shared" si="79"/>
        <v>626.70000000000005</v>
      </c>
      <c r="AI169" s="1">
        <f t="shared" si="80"/>
        <v>619</v>
      </c>
      <c r="AJ169" s="1">
        <f t="shared" si="81"/>
        <v>92.25</v>
      </c>
      <c r="AK169" s="1">
        <f t="shared" si="82"/>
        <v>-7.7000000000000455</v>
      </c>
      <c r="AL169" s="1">
        <f t="shared" si="83"/>
        <v>653.25</v>
      </c>
      <c r="AM169" s="1">
        <f t="shared" si="84"/>
        <v>610.97500000000002</v>
      </c>
      <c r="AN169" s="1">
        <f t="shared" si="85"/>
        <v>42.274999999999977</v>
      </c>
      <c r="AP169" s="43">
        <v>589.82000000000005</v>
      </c>
      <c r="AQ169" s="43">
        <v>646.15</v>
      </c>
      <c r="AR169" s="43">
        <v>56.33</v>
      </c>
      <c r="AS169" s="43">
        <v>58.3</v>
      </c>
      <c r="AT169" s="43">
        <v>113</v>
      </c>
      <c r="AU169" s="43">
        <v>22.8</v>
      </c>
      <c r="AV169" s="43">
        <v>31.2</v>
      </c>
    </row>
    <row r="170" spans="1:48" x14ac:dyDescent="0.3">
      <c r="A170">
        <v>177</v>
      </c>
      <c r="B170">
        <v>428.8</v>
      </c>
      <c r="C170">
        <v>469.7</v>
      </c>
      <c r="D170">
        <v>456.9</v>
      </c>
      <c r="E170">
        <v>696.37</v>
      </c>
      <c r="F170">
        <v>445.8</v>
      </c>
      <c r="G170">
        <v>636.69000000000005</v>
      </c>
      <c r="H170">
        <v>445.8</v>
      </c>
      <c r="I170">
        <v>498.9</v>
      </c>
      <c r="J170" s="43">
        <f t="shared" si="86"/>
        <v>509.87000000000006</v>
      </c>
      <c r="K170">
        <v>12</v>
      </c>
      <c r="L170">
        <v>1</v>
      </c>
      <c r="M170" s="1">
        <f t="shared" si="58"/>
        <v>444.32499999999999</v>
      </c>
      <c r="N170" s="1">
        <f t="shared" si="59"/>
        <v>575.41499999999996</v>
      </c>
      <c r="O170" s="1">
        <f t="shared" si="60"/>
        <v>40.899999999999977</v>
      </c>
      <c r="P170" s="1">
        <f t="shared" si="61"/>
        <v>239.47000000000003</v>
      </c>
      <c r="Q170" s="1">
        <f t="shared" si="62"/>
        <v>190.89000000000004</v>
      </c>
      <c r="R170" s="1">
        <f t="shared" si="63"/>
        <v>53.099999999999966</v>
      </c>
      <c r="S170" s="1">
        <f t="shared" si="64"/>
        <v>131.08999999999997</v>
      </c>
      <c r="T170" s="1">
        <f t="shared" si="65"/>
        <v>451.35</v>
      </c>
      <c r="U170" s="1">
        <f t="shared" si="66"/>
        <v>597.63499999999999</v>
      </c>
      <c r="V170" s="1">
        <f t="shared" si="67"/>
        <v>437.3</v>
      </c>
      <c r="W170" s="1">
        <f t="shared" si="68"/>
        <v>553.19500000000005</v>
      </c>
      <c r="X170" s="1">
        <f t="shared" si="69"/>
        <v>146.28499999999997</v>
      </c>
      <c r="Y170" s="1">
        <f t="shared" si="70"/>
        <v>115.89500000000004</v>
      </c>
      <c r="Z170" s="1">
        <f t="shared" si="71"/>
        <v>442.85</v>
      </c>
      <c r="AA170" s="1">
        <f t="shared" si="72"/>
        <v>583.03499999999997</v>
      </c>
      <c r="AB170" s="1">
        <f t="shared" si="73"/>
        <v>445.8</v>
      </c>
      <c r="AC170" s="1">
        <f t="shared" si="74"/>
        <v>567.79500000000007</v>
      </c>
      <c r="AD170" s="1">
        <f t="shared" si="75"/>
        <v>140.18499999999995</v>
      </c>
      <c r="AE170" s="1">
        <f t="shared" si="76"/>
        <v>121.99500000000006</v>
      </c>
      <c r="AF170" s="1">
        <f t="shared" si="77"/>
        <v>696.37</v>
      </c>
      <c r="AG170" s="1">
        <f t="shared" si="78"/>
        <v>449.25</v>
      </c>
      <c r="AH170" s="1">
        <f t="shared" si="79"/>
        <v>472.35</v>
      </c>
      <c r="AI170" s="1">
        <f t="shared" si="80"/>
        <v>541.245</v>
      </c>
      <c r="AJ170" s="1">
        <f t="shared" si="81"/>
        <v>247.12</v>
      </c>
      <c r="AK170" s="1">
        <f t="shared" si="82"/>
        <v>68.894999999999982</v>
      </c>
      <c r="AL170" s="1">
        <f t="shared" si="83"/>
        <v>618.8075</v>
      </c>
      <c r="AM170" s="1">
        <f t="shared" si="84"/>
        <v>460.8</v>
      </c>
      <c r="AN170" s="1">
        <f t="shared" si="85"/>
        <v>158.00749999999999</v>
      </c>
      <c r="AP170" s="43">
        <v>444.33</v>
      </c>
      <c r="AQ170" s="43">
        <v>575.41999999999996</v>
      </c>
      <c r="AR170" s="43">
        <v>131.09</v>
      </c>
      <c r="AS170" s="43">
        <v>40.9</v>
      </c>
      <c r="AT170" s="43">
        <v>239.47</v>
      </c>
      <c r="AU170" s="43">
        <v>190.89</v>
      </c>
      <c r="AV170" s="43">
        <v>53.1</v>
      </c>
    </row>
    <row r="171" spans="1:48" x14ac:dyDescent="0.3">
      <c r="A171">
        <v>178</v>
      </c>
      <c r="B171">
        <v>646.29</v>
      </c>
      <c r="C171">
        <v>651.30999999999995</v>
      </c>
      <c r="D171">
        <v>858.86</v>
      </c>
      <c r="E171">
        <v>855.87</v>
      </c>
      <c r="F171">
        <v>610.77</v>
      </c>
      <c r="G171">
        <v>707.31</v>
      </c>
      <c r="H171">
        <v>573.03</v>
      </c>
      <c r="I171">
        <v>680.64</v>
      </c>
      <c r="J171" s="43">
        <f t="shared" si="86"/>
        <v>698.01</v>
      </c>
      <c r="K171">
        <v>10</v>
      </c>
      <c r="L171">
        <v>1</v>
      </c>
      <c r="M171" s="1">
        <f t="shared" si="58"/>
        <v>672.23749999999995</v>
      </c>
      <c r="N171" s="1">
        <f t="shared" si="59"/>
        <v>723.78249999999991</v>
      </c>
      <c r="O171" s="1">
        <f t="shared" si="60"/>
        <v>5.0199999999999818</v>
      </c>
      <c r="P171" s="1">
        <f t="shared" si="61"/>
        <v>-2.9900000000000091</v>
      </c>
      <c r="Q171" s="1">
        <f t="shared" si="62"/>
        <v>96.539999999999964</v>
      </c>
      <c r="R171" s="1">
        <f t="shared" si="63"/>
        <v>107.61000000000001</v>
      </c>
      <c r="S171" s="1">
        <f t="shared" si="64"/>
        <v>51.544999999999959</v>
      </c>
      <c r="T171" s="1">
        <f t="shared" si="65"/>
        <v>715.94499999999994</v>
      </c>
      <c r="U171" s="1">
        <f t="shared" si="66"/>
        <v>768.255</v>
      </c>
      <c r="V171" s="1">
        <f t="shared" si="67"/>
        <v>628.53</v>
      </c>
      <c r="W171" s="1">
        <f t="shared" si="68"/>
        <v>679.31</v>
      </c>
      <c r="X171" s="1">
        <f t="shared" si="69"/>
        <v>52.310000000000059</v>
      </c>
      <c r="Y171" s="1">
        <f t="shared" si="70"/>
        <v>50.779999999999973</v>
      </c>
      <c r="Z171" s="1">
        <f t="shared" si="71"/>
        <v>752.57500000000005</v>
      </c>
      <c r="AA171" s="1">
        <f t="shared" si="72"/>
        <v>753.58999999999992</v>
      </c>
      <c r="AB171" s="1">
        <f t="shared" si="73"/>
        <v>591.9</v>
      </c>
      <c r="AC171" s="1">
        <f t="shared" si="74"/>
        <v>693.97499999999991</v>
      </c>
      <c r="AD171" s="1">
        <f t="shared" si="75"/>
        <v>1.0149999999998727</v>
      </c>
      <c r="AE171" s="1">
        <f t="shared" si="76"/>
        <v>102.07499999999993</v>
      </c>
      <c r="AF171" s="1">
        <f t="shared" si="77"/>
        <v>855.87</v>
      </c>
      <c r="AG171" s="1">
        <f t="shared" si="78"/>
        <v>648.79999999999995</v>
      </c>
      <c r="AH171" s="1">
        <f t="shared" si="79"/>
        <v>626.83500000000004</v>
      </c>
      <c r="AI171" s="1">
        <f t="shared" si="80"/>
        <v>659.04</v>
      </c>
      <c r="AJ171" s="1">
        <f t="shared" si="81"/>
        <v>207.07000000000005</v>
      </c>
      <c r="AK171" s="1">
        <f t="shared" si="82"/>
        <v>32.204999999999927</v>
      </c>
      <c r="AL171" s="1">
        <f t="shared" si="83"/>
        <v>757.45499999999993</v>
      </c>
      <c r="AM171" s="1">
        <f t="shared" si="84"/>
        <v>637.8175</v>
      </c>
      <c r="AN171" s="1">
        <f t="shared" si="85"/>
        <v>119.63749999999993</v>
      </c>
      <c r="AP171" s="43">
        <v>672.24</v>
      </c>
      <c r="AQ171" s="43">
        <v>723.78</v>
      </c>
      <c r="AR171" s="43">
        <v>51.54</v>
      </c>
      <c r="AS171" s="43">
        <v>5.0199999999999996</v>
      </c>
      <c r="AT171" s="43">
        <v>-2.99</v>
      </c>
      <c r="AU171" s="43">
        <v>96.54</v>
      </c>
      <c r="AV171" s="43">
        <v>107.61</v>
      </c>
    </row>
    <row r="172" spans="1:48" x14ac:dyDescent="0.3">
      <c r="A172">
        <v>179</v>
      </c>
      <c r="B172">
        <v>424.9</v>
      </c>
      <c r="C172">
        <v>491.1</v>
      </c>
      <c r="D172">
        <v>512.4</v>
      </c>
      <c r="E172">
        <v>604.1</v>
      </c>
      <c r="F172">
        <v>432.9</v>
      </c>
      <c r="G172">
        <v>479.4</v>
      </c>
      <c r="H172">
        <v>439.2</v>
      </c>
      <c r="I172">
        <v>455.1</v>
      </c>
      <c r="J172" s="43">
        <f t="shared" si="86"/>
        <v>479.88749999999999</v>
      </c>
      <c r="K172">
        <v>18</v>
      </c>
      <c r="L172">
        <v>1</v>
      </c>
      <c r="M172" s="1">
        <f t="shared" si="58"/>
        <v>452.34999999999997</v>
      </c>
      <c r="N172" s="1">
        <f t="shared" si="59"/>
        <v>507.42499999999995</v>
      </c>
      <c r="O172" s="1">
        <f t="shared" si="60"/>
        <v>66.200000000000045</v>
      </c>
      <c r="P172" s="1">
        <f t="shared" si="61"/>
        <v>91.700000000000045</v>
      </c>
      <c r="Q172" s="1">
        <f t="shared" si="62"/>
        <v>46.5</v>
      </c>
      <c r="R172" s="1">
        <f t="shared" si="63"/>
        <v>15.900000000000034</v>
      </c>
      <c r="S172" s="1">
        <f t="shared" si="64"/>
        <v>55.074999999999989</v>
      </c>
      <c r="T172" s="1">
        <f t="shared" si="65"/>
        <v>475.79999999999995</v>
      </c>
      <c r="U172" s="1">
        <f t="shared" si="66"/>
        <v>529.6</v>
      </c>
      <c r="V172" s="1">
        <f t="shared" si="67"/>
        <v>428.9</v>
      </c>
      <c r="W172" s="1">
        <f t="shared" si="68"/>
        <v>485.25</v>
      </c>
      <c r="X172" s="1">
        <f t="shared" si="69"/>
        <v>53.800000000000068</v>
      </c>
      <c r="Y172" s="1">
        <f t="shared" si="70"/>
        <v>56.350000000000023</v>
      </c>
      <c r="Z172" s="1">
        <f t="shared" si="71"/>
        <v>468.65</v>
      </c>
      <c r="AA172" s="1">
        <f t="shared" si="72"/>
        <v>547.6</v>
      </c>
      <c r="AB172" s="1">
        <f t="shared" si="73"/>
        <v>436.04999999999995</v>
      </c>
      <c r="AC172" s="1">
        <f t="shared" si="74"/>
        <v>467.25</v>
      </c>
      <c r="AD172" s="1">
        <f t="shared" si="75"/>
        <v>78.950000000000045</v>
      </c>
      <c r="AE172" s="1">
        <f t="shared" si="76"/>
        <v>31.200000000000045</v>
      </c>
      <c r="AF172" s="1">
        <f t="shared" si="77"/>
        <v>604.1</v>
      </c>
      <c r="AG172" s="1">
        <f t="shared" si="78"/>
        <v>458</v>
      </c>
      <c r="AH172" s="1">
        <f t="shared" si="79"/>
        <v>447.15</v>
      </c>
      <c r="AI172" s="1">
        <f t="shared" si="80"/>
        <v>456.15</v>
      </c>
      <c r="AJ172" s="1">
        <f t="shared" si="81"/>
        <v>146.10000000000002</v>
      </c>
      <c r="AK172" s="1">
        <f t="shared" si="82"/>
        <v>9</v>
      </c>
      <c r="AL172" s="1">
        <f t="shared" si="83"/>
        <v>530.125</v>
      </c>
      <c r="AM172" s="1">
        <f t="shared" si="84"/>
        <v>452.57499999999999</v>
      </c>
      <c r="AN172" s="1">
        <f t="shared" si="85"/>
        <v>77.550000000000011</v>
      </c>
      <c r="AP172" s="43">
        <v>452.35</v>
      </c>
      <c r="AQ172" s="43">
        <v>507.42</v>
      </c>
      <c r="AR172" s="43">
        <v>55.07</v>
      </c>
      <c r="AS172" s="43">
        <v>66.2</v>
      </c>
      <c r="AT172" s="43">
        <v>91.7</v>
      </c>
      <c r="AU172" s="43">
        <v>46.5</v>
      </c>
      <c r="AV172" s="43">
        <v>15.9</v>
      </c>
    </row>
    <row r="173" spans="1:48" x14ac:dyDescent="0.3">
      <c r="A173">
        <v>180</v>
      </c>
      <c r="B173">
        <v>589.29999999999995</v>
      </c>
      <c r="C173">
        <v>591.4</v>
      </c>
      <c r="D173">
        <v>751.8</v>
      </c>
      <c r="E173">
        <v>719.9</v>
      </c>
      <c r="F173">
        <v>652.9</v>
      </c>
      <c r="G173">
        <v>704.3</v>
      </c>
      <c r="H173">
        <v>670.8</v>
      </c>
      <c r="I173">
        <v>688.9</v>
      </c>
      <c r="J173" s="43">
        <f t="shared" si="86"/>
        <v>671.16249999999991</v>
      </c>
      <c r="K173">
        <v>16</v>
      </c>
      <c r="L173">
        <v>1</v>
      </c>
      <c r="M173" s="1">
        <f t="shared" si="58"/>
        <v>666.2</v>
      </c>
      <c r="N173" s="1">
        <f t="shared" si="59"/>
        <v>676.125</v>
      </c>
      <c r="O173" s="1">
        <f t="shared" si="60"/>
        <v>2.1000000000000227</v>
      </c>
      <c r="P173" s="1">
        <f t="shared" si="61"/>
        <v>-31.899999999999977</v>
      </c>
      <c r="Q173" s="1">
        <f t="shared" si="62"/>
        <v>51.399999999999977</v>
      </c>
      <c r="R173" s="1">
        <f t="shared" si="63"/>
        <v>18.100000000000023</v>
      </c>
      <c r="S173" s="1">
        <f t="shared" si="64"/>
        <v>9.9249999999999545</v>
      </c>
      <c r="T173" s="1">
        <f t="shared" si="65"/>
        <v>711.3</v>
      </c>
      <c r="U173" s="1">
        <f t="shared" si="66"/>
        <v>704.4</v>
      </c>
      <c r="V173" s="1">
        <f t="shared" si="67"/>
        <v>621.09999999999991</v>
      </c>
      <c r="W173" s="1">
        <f t="shared" si="68"/>
        <v>647.84999999999991</v>
      </c>
      <c r="X173" s="1">
        <f t="shared" si="69"/>
        <v>-6.8999999999999773</v>
      </c>
      <c r="Y173" s="1">
        <f t="shared" si="70"/>
        <v>26.75</v>
      </c>
      <c r="Z173" s="1">
        <f t="shared" si="71"/>
        <v>670.55</v>
      </c>
      <c r="AA173" s="1">
        <f t="shared" si="72"/>
        <v>655.65</v>
      </c>
      <c r="AB173" s="1">
        <f t="shared" si="73"/>
        <v>661.84999999999991</v>
      </c>
      <c r="AC173" s="1">
        <f t="shared" si="74"/>
        <v>696.59999999999991</v>
      </c>
      <c r="AD173" s="1">
        <f t="shared" si="75"/>
        <v>-14.899999999999977</v>
      </c>
      <c r="AE173" s="1">
        <f t="shared" si="76"/>
        <v>34.75</v>
      </c>
      <c r="AF173" s="1">
        <f t="shared" si="77"/>
        <v>719.9</v>
      </c>
      <c r="AG173" s="1">
        <f t="shared" si="78"/>
        <v>590.34999999999991</v>
      </c>
      <c r="AH173" s="1">
        <f t="shared" si="79"/>
        <v>679.84999999999991</v>
      </c>
      <c r="AI173" s="1">
        <f t="shared" si="80"/>
        <v>678.59999999999991</v>
      </c>
      <c r="AJ173" s="1">
        <f t="shared" si="81"/>
        <v>129.55000000000007</v>
      </c>
      <c r="AK173" s="1">
        <f t="shared" si="82"/>
        <v>-1.25</v>
      </c>
      <c r="AL173" s="1">
        <f t="shared" si="83"/>
        <v>699.25</v>
      </c>
      <c r="AM173" s="1">
        <f t="shared" si="84"/>
        <v>635.09999999999991</v>
      </c>
      <c r="AN173" s="1">
        <f t="shared" si="85"/>
        <v>64.150000000000091</v>
      </c>
      <c r="AP173" s="43">
        <v>666.2</v>
      </c>
      <c r="AQ173" s="43">
        <v>676.13</v>
      </c>
      <c r="AR173" s="43">
        <v>9.92</v>
      </c>
      <c r="AS173" s="43">
        <v>2.1</v>
      </c>
      <c r="AT173" s="43">
        <v>-31.9</v>
      </c>
      <c r="AU173" s="43">
        <v>51.4</v>
      </c>
      <c r="AV173" s="43">
        <v>18.100000000000001</v>
      </c>
    </row>
    <row r="174" spans="1:48" x14ac:dyDescent="0.3">
      <c r="A174">
        <v>181</v>
      </c>
      <c r="B174">
        <v>526.83000000000004</v>
      </c>
      <c r="C174">
        <v>471.1</v>
      </c>
      <c r="D174">
        <v>451.9</v>
      </c>
      <c r="E174">
        <v>601.49</v>
      </c>
      <c r="F174">
        <v>486.1</v>
      </c>
      <c r="G174">
        <v>534.79999999999995</v>
      </c>
      <c r="H174">
        <v>432.2</v>
      </c>
      <c r="I174">
        <v>484.5</v>
      </c>
      <c r="J174" s="43">
        <f t="shared" si="86"/>
        <v>498.6149999999999</v>
      </c>
      <c r="K174">
        <v>12</v>
      </c>
      <c r="L174">
        <v>1</v>
      </c>
      <c r="M174" s="1">
        <f t="shared" si="58"/>
        <v>474.25749999999999</v>
      </c>
      <c r="N174" s="1">
        <f t="shared" si="59"/>
        <v>522.97250000000008</v>
      </c>
      <c r="O174" s="1">
        <f t="shared" si="60"/>
        <v>-55.730000000000018</v>
      </c>
      <c r="P174" s="1">
        <f t="shared" si="61"/>
        <v>149.59000000000003</v>
      </c>
      <c r="Q174" s="1">
        <f t="shared" si="62"/>
        <v>48.699999999999932</v>
      </c>
      <c r="R174" s="1">
        <f t="shared" si="63"/>
        <v>52.300000000000011</v>
      </c>
      <c r="S174" s="1">
        <f t="shared" si="64"/>
        <v>48.715000000000089</v>
      </c>
      <c r="T174" s="1">
        <f t="shared" si="65"/>
        <v>442.04999999999995</v>
      </c>
      <c r="U174" s="1">
        <f t="shared" si="66"/>
        <v>542.995</v>
      </c>
      <c r="V174" s="1">
        <f t="shared" si="67"/>
        <v>506.46500000000003</v>
      </c>
      <c r="W174" s="1">
        <f t="shared" si="68"/>
        <v>502.95</v>
      </c>
      <c r="X174" s="1">
        <f t="shared" si="69"/>
        <v>100.94500000000005</v>
      </c>
      <c r="Y174" s="1">
        <f t="shared" si="70"/>
        <v>-3.5150000000000432</v>
      </c>
      <c r="Z174" s="1">
        <f t="shared" si="71"/>
        <v>489.36500000000001</v>
      </c>
      <c r="AA174" s="1">
        <f t="shared" si="72"/>
        <v>536.29500000000007</v>
      </c>
      <c r="AB174" s="1">
        <f t="shared" si="73"/>
        <v>459.15</v>
      </c>
      <c r="AC174" s="1">
        <f t="shared" si="74"/>
        <v>509.65</v>
      </c>
      <c r="AD174" s="1">
        <f t="shared" si="75"/>
        <v>46.930000000000064</v>
      </c>
      <c r="AE174" s="1">
        <f t="shared" si="76"/>
        <v>50.5</v>
      </c>
      <c r="AF174" s="1">
        <f t="shared" si="77"/>
        <v>601.49</v>
      </c>
      <c r="AG174" s="1">
        <f t="shared" si="78"/>
        <v>498.96500000000003</v>
      </c>
      <c r="AH174" s="1">
        <f t="shared" si="79"/>
        <v>458.35</v>
      </c>
      <c r="AI174" s="1">
        <f t="shared" si="80"/>
        <v>510.45</v>
      </c>
      <c r="AJ174" s="1">
        <f t="shared" si="81"/>
        <v>102.52499999999998</v>
      </c>
      <c r="AK174" s="1">
        <f t="shared" si="82"/>
        <v>52.099999999999966</v>
      </c>
      <c r="AL174" s="1">
        <f t="shared" si="83"/>
        <v>555.97</v>
      </c>
      <c r="AM174" s="1">
        <f t="shared" si="84"/>
        <v>478.65750000000003</v>
      </c>
      <c r="AN174" s="1">
        <f t="shared" si="85"/>
        <v>77.3125</v>
      </c>
      <c r="AP174" s="43">
        <v>474.26</v>
      </c>
      <c r="AQ174" s="43">
        <v>522.97</v>
      </c>
      <c r="AR174" s="43">
        <v>48.72</v>
      </c>
      <c r="AS174" s="43">
        <v>-55.73</v>
      </c>
      <c r="AT174" s="43">
        <v>149.59</v>
      </c>
      <c r="AU174" s="43">
        <v>48.7</v>
      </c>
      <c r="AV174" s="43">
        <v>52.3</v>
      </c>
    </row>
    <row r="175" spans="1:48" x14ac:dyDescent="0.3">
      <c r="A175">
        <v>182</v>
      </c>
      <c r="B175">
        <v>592.1</v>
      </c>
      <c r="C175">
        <v>890.46</v>
      </c>
      <c r="D175">
        <v>615.15</v>
      </c>
      <c r="E175">
        <v>1095.73</v>
      </c>
      <c r="F175">
        <v>750.4</v>
      </c>
      <c r="G175">
        <v>897.07</v>
      </c>
      <c r="H175">
        <v>540.70000000000005</v>
      </c>
      <c r="I175">
        <v>626.55999999999995</v>
      </c>
      <c r="J175" s="43">
        <f t="shared" si="86"/>
        <v>751.02125000000001</v>
      </c>
      <c r="K175">
        <v>15</v>
      </c>
      <c r="L175">
        <v>1</v>
      </c>
      <c r="M175" s="1">
        <f t="shared" si="58"/>
        <v>624.58750000000009</v>
      </c>
      <c r="N175" s="1">
        <f t="shared" si="59"/>
        <v>877.45500000000004</v>
      </c>
      <c r="O175" s="1">
        <f t="shared" si="60"/>
        <v>298.36</v>
      </c>
      <c r="P175" s="1">
        <f t="shared" si="61"/>
        <v>480.58000000000004</v>
      </c>
      <c r="Q175" s="1">
        <f t="shared" si="62"/>
        <v>146.67000000000007</v>
      </c>
      <c r="R175" s="1">
        <f t="shared" si="63"/>
        <v>85.8599999999999</v>
      </c>
      <c r="S175" s="1">
        <f t="shared" si="64"/>
        <v>252.86749999999995</v>
      </c>
      <c r="T175" s="1">
        <f t="shared" si="65"/>
        <v>577.92499999999995</v>
      </c>
      <c r="U175" s="1">
        <f t="shared" si="66"/>
        <v>861.14499999999998</v>
      </c>
      <c r="V175" s="1">
        <f t="shared" si="67"/>
        <v>671.25</v>
      </c>
      <c r="W175" s="1">
        <f t="shared" si="68"/>
        <v>893.7650000000001</v>
      </c>
      <c r="X175" s="1">
        <f t="shared" si="69"/>
        <v>283.22000000000003</v>
      </c>
      <c r="Y175" s="1">
        <f t="shared" si="70"/>
        <v>222.5150000000001</v>
      </c>
      <c r="Z175" s="1">
        <f t="shared" si="71"/>
        <v>603.625</v>
      </c>
      <c r="AA175" s="1">
        <f t="shared" si="72"/>
        <v>993.09500000000003</v>
      </c>
      <c r="AB175" s="1">
        <f t="shared" si="73"/>
        <v>645.54999999999995</v>
      </c>
      <c r="AC175" s="1">
        <f t="shared" si="74"/>
        <v>761.81500000000005</v>
      </c>
      <c r="AD175" s="1">
        <f t="shared" si="75"/>
        <v>389.47</v>
      </c>
      <c r="AE175" s="1">
        <f t="shared" si="76"/>
        <v>116.2650000000001</v>
      </c>
      <c r="AF175" s="1">
        <f t="shared" si="77"/>
        <v>1095.73</v>
      </c>
      <c r="AG175" s="1">
        <f t="shared" si="78"/>
        <v>741.28</v>
      </c>
      <c r="AH175" s="1">
        <f t="shared" si="79"/>
        <v>583.63</v>
      </c>
      <c r="AI175" s="1">
        <f t="shared" si="80"/>
        <v>823.73500000000001</v>
      </c>
      <c r="AJ175" s="1">
        <f t="shared" si="81"/>
        <v>354.45000000000005</v>
      </c>
      <c r="AK175" s="1">
        <f t="shared" si="82"/>
        <v>240.10500000000002</v>
      </c>
      <c r="AL175" s="1">
        <f t="shared" si="83"/>
        <v>959.73250000000007</v>
      </c>
      <c r="AM175" s="1">
        <f t="shared" si="84"/>
        <v>662.45499999999993</v>
      </c>
      <c r="AN175" s="1">
        <f t="shared" si="85"/>
        <v>297.27750000000015</v>
      </c>
      <c r="AP175" s="43">
        <v>624.59</v>
      </c>
      <c r="AQ175" s="43">
        <v>877.46</v>
      </c>
      <c r="AR175" s="43">
        <v>252.87</v>
      </c>
      <c r="AS175" s="43">
        <v>298.36</v>
      </c>
      <c r="AT175" s="43">
        <v>480.58</v>
      </c>
      <c r="AU175" s="43">
        <v>146.66999999999999</v>
      </c>
      <c r="AV175" s="43">
        <v>85.86</v>
      </c>
    </row>
    <row r="176" spans="1:48" x14ac:dyDescent="0.3">
      <c r="A176">
        <v>183</v>
      </c>
      <c r="B176">
        <v>420.16</v>
      </c>
      <c r="C176">
        <v>503.43</v>
      </c>
      <c r="D176">
        <v>445.8</v>
      </c>
      <c r="E176">
        <v>603.69000000000005</v>
      </c>
      <c r="F176">
        <v>446.3</v>
      </c>
      <c r="G176">
        <v>614.63</v>
      </c>
      <c r="H176">
        <v>366.6</v>
      </c>
      <c r="I176">
        <v>411.31</v>
      </c>
      <c r="J176" s="43">
        <f t="shared" si="86"/>
        <v>476.49</v>
      </c>
      <c r="K176">
        <v>18</v>
      </c>
      <c r="L176">
        <v>1</v>
      </c>
      <c r="M176" s="1">
        <f t="shared" si="58"/>
        <v>419.71500000000003</v>
      </c>
      <c r="N176" s="1">
        <f t="shared" si="59"/>
        <v>533.26499999999999</v>
      </c>
      <c r="O176" s="1">
        <f t="shared" si="60"/>
        <v>83.269999999999982</v>
      </c>
      <c r="P176" s="1">
        <f t="shared" si="61"/>
        <v>157.89000000000004</v>
      </c>
      <c r="Q176" s="1">
        <f t="shared" si="62"/>
        <v>168.32999999999998</v>
      </c>
      <c r="R176" s="1">
        <f t="shared" si="63"/>
        <v>44.70999999999998</v>
      </c>
      <c r="S176" s="1">
        <f t="shared" si="64"/>
        <v>113.54999999999995</v>
      </c>
      <c r="T176" s="1">
        <f t="shared" si="65"/>
        <v>406.20000000000005</v>
      </c>
      <c r="U176" s="1">
        <f t="shared" si="66"/>
        <v>507.5</v>
      </c>
      <c r="V176" s="1">
        <f t="shared" si="67"/>
        <v>433.23</v>
      </c>
      <c r="W176" s="1">
        <f t="shared" si="68"/>
        <v>559.03</v>
      </c>
      <c r="X176" s="1">
        <f t="shared" si="69"/>
        <v>101.29999999999995</v>
      </c>
      <c r="Y176" s="1">
        <f t="shared" si="70"/>
        <v>125.79999999999995</v>
      </c>
      <c r="Z176" s="1">
        <f t="shared" si="71"/>
        <v>432.98</v>
      </c>
      <c r="AA176" s="1">
        <f t="shared" si="72"/>
        <v>553.56000000000006</v>
      </c>
      <c r="AB176" s="1">
        <f t="shared" si="73"/>
        <v>406.45000000000005</v>
      </c>
      <c r="AC176" s="1">
        <f t="shared" si="74"/>
        <v>512.97</v>
      </c>
      <c r="AD176" s="1">
        <f t="shared" si="75"/>
        <v>120.58000000000004</v>
      </c>
      <c r="AE176" s="1">
        <f t="shared" si="76"/>
        <v>106.51999999999998</v>
      </c>
      <c r="AF176" s="1">
        <f t="shared" si="77"/>
        <v>603.69000000000005</v>
      </c>
      <c r="AG176" s="1">
        <f t="shared" si="78"/>
        <v>461.79500000000002</v>
      </c>
      <c r="AH176" s="1">
        <f t="shared" si="79"/>
        <v>388.95500000000004</v>
      </c>
      <c r="AI176" s="1">
        <f t="shared" si="80"/>
        <v>530.46500000000003</v>
      </c>
      <c r="AJ176" s="1">
        <f t="shared" si="81"/>
        <v>141.89500000000004</v>
      </c>
      <c r="AK176" s="1">
        <f t="shared" si="82"/>
        <v>141.51</v>
      </c>
      <c r="AL176" s="1">
        <f t="shared" si="83"/>
        <v>567.0775000000001</v>
      </c>
      <c r="AM176" s="1">
        <f t="shared" si="84"/>
        <v>425.375</v>
      </c>
      <c r="AN176" s="1">
        <f t="shared" si="85"/>
        <v>141.7025000000001</v>
      </c>
      <c r="AP176" s="43">
        <v>419.72</v>
      </c>
      <c r="AQ176" s="43">
        <v>533.27</v>
      </c>
      <c r="AR176" s="43">
        <v>113.55</v>
      </c>
      <c r="AS176" s="43">
        <v>83.27</v>
      </c>
      <c r="AT176" s="43">
        <v>157.88999999999999</v>
      </c>
      <c r="AU176" s="43">
        <v>168.33</v>
      </c>
      <c r="AV176" s="43">
        <v>44.71</v>
      </c>
    </row>
    <row r="177" spans="1:48" x14ac:dyDescent="0.3">
      <c r="A177">
        <v>184</v>
      </c>
      <c r="B177">
        <v>452.7</v>
      </c>
      <c r="C177">
        <v>460.1</v>
      </c>
      <c r="D177">
        <v>489.3</v>
      </c>
      <c r="E177">
        <v>710.17</v>
      </c>
      <c r="F177">
        <v>494.4</v>
      </c>
      <c r="G177">
        <v>496.64</v>
      </c>
      <c r="H177">
        <v>564.29999999999995</v>
      </c>
      <c r="I177">
        <v>569.6</v>
      </c>
      <c r="J177" s="43">
        <f t="shared" si="86"/>
        <v>529.65125</v>
      </c>
      <c r="K177">
        <v>22</v>
      </c>
      <c r="L177">
        <v>2</v>
      </c>
      <c r="M177" s="1">
        <f t="shared" si="58"/>
        <v>500.17500000000001</v>
      </c>
      <c r="N177" s="1">
        <f t="shared" si="59"/>
        <v>559.12749999999994</v>
      </c>
      <c r="O177" s="1">
        <f t="shared" si="60"/>
        <v>7.4000000000000341</v>
      </c>
      <c r="P177" s="1">
        <f t="shared" si="61"/>
        <v>220.86999999999995</v>
      </c>
      <c r="Q177" s="1">
        <f t="shared" si="62"/>
        <v>2.2400000000000091</v>
      </c>
      <c r="R177" s="1">
        <f t="shared" si="63"/>
        <v>5.3000000000000682</v>
      </c>
      <c r="S177" s="1">
        <f t="shared" si="64"/>
        <v>58.95249999999993</v>
      </c>
      <c r="T177" s="1">
        <f t="shared" si="65"/>
        <v>526.79999999999995</v>
      </c>
      <c r="U177" s="1">
        <f t="shared" si="66"/>
        <v>639.88499999999999</v>
      </c>
      <c r="V177" s="1">
        <f t="shared" si="67"/>
        <v>473.54999999999995</v>
      </c>
      <c r="W177" s="1">
        <f t="shared" si="68"/>
        <v>478.37</v>
      </c>
      <c r="X177" s="1">
        <f t="shared" si="69"/>
        <v>113.08500000000004</v>
      </c>
      <c r="Y177" s="1">
        <f t="shared" si="70"/>
        <v>4.82000000000005</v>
      </c>
      <c r="Z177" s="1">
        <f t="shared" si="71"/>
        <v>471</v>
      </c>
      <c r="AA177" s="1">
        <f t="shared" si="72"/>
        <v>585.13499999999999</v>
      </c>
      <c r="AB177" s="1">
        <f t="shared" si="73"/>
        <v>529.34999999999991</v>
      </c>
      <c r="AC177" s="1">
        <f t="shared" si="74"/>
        <v>533.12</v>
      </c>
      <c r="AD177" s="1">
        <f t="shared" si="75"/>
        <v>114.13499999999999</v>
      </c>
      <c r="AE177" s="1">
        <f t="shared" si="76"/>
        <v>3.7700000000000955</v>
      </c>
      <c r="AF177" s="1">
        <f t="shared" si="77"/>
        <v>710.17</v>
      </c>
      <c r="AG177" s="1">
        <f t="shared" si="78"/>
        <v>456.4</v>
      </c>
      <c r="AH177" s="1">
        <f t="shared" si="79"/>
        <v>566.95000000000005</v>
      </c>
      <c r="AI177" s="1">
        <f t="shared" si="80"/>
        <v>495.52</v>
      </c>
      <c r="AJ177" s="1">
        <f t="shared" si="81"/>
        <v>253.76999999999998</v>
      </c>
      <c r="AK177" s="1">
        <f t="shared" si="82"/>
        <v>-71.430000000000064</v>
      </c>
      <c r="AL177" s="1">
        <f t="shared" si="83"/>
        <v>602.84500000000003</v>
      </c>
      <c r="AM177" s="1">
        <f t="shared" si="84"/>
        <v>511.67500000000001</v>
      </c>
      <c r="AN177" s="1">
        <f t="shared" si="85"/>
        <v>91.170000000000016</v>
      </c>
      <c r="AP177" s="43">
        <v>500.18</v>
      </c>
      <c r="AQ177" s="43">
        <v>559.13</v>
      </c>
      <c r="AR177" s="43">
        <v>58.95</v>
      </c>
      <c r="AS177" s="43">
        <v>7.4</v>
      </c>
      <c r="AT177" s="43">
        <v>220.87</v>
      </c>
      <c r="AU177" s="43">
        <v>2.2400000000000002</v>
      </c>
      <c r="AV177" s="43">
        <v>5.3</v>
      </c>
    </row>
    <row r="178" spans="1:48" x14ac:dyDescent="0.3">
      <c r="A178">
        <v>185</v>
      </c>
      <c r="B178">
        <v>439.9</v>
      </c>
      <c r="C178">
        <v>601.80999999999995</v>
      </c>
      <c r="D178">
        <v>477.7</v>
      </c>
      <c r="E178">
        <v>713.17</v>
      </c>
      <c r="F178">
        <v>513.20000000000005</v>
      </c>
      <c r="G178">
        <v>645.87</v>
      </c>
      <c r="H178">
        <v>545.29999999999995</v>
      </c>
      <c r="I178">
        <v>586.03</v>
      </c>
      <c r="J178" s="43">
        <f t="shared" si="86"/>
        <v>565.37249999999995</v>
      </c>
      <c r="K178">
        <v>10</v>
      </c>
      <c r="L178">
        <v>1</v>
      </c>
      <c r="M178" s="1">
        <f t="shared" si="58"/>
        <v>494.02499999999998</v>
      </c>
      <c r="N178" s="1">
        <f t="shared" si="59"/>
        <v>636.72</v>
      </c>
      <c r="O178" s="1">
        <f t="shared" si="60"/>
        <v>161.90999999999997</v>
      </c>
      <c r="P178" s="1">
        <f t="shared" si="61"/>
        <v>235.46999999999997</v>
      </c>
      <c r="Q178" s="1">
        <f t="shared" si="62"/>
        <v>132.66999999999996</v>
      </c>
      <c r="R178" s="1">
        <f t="shared" si="63"/>
        <v>40.730000000000018</v>
      </c>
      <c r="S178" s="1">
        <f t="shared" si="64"/>
        <v>142.69500000000005</v>
      </c>
      <c r="T178" s="1">
        <f t="shared" si="65"/>
        <v>511.5</v>
      </c>
      <c r="U178" s="1">
        <f t="shared" si="66"/>
        <v>649.59999999999991</v>
      </c>
      <c r="V178" s="1">
        <f t="shared" si="67"/>
        <v>476.55</v>
      </c>
      <c r="W178" s="1">
        <f t="shared" si="68"/>
        <v>623.83999999999992</v>
      </c>
      <c r="X178" s="1">
        <f t="shared" si="69"/>
        <v>138.09999999999991</v>
      </c>
      <c r="Y178" s="1">
        <f t="shared" si="70"/>
        <v>147.28999999999991</v>
      </c>
      <c r="Z178" s="1">
        <f t="shared" si="71"/>
        <v>458.79999999999995</v>
      </c>
      <c r="AA178" s="1">
        <f t="shared" si="72"/>
        <v>657.49</v>
      </c>
      <c r="AB178" s="1">
        <f t="shared" si="73"/>
        <v>529.25</v>
      </c>
      <c r="AC178" s="1">
        <f t="shared" si="74"/>
        <v>615.95000000000005</v>
      </c>
      <c r="AD178" s="1">
        <f t="shared" si="75"/>
        <v>198.69000000000005</v>
      </c>
      <c r="AE178" s="1">
        <f t="shared" si="76"/>
        <v>86.700000000000045</v>
      </c>
      <c r="AF178" s="1">
        <f t="shared" si="77"/>
        <v>713.17</v>
      </c>
      <c r="AG178" s="1">
        <f t="shared" si="78"/>
        <v>520.85500000000002</v>
      </c>
      <c r="AH178" s="1">
        <f t="shared" si="79"/>
        <v>565.66499999999996</v>
      </c>
      <c r="AI178" s="1">
        <f t="shared" si="80"/>
        <v>579.53500000000008</v>
      </c>
      <c r="AJ178" s="1">
        <f t="shared" si="81"/>
        <v>192.31499999999994</v>
      </c>
      <c r="AK178" s="1">
        <f t="shared" si="82"/>
        <v>13.870000000000118</v>
      </c>
      <c r="AL178" s="1">
        <f t="shared" si="83"/>
        <v>646.35249999999996</v>
      </c>
      <c r="AM178" s="1">
        <f t="shared" si="84"/>
        <v>543.26</v>
      </c>
      <c r="AN178" s="1">
        <f t="shared" si="85"/>
        <v>103.09249999999997</v>
      </c>
      <c r="AP178" s="43">
        <v>494.03</v>
      </c>
      <c r="AQ178" s="43">
        <v>636.72</v>
      </c>
      <c r="AR178" s="43">
        <v>142.69999999999999</v>
      </c>
      <c r="AS178" s="43">
        <v>161.91</v>
      </c>
      <c r="AT178" s="43">
        <v>235.47</v>
      </c>
      <c r="AU178" s="43">
        <v>132.66999999999999</v>
      </c>
      <c r="AV178" s="43">
        <v>40.729999999999997</v>
      </c>
    </row>
    <row r="179" spans="1:48" x14ac:dyDescent="0.3">
      <c r="A179">
        <v>186</v>
      </c>
      <c r="B179">
        <v>406.1</v>
      </c>
      <c r="C179">
        <v>453.01</v>
      </c>
      <c r="D179">
        <v>410.3</v>
      </c>
      <c r="E179">
        <v>546.88</v>
      </c>
      <c r="F179">
        <v>444.7</v>
      </c>
      <c r="G179">
        <v>562.88</v>
      </c>
      <c r="H179">
        <v>399.7</v>
      </c>
      <c r="I179">
        <v>448.96</v>
      </c>
      <c r="J179" s="43">
        <f t="shared" si="86"/>
        <v>459.06624999999997</v>
      </c>
      <c r="K179">
        <v>10</v>
      </c>
      <c r="L179">
        <v>1</v>
      </c>
      <c r="M179" s="1">
        <f t="shared" si="58"/>
        <v>415.20000000000005</v>
      </c>
      <c r="N179" s="1">
        <f t="shared" si="59"/>
        <v>502.9325</v>
      </c>
      <c r="O179" s="1">
        <f t="shared" si="60"/>
        <v>46.909999999999968</v>
      </c>
      <c r="P179" s="1">
        <f t="shared" si="61"/>
        <v>136.57999999999998</v>
      </c>
      <c r="Q179" s="1">
        <f t="shared" si="62"/>
        <v>118.18</v>
      </c>
      <c r="R179" s="1">
        <f t="shared" si="63"/>
        <v>49.259999999999991</v>
      </c>
      <c r="S179" s="1">
        <f t="shared" si="64"/>
        <v>87.732499999999959</v>
      </c>
      <c r="T179" s="1">
        <f t="shared" si="65"/>
        <v>405</v>
      </c>
      <c r="U179" s="1">
        <f t="shared" si="66"/>
        <v>497.91999999999996</v>
      </c>
      <c r="V179" s="1">
        <f t="shared" si="67"/>
        <v>425.4</v>
      </c>
      <c r="W179" s="1">
        <f t="shared" si="68"/>
        <v>507.94499999999999</v>
      </c>
      <c r="X179" s="1">
        <f t="shared" si="69"/>
        <v>92.919999999999959</v>
      </c>
      <c r="Y179" s="1">
        <f t="shared" si="70"/>
        <v>82.545000000000016</v>
      </c>
      <c r="Z179" s="1">
        <f t="shared" si="71"/>
        <v>408.20000000000005</v>
      </c>
      <c r="AA179" s="1">
        <f t="shared" si="72"/>
        <v>499.94499999999999</v>
      </c>
      <c r="AB179" s="1">
        <f t="shared" si="73"/>
        <v>422.2</v>
      </c>
      <c r="AC179" s="1">
        <f t="shared" si="74"/>
        <v>505.91999999999996</v>
      </c>
      <c r="AD179" s="1">
        <f t="shared" si="75"/>
        <v>91.744999999999948</v>
      </c>
      <c r="AE179" s="1">
        <f t="shared" si="76"/>
        <v>83.71999999999997</v>
      </c>
      <c r="AF179" s="1">
        <f t="shared" si="77"/>
        <v>546.88</v>
      </c>
      <c r="AG179" s="1">
        <f t="shared" si="78"/>
        <v>429.55500000000001</v>
      </c>
      <c r="AH179" s="1">
        <f t="shared" si="79"/>
        <v>424.33</v>
      </c>
      <c r="AI179" s="1">
        <f t="shared" si="80"/>
        <v>503.78999999999996</v>
      </c>
      <c r="AJ179" s="1">
        <f t="shared" si="81"/>
        <v>117.32499999999999</v>
      </c>
      <c r="AK179" s="1">
        <f t="shared" si="82"/>
        <v>79.45999999999998</v>
      </c>
      <c r="AL179" s="1">
        <f t="shared" si="83"/>
        <v>525.33500000000004</v>
      </c>
      <c r="AM179" s="1">
        <f t="shared" si="84"/>
        <v>426.9425</v>
      </c>
      <c r="AN179" s="1">
        <f t="shared" si="85"/>
        <v>98.392500000000041</v>
      </c>
      <c r="AP179" s="43">
        <v>415.2</v>
      </c>
      <c r="AQ179" s="43">
        <v>502.93</v>
      </c>
      <c r="AR179" s="43">
        <v>87.73</v>
      </c>
      <c r="AS179" s="43">
        <v>46.91</v>
      </c>
      <c r="AT179" s="43">
        <v>136.58000000000001</v>
      </c>
      <c r="AU179" s="43">
        <v>118.18</v>
      </c>
      <c r="AV179" s="43">
        <v>49.26</v>
      </c>
    </row>
    <row r="180" spans="1:48" x14ac:dyDescent="0.3">
      <c r="A180">
        <v>187</v>
      </c>
      <c r="B180">
        <v>559.29999999999995</v>
      </c>
      <c r="C180">
        <v>601.20000000000005</v>
      </c>
      <c r="D180">
        <v>527.20000000000005</v>
      </c>
      <c r="E180">
        <v>627.30999999999995</v>
      </c>
      <c r="F180">
        <v>507.6</v>
      </c>
      <c r="G180">
        <v>552.1</v>
      </c>
      <c r="H180">
        <v>553.71</v>
      </c>
      <c r="I180">
        <v>539.9</v>
      </c>
      <c r="J180" s="43">
        <f t="shared" si="86"/>
        <v>558.54</v>
      </c>
      <c r="K180">
        <v>26</v>
      </c>
      <c r="L180">
        <v>2</v>
      </c>
      <c r="M180" s="1">
        <f t="shared" si="58"/>
        <v>536.95249999999999</v>
      </c>
      <c r="N180" s="1">
        <f t="shared" si="59"/>
        <v>580.12750000000005</v>
      </c>
      <c r="O180" s="1">
        <f t="shared" si="60"/>
        <v>41.900000000000091</v>
      </c>
      <c r="P180" s="1">
        <f t="shared" si="61"/>
        <v>100.1099999999999</v>
      </c>
      <c r="Q180" s="1">
        <f t="shared" si="62"/>
        <v>44.5</v>
      </c>
      <c r="R180" s="1">
        <f t="shared" si="63"/>
        <v>-13.810000000000059</v>
      </c>
      <c r="S180" s="1">
        <f t="shared" si="64"/>
        <v>43.175000000000068</v>
      </c>
      <c r="T180" s="1">
        <f t="shared" si="65"/>
        <v>540.45500000000004</v>
      </c>
      <c r="U180" s="1">
        <f t="shared" si="66"/>
        <v>583.60500000000002</v>
      </c>
      <c r="V180" s="1">
        <f t="shared" si="67"/>
        <v>533.45000000000005</v>
      </c>
      <c r="W180" s="1">
        <f t="shared" si="68"/>
        <v>576.65000000000009</v>
      </c>
      <c r="X180" s="1">
        <f t="shared" si="69"/>
        <v>43.149999999999977</v>
      </c>
      <c r="Y180" s="1">
        <f t="shared" si="70"/>
        <v>43.200000000000045</v>
      </c>
      <c r="Z180" s="1">
        <f t="shared" si="71"/>
        <v>543.25</v>
      </c>
      <c r="AA180" s="1">
        <f t="shared" si="72"/>
        <v>614.255</v>
      </c>
      <c r="AB180" s="1">
        <f t="shared" si="73"/>
        <v>530.65499999999997</v>
      </c>
      <c r="AC180" s="1">
        <f t="shared" si="74"/>
        <v>546</v>
      </c>
      <c r="AD180" s="1">
        <f t="shared" si="75"/>
        <v>71.004999999999995</v>
      </c>
      <c r="AE180" s="1">
        <f t="shared" si="76"/>
        <v>15.345000000000027</v>
      </c>
      <c r="AF180" s="1">
        <f t="shared" si="77"/>
        <v>627.30999999999995</v>
      </c>
      <c r="AG180" s="1">
        <f t="shared" si="78"/>
        <v>580.25</v>
      </c>
      <c r="AH180" s="1">
        <f t="shared" si="79"/>
        <v>546.80500000000006</v>
      </c>
      <c r="AI180" s="1">
        <f t="shared" si="80"/>
        <v>529.85</v>
      </c>
      <c r="AJ180" s="1">
        <f t="shared" si="81"/>
        <v>47.059999999999945</v>
      </c>
      <c r="AK180" s="1">
        <f t="shared" si="82"/>
        <v>-16.955000000000041</v>
      </c>
      <c r="AL180" s="1">
        <f t="shared" si="83"/>
        <v>578.57999999999993</v>
      </c>
      <c r="AM180" s="1">
        <f t="shared" si="84"/>
        <v>563.52750000000003</v>
      </c>
      <c r="AN180" s="1">
        <f t="shared" si="85"/>
        <v>15.052499999999895</v>
      </c>
      <c r="AP180" s="43">
        <v>536.95000000000005</v>
      </c>
      <c r="AQ180" s="43">
        <v>580.13</v>
      </c>
      <c r="AR180" s="43">
        <v>43.18</v>
      </c>
      <c r="AS180" s="43">
        <v>41.9</v>
      </c>
      <c r="AT180" s="43">
        <v>100.11</v>
      </c>
      <c r="AU180" s="43">
        <v>44.5</v>
      </c>
      <c r="AV180" s="43">
        <v>-13.81</v>
      </c>
    </row>
    <row r="181" spans="1:48" x14ac:dyDescent="0.3">
      <c r="A181">
        <v>188</v>
      </c>
      <c r="B181">
        <v>499.8</v>
      </c>
      <c r="C181">
        <v>522.4</v>
      </c>
      <c r="D181">
        <v>460</v>
      </c>
      <c r="E181">
        <v>506.35</v>
      </c>
      <c r="F181">
        <v>591.38</v>
      </c>
      <c r="G181">
        <v>611.84</v>
      </c>
      <c r="H181">
        <v>502.29</v>
      </c>
      <c r="I181">
        <v>522.99</v>
      </c>
      <c r="J181" s="43">
        <f t="shared" si="86"/>
        <v>527.13125000000002</v>
      </c>
      <c r="K181">
        <v>16</v>
      </c>
      <c r="L181">
        <v>1</v>
      </c>
      <c r="M181" s="1">
        <f t="shared" si="58"/>
        <v>513.36749999999995</v>
      </c>
      <c r="N181" s="1">
        <f t="shared" si="59"/>
        <v>540.89499999999998</v>
      </c>
      <c r="O181" s="1">
        <f t="shared" si="60"/>
        <v>22.599999999999966</v>
      </c>
      <c r="P181" s="1">
        <f t="shared" si="61"/>
        <v>46.350000000000023</v>
      </c>
      <c r="Q181" s="1">
        <f t="shared" si="62"/>
        <v>20.460000000000036</v>
      </c>
      <c r="R181" s="1">
        <f t="shared" si="63"/>
        <v>20.699999999999989</v>
      </c>
      <c r="S181" s="1">
        <f t="shared" si="64"/>
        <v>27.527500000000032</v>
      </c>
      <c r="T181" s="1">
        <f t="shared" si="65"/>
        <v>481.14499999999998</v>
      </c>
      <c r="U181" s="1">
        <f t="shared" si="66"/>
        <v>514.67000000000007</v>
      </c>
      <c r="V181" s="1">
        <f t="shared" si="67"/>
        <v>545.59</v>
      </c>
      <c r="W181" s="1">
        <f t="shared" si="68"/>
        <v>567.12</v>
      </c>
      <c r="X181" s="1">
        <f t="shared" si="69"/>
        <v>33.525000000000091</v>
      </c>
      <c r="Y181" s="1">
        <f t="shared" si="70"/>
        <v>21.529999999999973</v>
      </c>
      <c r="Z181" s="1">
        <f t="shared" si="71"/>
        <v>479.9</v>
      </c>
      <c r="AA181" s="1">
        <f t="shared" si="72"/>
        <v>514.375</v>
      </c>
      <c r="AB181" s="1">
        <f t="shared" si="73"/>
        <v>546.83500000000004</v>
      </c>
      <c r="AC181" s="1">
        <f t="shared" si="74"/>
        <v>567.41499999999996</v>
      </c>
      <c r="AD181" s="1">
        <f t="shared" si="75"/>
        <v>34.475000000000023</v>
      </c>
      <c r="AE181" s="1">
        <f t="shared" si="76"/>
        <v>20.579999999999927</v>
      </c>
      <c r="AF181" s="1">
        <f t="shared" si="77"/>
        <v>506.35</v>
      </c>
      <c r="AG181" s="1">
        <f t="shared" si="78"/>
        <v>511.1</v>
      </c>
      <c r="AH181" s="1">
        <f t="shared" si="79"/>
        <v>512.64</v>
      </c>
      <c r="AI181" s="1">
        <f t="shared" si="80"/>
        <v>601.61</v>
      </c>
      <c r="AJ181" s="1">
        <f t="shared" si="81"/>
        <v>-4.75</v>
      </c>
      <c r="AK181" s="1">
        <f t="shared" si="82"/>
        <v>88.970000000000027</v>
      </c>
      <c r="AL181" s="1">
        <f t="shared" si="83"/>
        <v>553.98</v>
      </c>
      <c r="AM181" s="1">
        <f t="shared" si="84"/>
        <v>511.87</v>
      </c>
      <c r="AN181" s="1">
        <f t="shared" si="85"/>
        <v>42.110000000000014</v>
      </c>
      <c r="AP181" s="43">
        <v>513.37</v>
      </c>
      <c r="AQ181" s="43">
        <v>540.9</v>
      </c>
      <c r="AR181" s="43">
        <v>27.53</v>
      </c>
      <c r="AS181" s="43">
        <v>22.6</v>
      </c>
      <c r="AT181" s="43">
        <v>46.35</v>
      </c>
      <c r="AU181" s="43">
        <v>20.46</v>
      </c>
      <c r="AV181" s="43">
        <v>20.7</v>
      </c>
    </row>
    <row r="182" spans="1:48" x14ac:dyDescent="0.3">
      <c r="A182">
        <v>189</v>
      </c>
      <c r="B182">
        <v>413.8</v>
      </c>
      <c r="C182">
        <v>498.13</v>
      </c>
      <c r="D182">
        <v>496</v>
      </c>
      <c r="E182">
        <v>564.9</v>
      </c>
      <c r="F182">
        <v>579.70000000000005</v>
      </c>
      <c r="G182">
        <v>609.5</v>
      </c>
      <c r="H182">
        <v>468.8</v>
      </c>
      <c r="I182">
        <v>476.7</v>
      </c>
      <c r="J182" s="43">
        <f t="shared" si="86"/>
        <v>513.44124999999997</v>
      </c>
      <c r="K182">
        <v>18</v>
      </c>
      <c r="L182">
        <v>1</v>
      </c>
      <c r="M182" s="1">
        <f t="shared" si="58"/>
        <v>489.57499999999999</v>
      </c>
      <c r="N182" s="1">
        <f t="shared" si="59"/>
        <v>537.3075</v>
      </c>
      <c r="O182" s="1">
        <f t="shared" si="60"/>
        <v>84.329999999999984</v>
      </c>
      <c r="P182" s="1">
        <f t="shared" si="61"/>
        <v>68.899999999999977</v>
      </c>
      <c r="Q182" s="1">
        <f t="shared" si="62"/>
        <v>29.799999999999955</v>
      </c>
      <c r="R182" s="1">
        <f t="shared" si="63"/>
        <v>7.8999999999999773</v>
      </c>
      <c r="S182" s="1">
        <f t="shared" si="64"/>
        <v>47.732500000000016</v>
      </c>
      <c r="T182" s="1">
        <f t="shared" si="65"/>
        <v>482.4</v>
      </c>
      <c r="U182" s="1">
        <f t="shared" si="66"/>
        <v>520.79999999999995</v>
      </c>
      <c r="V182" s="1">
        <f t="shared" si="67"/>
        <v>496.75</v>
      </c>
      <c r="W182" s="1">
        <f t="shared" si="68"/>
        <v>553.81500000000005</v>
      </c>
      <c r="X182" s="1">
        <f t="shared" si="69"/>
        <v>38.399999999999977</v>
      </c>
      <c r="Y182" s="1">
        <f t="shared" si="70"/>
        <v>57.065000000000055</v>
      </c>
      <c r="Z182" s="1">
        <f t="shared" si="71"/>
        <v>454.9</v>
      </c>
      <c r="AA182" s="1">
        <f t="shared" si="72"/>
        <v>531.51499999999999</v>
      </c>
      <c r="AB182" s="1">
        <f t="shared" si="73"/>
        <v>524.25</v>
      </c>
      <c r="AC182" s="1">
        <f t="shared" si="74"/>
        <v>543.1</v>
      </c>
      <c r="AD182" s="1">
        <f t="shared" si="75"/>
        <v>76.615000000000009</v>
      </c>
      <c r="AE182" s="1">
        <f t="shared" si="76"/>
        <v>18.850000000000023</v>
      </c>
      <c r="AF182" s="1">
        <f t="shared" si="77"/>
        <v>564.9</v>
      </c>
      <c r="AG182" s="1">
        <f t="shared" si="78"/>
        <v>455.96500000000003</v>
      </c>
      <c r="AH182" s="1">
        <f t="shared" si="79"/>
        <v>472.75</v>
      </c>
      <c r="AI182" s="1">
        <f t="shared" si="80"/>
        <v>594.6</v>
      </c>
      <c r="AJ182" s="1">
        <f t="shared" si="81"/>
        <v>108.93499999999995</v>
      </c>
      <c r="AK182" s="1">
        <f t="shared" si="82"/>
        <v>121.85000000000002</v>
      </c>
      <c r="AL182" s="1">
        <f t="shared" si="83"/>
        <v>579.75</v>
      </c>
      <c r="AM182" s="1">
        <f t="shared" si="84"/>
        <v>464.35750000000002</v>
      </c>
      <c r="AN182" s="1">
        <f t="shared" si="85"/>
        <v>115.39249999999998</v>
      </c>
      <c r="AP182" s="43">
        <v>489.58</v>
      </c>
      <c r="AQ182" s="43">
        <v>537.30999999999995</v>
      </c>
      <c r="AR182" s="43">
        <v>47.73</v>
      </c>
      <c r="AS182" s="43">
        <v>84.33</v>
      </c>
      <c r="AT182" s="43">
        <v>68.900000000000006</v>
      </c>
      <c r="AU182" s="43">
        <v>29.8</v>
      </c>
      <c r="AV182" s="43">
        <v>7.9</v>
      </c>
    </row>
    <row r="183" spans="1:48" x14ac:dyDescent="0.3">
      <c r="A183">
        <v>190</v>
      </c>
      <c r="B183">
        <v>524.16</v>
      </c>
      <c r="C183">
        <v>612.69000000000005</v>
      </c>
      <c r="D183">
        <v>773.07</v>
      </c>
      <c r="E183">
        <v>936.93</v>
      </c>
      <c r="F183">
        <v>521.49</v>
      </c>
      <c r="G183">
        <v>546.70000000000005</v>
      </c>
      <c r="H183">
        <v>435.66</v>
      </c>
      <c r="I183">
        <v>449.07</v>
      </c>
      <c r="J183" s="43">
        <f t="shared" si="86"/>
        <v>599.97124999999994</v>
      </c>
      <c r="K183">
        <v>16</v>
      </c>
      <c r="L183">
        <v>1</v>
      </c>
      <c r="M183" s="1">
        <f t="shared" si="58"/>
        <v>563.59500000000003</v>
      </c>
      <c r="N183" s="1">
        <f t="shared" si="59"/>
        <v>636.34749999999997</v>
      </c>
      <c r="O183" s="1">
        <f t="shared" si="60"/>
        <v>88.530000000000086</v>
      </c>
      <c r="P183" s="1">
        <f t="shared" si="61"/>
        <v>163.8599999999999</v>
      </c>
      <c r="Q183" s="1">
        <f t="shared" si="62"/>
        <v>25.210000000000036</v>
      </c>
      <c r="R183" s="1">
        <f t="shared" si="63"/>
        <v>13.409999999999968</v>
      </c>
      <c r="S183" s="1">
        <f t="shared" si="64"/>
        <v>72.752499999999941</v>
      </c>
      <c r="T183" s="1">
        <f t="shared" si="65"/>
        <v>604.36500000000001</v>
      </c>
      <c r="U183" s="1">
        <f t="shared" si="66"/>
        <v>693</v>
      </c>
      <c r="V183" s="1">
        <f t="shared" si="67"/>
        <v>522.82500000000005</v>
      </c>
      <c r="W183" s="1">
        <f t="shared" si="68"/>
        <v>579.69500000000005</v>
      </c>
      <c r="X183" s="1">
        <f t="shared" si="69"/>
        <v>88.634999999999991</v>
      </c>
      <c r="Y183" s="1">
        <f t="shared" si="70"/>
        <v>56.870000000000005</v>
      </c>
      <c r="Z183" s="1">
        <f t="shared" si="71"/>
        <v>648.61500000000001</v>
      </c>
      <c r="AA183" s="1">
        <f t="shared" si="72"/>
        <v>774.81</v>
      </c>
      <c r="AB183" s="1">
        <f t="shared" si="73"/>
        <v>478.57500000000005</v>
      </c>
      <c r="AC183" s="1">
        <f t="shared" si="74"/>
        <v>497.88499999999999</v>
      </c>
      <c r="AD183" s="1">
        <f t="shared" si="75"/>
        <v>126.19499999999994</v>
      </c>
      <c r="AE183" s="1">
        <f t="shared" si="76"/>
        <v>19.309999999999945</v>
      </c>
      <c r="AF183" s="1">
        <f t="shared" si="77"/>
        <v>936.93</v>
      </c>
      <c r="AG183" s="1">
        <f t="shared" si="78"/>
        <v>568.42499999999995</v>
      </c>
      <c r="AH183" s="1">
        <f t="shared" si="79"/>
        <v>442.36500000000001</v>
      </c>
      <c r="AI183" s="1">
        <f t="shared" si="80"/>
        <v>534.09500000000003</v>
      </c>
      <c r="AJ183" s="1">
        <f t="shared" si="81"/>
        <v>368.505</v>
      </c>
      <c r="AK183" s="1">
        <f t="shared" si="82"/>
        <v>91.730000000000018</v>
      </c>
      <c r="AL183" s="1">
        <f t="shared" si="83"/>
        <v>735.51250000000005</v>
      </c>
      <c r="AM183" s="1">
        <f t="shared" si="84"/>
        <v>505.39499999999998</v>
      </c>
      <c r="AN183" s="1">
        <f t="shared" si="85"/>
        <v>230.11750000000006</v>
      </c>
      <c r="AP183" s="43">
        <v>563.6</v>
      </c>
      <c r="AQ183" s="43">
        <v>636.35</v>
      </c>
      <c r="AR183" s="43">
        <v>72.75</v>
      </c>
      <c r="AS183" s="43">
        <v>88.53</v>
      </c>
      <c r="AT183" s="43">
        <v>163.86</v>
      </c>
      <c r="AU183" s="43">
        <v>25.21</v>
      </c>
      <c r="AV183" s="43">
        <v>13.41</v>
      </c>
    </row>
    <row r="184" spans="1:48" x14ac:dyDescent="0.3">
      <c r="A184">
        <v>191</v>
      </c>
      <c r="B184">
        <v>502.9</v>
      </c>
      <c r="C184">
        <v>533.76</v>
      </c>
      <c r="D184">
        <v>449.3</v>
      </c>
      <c r="E184">
        <v>1046.24</v>
      </c>
      <c r="F184">
        <v>491.1</v>
      </c>
      <c r="G184">
        <v>640.69000000000005</v>
      </c>
      <c r="H184">
        <v>494.9</v>
      </c>
      <c r="I184">
        <v>512.29999999999995</v>
      </c>
      <c r="J184" s="43">
        <f t="shared" si="86"/>
        <v>583.89874999999995</v>
      </c>
      <c r="K184">
        <v>15</v>
      </c>
      <c r="L184">
        <v>1</v>
      </c>
      <c r="M184" s="1">
        <f t="shared" si="58"/>
        <v>484.55000000000007</v>
      </c>
      <c r="N184" s="1">
        <f t="shared" si="59"/>
        <v>683.24749999999995</v>
      </c>
      <c r="O184" s="1">
        <f t="shared" si="60"/>
        <v>30.860000000000014</v>
      </c>
      <c r="P184" s="1">
        <f t="shared" si="61"/>
        <v>596.94000000000005</v>
      </c>
      <c r="Q184" s="1">
        <f t="shared" si="62"/>
        <v>149.59000000000003</v>
      </c>
      <c r="R184" s="1">
        <f t="shared" si="63"/>
        <v>17.399999999999977</v>
      </c>
      <c r="S184" s="1">
        <f t="shared" si="64"/>
        <v>198.69749999999988</v>
      </c>
      <c r="T184" s="1">
        <f t="shared" si="65"/>
        <v>472.1</v>
      </c>
      <c r="U184" s="1">
        <f t="shared" si="66"/>
        <v>779.27</v>
      </c>
      <c r="V184" s="1">
        <f t="shared" si="67"/>
        <v>497</v>
      </c>
      <c r="W184" s="1">
        <f t="shared" si="68"/>
        <v>587.22500000000002</v>
      </c>
      <c r="X184" s="1">
        <f t="shared" si="69"/>
        <v>307.16999999999996</v>
      </c>
      <c r="Y184" s="1">
        <f t="shared" si="70"/>
        <v>90.225000000000023</v>
      </c>
      <c r="Z184" s="1">
        <f t="shared" si="71"/>
        <v>476.1</v>
      </c>
      <c r="AA184" s="1">
        <f t="shared" si="72"/>
        <v>790</v>
      </c>
      <c r="AB184" s="1">
        <f t="shared" si="73"/>
        <v>493</v>
      </c>
      <c r="AC184" s="1">
        <f t="shared" si="74"/>
        <v>576.495</v>
      </c>
      <c r="AD184" s="1">
        <f t="shared" si="75"/>
        <v>313.89999999999998</v>
      </c>
      <c r="AE184" s="1">
        <f t="shared" si="76"/>
        <v>83.495000000000005</v>
      </c>
      <c r="AF184" s="1">
        <f t="shared" si="77"/>
        <v>1046.24</v>
      </c>
      <c r="AG184" s="1">
        <f t="shared" si="78"/>
        <v>518.32999999999993</v>
      </c>
      <c r="AH184" s="1">
        <f t="shared" si="79"/>
        <v>503.59999999999997</v>
      </c>
      <c r="AI184" s="1">
        <f t="shared" si="80"/>
        <v>565.89499999999998</v>
      </c>
      <c r="AJ184" s="1">
        <f t="shared" si="81"/>
        <v>527.91000000000008</v>
      </c>
      <c r="AK184" s="1">
        <f t="shared" si="82"/>
        <v>62.295000000000016</v>
      </c>
      <c r="AL184" s="1">
        <f t="shared" si="83"/>
        <v>806.0675</v>
      </c>
      <c r="AM184" s="1">
        <f t="shared" si="84"/>
        <v>510.96499999999992</v>
      </c>
      <c r="AN184" s="1">
        <f t="shared" si="85"/>
        <v>295.10250000000008</v>
      </c>
      <c r="AP184" s="43">
        <v>484.55</v>
      </c>
      <c r="AQ184" s="43">
        <v>683.25</v>
      </c>
      <c r="AR184" s="43">
        <v>198.7</v>
      </c>
      <c r="AS184" s="43">
        <v>30.86</v>
      </c>
      <c r="AT184" s="43">
        <v>596.94000000000005</v>
      </c>
      <c r="AU184" s="43">
        <v>149.59</v>
      </c>
      <c r="AV184" s="43">
        <v>17.399999999999999</v>
      </c>
    </row>
    <row r="185" spans="1:48" x14ac:dyDescent="0.3">
      <c r="A185">
        <v>192</v>
      </c>
      <c r="B185">
        <v>409.92</v>
      </c>
      <c r="C185">
        <v>441.81</v>
      </c>
      <c r="D185">
        <v>442.8</v>
      </c>
      <c r="E185">
        <v>606.19000000000005</v>
      </c>
      <c r="F185">
        <v>495.89</v>
      </c>
      <c r="G185">
        <v>490.4</v>
      </c>
      <c r="H185">
        <v>426.8</v>
      </c>
      <c r="I185">
        <v>459.63</v>
      </c>
      <c r="J185" s="43">
        <f t="shared" si="86"/>
        <v>471.68000000000006</v>
      </c>
      <c r="K185">
        <v>18</v>
      </c>
      <c r="L185">
        <v>1</v>
      </c>
      <c r="M185" s="1">
        <f t="shared" si="58"/>
        <v>443.85250000000002</v>
      </c>
      <c r="N185" s="1">
        <f t="shared" si="59"/>
        <v>499.50750000000005</v>
      </c>
      <c r="O185" s="1">
        <f t="shared" si="60"/>
        <v>31.889999999999986</v>
      </c>
      <c r="P185" s="1">
        <f t="shared" si="61"/>
        <v>163.39000000000004</v>
      </c>
      <c r="Q185" s="1">
        <f t="shared" si="62"/>
        <v>-5.4900000000000091</v>
      </c>
      <c r="R185" s="1">
        <f t="shared" si="63"/>
        <v>32.829999999999984</v>
      </c>
      <c r="S185" s="1">
        <f t="shared" si="64"/>
        <v>55.65500000000003</v>
      </c>
      <c r="T185" s="1">
        <f t="shared" si="65"/>
        <v>434.8</v>
      </c>
      <c r="U185" s="1">
        <f t="shared" si="66"/>
        <v>532.91000000000008</v>
      </c>
      <c r="V185" s="1">
        <f t="shared" si="67"/>
        <v>452.90499999999997</v>
      </c>
      <c r="W185" s="1">
        <f t="shared" si="68"/>
        <v>466.10500000000002</v>
      </c>
      <c r="X185" s="1">
        <f t="shared" si="69"/>
        <v>98.11000000000007</v>
      </c>
      <c r="Y185" s="1">
        <f t="shared" si="70"/>
        <v>13.200000000000045</v>
      </c>
      <c r="Z185" s="1">
        <f t="shared" si="71"/>
        <v>426.36</v>
      </c>
      <c r="AA185" s="1">
        <f t="shared" si="72"/>
        <v>524</v>
      </c>
      <c r="AB185" s="1">
        <f t="shared" si="73"/>
        <v>461.34500000000003</v>
      </c>
      <c r="AC185" s="1">
        <f t="shared" si="74"/>
        <v>475.01499999999999</v>
      </c>
      <c r="AD185" s="1">
        <f t="shared" si="75"/>
        <v>97.639999999999986</v>
      </c>
      <c r="AE185" s="1">
        <f t="shared" si="76"/>
        <v>13.669999999999959</v>
      </c>
      <c r="AF185" s="1">
        <f t="shared" si="77"/>
        <v>606.19000000000005</v>
      </c>
      <c r="AG185" s="1">
        <f t="shared" si="78"/>
        <v>425.86500000000001</v>
      </c>
      <c r="AH185" s="1">
        <f t="shared" si="79"/>
        <v>443.21500000000003</v>
      </c>
      <c r="AI185" s="1">
        <f t="shared" si="80"/>
        <v>493.14499999999998</v>
      </c>
      <c r="AJ185" s="1">
        <f t="shared" si="81"/>
        <v>180.32500000000005</v>
      </c>
      <c r="AK185" s="1">
        <f t="shared" si="82"/>
        <v>49.92999999999995</v>
      </c>
      <c r="AL185" s="1">
        <f t="shared" si="83"/>
        <v>549.66750000000002</v>
      </c>
      <c r="AM185" s="1">
        <f t="shared" si="84"/>
        <v>434.54</v>
      </c>
      <c r="AN185" s="1">
        <f t="shared" si="85"/>
        <v>115.1275</v>
      </c>
      <c r="AP185" s="43">
        <v>443.85</v>
      </c>
      <c r="AQ185" s="43">
        <v>499.51</v>
      </c>
      <c r="AR185" s="43">
        <v>55.66</v>
      </c>
      <c r="AS185" s="43">
        <v>31.89</v>
      </c>
      <c r="AT185" s="43">
        <v>163.38999999999999</v>
      </c>
      <c r="AU185" s="43">
        <v>-5.49</v>
      </c>
      <c r="AV185" s="43">
        <v>32.83</v>
      </c>
    </row>
    <row r="186" spans="1:48" x14ac:dyDescent="0.3">
      <c r="A186">
        <v>193</v>
      </c>
      <c r="B186">
        <v>491.4</v>
      </c>
      <c r="C186">
        <v>522.99</v>
      </c>
      <c r="D186">
        <v>425.4</v>
      </c>
      <c r="E186">
        <v>599.20000000000005</v>
      </c>
      <c r="F186">
        <v>544.6</v>
      </c>
      <c r="G186">
        <v>594.6</v>
      </c>
      <c r="H186">
        <v>469.6</v>
      </c>
      <c r="I186">
        <v>539.4</v>
      </c>
      <c r="J186" s="43">
        <f t="shared" si="86"/>
        <v>523.39874999999995</v>
      </c>
      <c r="K186">
        <v>13</v>
      </c>
      <c r="L186">
        <v>1</v>
      </c>
      <c r="M186" s="1">
        <f t="shared" si="58"/>
        <v>482.75</v>
      </c>
      <c r="N186" s="1">
        <f t="shared" si="59"/>
        <v>564.04750000000001</v>
      </c>
      <c r="O186" s="1">
        <f t="shared" si="60"/>
        <v>31.590000000000032</v>
      </c>
      <c r="P186" s="1">
        <f t="shared" si="61"/>
        <v>173.80000000000007</v>
      </c>
      <c r="Q186" s="1">
        <f t="shared" si="62"/>
        <v>50</v>
      </c>
      <c r="R186" s="1">
        <f t="shared" si="63"/>
        <v>69.799999999999955</v>
      </c>
      <c r="S186" s="1">
        <f t="shared" si="64"/>
        <v>81.297500000000014</v>
      </c>
      <c r="T186" s="1">
        <f t="shared" si="65"/>
        <v>447.5</v>
      </c>
      <c r="U186" s="1">
        <f t="shared" si="66"/>
        <v>569.29999999999995</v>
      </c>
      <c r="V186" s="1">
        <f t="shared" si="67"/>
        <v>518</v>
      </c>
      <c r="W186" s="1">
        <f t="shared" si="68"/>
        <v>558.79500000000007</v>
      </c>
      <c r="X186" s="1">
        <f t="shared" si="69"/>
        <v>121.79999999999995</v>
      </c>
      <c r="Y186" s="1">
        <f t="shared" si="70"/>
        <v>40.795000000000073</v>
      </c>
      <c r="Z186" s="1">
        <f t="shared" si="71"/>
        <v>458.4</v>
      </c>
      <c r="AA186" s="1">
        <f t="shared" si="72"/>
        <v>561.09500000000003</v>
      </c>
      <c r="AB186" s="1">
        <f t="shared" si="73"/>
        <v>507.1</v>
      </c>
      <c r="AC186" s="1">
        <f t="shared" si="74"/>
        <v>567</v>
      </c>
      <c r="AD186" s="1">
        <f t="shared" si="75"/>
        <v>102.69500000000005</v>
      </c>
      <c r="AE186" s="1">
        <f t="shared" si="76"/>
        <v>59.899999999999977</v>
      </c>
      <c r="AF186" s="1">
        <f t="shared" si="77"/>
        <v>599.20000000000005</v>
      </c>
      <c r="AG186" s="1">
        <f t="shared" si="78"/>
        <v>507.19499999999999</v>
      </c>
      <c r="AH186" s="1">
        <f t="shared" si="79"/>
        <v>504.5</v>
      </c>
      <c r="AI186" s="1">
        <f t="shared" si="80"/>
        <v>569.6</v>
      </c>
      <c r="AJ186" s="1">
        <f t="shared" si="81"/>
        <v>92.005000000000052</v>
      </c>
      <c r="AK186" s="1">
        <f t="shared" si="82"/>
        <v>65.100000000000023</v>
      </c>
      <c r="AL186" s="1">
        <f t="shared" si="83"/>
        <v>584.40000000000009</v>
      </c>
      <c r="AM186" s="1">
        <f t="shared" si="84"/>
        <v>505.84749999999997</v>
      </c>
      <c r="AN186" s="1">
        <f t="shared" si="85"/>
        <v>78.552500000000123</v>
      </c>
      <c r="AP186" s="43">
        <v>482.75</v>
      </c>
      <c r="AQ186" s="43">
        <v>564.04999999999995</v>
      </c>
      <c r="AR186" s="43">
        <v>81.3</v>
      </c>
      <c r="AS186" s="43">
        <v>31.59</v>
      </c>
      <c r="AT186" s="43">
        <v>173.8</v>
      </c>
      <c r="AU186" s="43">
        <v>50</v>
      </c>
      <c r="AV186" s="43">
        <v>69.8</v>
      </c>
    </row>
    <row r="187" spans="1:48" x14ac:dyDescent="0.3">
      <c r="A187">
        <v>194</v>
      </c>
      <c r="B187">
        <v>416.11</v>
      </c>
      <c r="C187">
        <v>423.9</v>
      </c>
      <c r="D187">
        <v>467.1</v>
      </c>
      <c r="E187">
        <v>600.49</v>
      </c>
      <c r="F187">
        <v>523.84</v>
      </c>
      <c r="G187">
        <v>651.84</v>
      </c>
      <c r="H187">
        <v>452.8</v>
      </c>
      <c r="I187">
        <v>440</v>
      </c>
      <c r="J187" s="43">
        <f t="shared" si="86"/>
        <v>497.01000000000005</v>
      </c>
      <c r="K187">
        <v>7</v>
      </c>
      <c r="L187">
        <v>1</v>
      </c>
      <c r="M187" s="1">
        <f t="shared" si="58"/>
        <v>464.96250000000003</v>
      </c>
      <c r="N187" s="1">
        <f t="shared" si="59"/>
        <v>529.0575</v>
      </c>
      <c r="O187" s="1">
        <f t="shared" si="60"/>
        <v>7.7899999999999636</v>
      </c>
      <c r="P187" s="1">
        <f t="shared" si="61"/>
        <v>133.38999999999999</v>
      </c>
      <c r="Q187" s="1">
        <f t="shared" si="62"/>
        <v>128</v>
      </c>
      <c r="R187" s="1">
        <f t="shared" si="63"/>
        <v>-12.800000000000011</v>
      </c>
      <c r="S187" s="1">
        <f t="shared" si="64"/>
        <v>64.09499999999997</v>
      </c>
      <c r="T187" s="1">
        <f t="shared" si="65"/>
        <v>459.95000000000005</v>
      </c>
      <c r="U187" s="1">
        <f t="shared" si="66"/>
        <v>520.245</v>
      </c>
      <c r="V187" s="1">
        <f t="shared" si="67"/>
        <v>469.97500000000002</v>
      </c>
      <c r="W187" s="1">
        <f t="shared" si="68"/>
        <v>537.87</v>
      </c>
      <c r="X187" s="1">
        <f t="shared" si="69"/>
        <v>60.294999999999959</v>
      </c>
      <c r="Y187" s="1">
        <f t="shared" si="70"/>
        <v>67.894999999999982</v>
      </c>
      <c r="Z187" s="1">
        <f t="shared" si="71"/>
        <v>441.60500000000002</v>
      </c>
      <c r="AA187" s="1">
        <f t="shared" si="72"/>
        <v>512.19499999999994</v>
      </c>
      <c r="AB187" s="1">
        <f t="shared" si="73"/>
        <v>488.32000000000005</v>
      </c>
      <c r="AC187" s="1">
        <f t="shared" si="74"/>
        <v>545.92000000000007</v>
      </c>
      <c r="AD187" s="1">
        <f t="shared" si="75"/>
        <v>70.589999999999918</v>
      </c>
      <c r="AE187" s="1">
        <f t="shared" si="76"/>
        <v>57.600000000000023</v>
      </c>
      <c r="AF187" s="1">
        <f t="shared" si="77"/>
        <v>600.49</v>
      </c>
      <c r="AG187" s="1">
        <f t="shared" si="78"/>
        <v>420.005</v>
      </c>
      <c r="AH187" s="1">
        <f t="shared" si="79"/>
        <v>446.4</v>
      </c>
      <c r="AI187" s="1">
        <f t="shared" si="80"/>
        <v>587.84</v>
      </c>
      <c r="AJ187" s="1">
        <f t="shared" si="81"/>
        <v>180.48500000000001</v>
      </c>
      <c r="AK187" s="1">
        <f t="shared" si="82"/>
        <v>141.44000000000005</v>
      </c>
      <c r="AL187" s="1">
        <f t="shared" si="83"/>
        <v>594.16499999999996</v>
      </c>
      <c r="AM187" s="1">
        <f t="shared" si="84"/>
        <v>433.20249999999999</v>
      </c>
      <c r="AN187" s="1">
        <f t="shared" si="85"/>
        <v>160.96249999999998</v>
      </c>
      <c r="AP187" s="43">
        <v>464.96</v>
      </c>
      <c r="AQ187" s="43">
        <v>529.05999999999995</v>
      </c>
      <c r="AR187" s="43">
        <v>64.09</v>
      </c>
      <c r="AS187" s="43">
        <v>7.79</v>
      </c>
      <c r="AT187" s="43">
        <v>133.38999999999999</v>
      </c>
      <c r="AU187" s="43">
        <v>128</v>
      </c>
      <c r="AV187" s="43">
        <v>-12.8</v>
      </c>
    </row>
    <row r="188" spans="1:48" x14ac:dyDescent="0.3">
      <c r="A188">
        <v>195</v>
      </c>
      <c r="B188">
        <v>445.3</v>
      </c>
      <c r="C188">
        <v>430.4</v>
      </c>
      <c r="D188">
        <v>541.87</v>
      </c>
      <c r="E188">
        <v>647.89</v>
      </c>
      <c r="F188">
        <v>438.4</v>
      </c>
      <c r="G188">
        <v>481.3</v>
      </c>
      <c r="H188">
        <v>387.1</v>
      </c>
      <c r="I188">
        <v>400.7</v>
      </c>
      <c r="J188" s="43">
        <f t="shared" si="86"/>
        <v>471.62</v>
      </c>
      <c r="K188">
        <v>20</v>
      </c>
      <c r="L188">
        <v>2</v>
      </c>
      <c r="M188" s="1">
        <f t="shared" si="58"/>
        <v>453.16750000000002</v>
      </c>
      <c r="N188" s="1">
        <f t="shared" si="59"/>
        <v>490.07249999999999</v>
      </c>
      <c r="O188" s="1">
        <f t="shared" si="60"/>
        <v>-14.900000000000034</v>
      </c>
      <c r="P188" s="1">
        <f t="shared" si="61"/>
        <v>106.01999999999998</v>
      </c>
      <c r="Q188" s="1">
        <f t="shared" si="62"/>
        <v>42.900000000000034</v>
      </c>
      <c r="R188" s="1">
        <f t="shared" si="63"/>
        <v>13.599999999999966</v>
      </c>
      <c r="S188" s="1">
        <f t="shared" si="64"/>
        <v>36.904999999999973</v>
      </c>
      <c r="T188" s="1">
        <f t="shared" si="65"/>
        <v>464.48500000000001</v>
      </c>
      <c r="U188" s="1">
        <f t="shared" si="66"/>
        <v>524.29499999999996</v>
      </c>
      <c r="V188" s="1">
        <f t="shared" si="67"/>
        <v>441.85</v>
      </c>
      <c r="W188" s="1">
        <f t="shared" si="68"/>
        <v>455.85</v>
      </c>
      <c r="X188" s="1">
        <f t="shared" si="69"/>
        <v>59.809999999999945</v>
      </c>
      <c r="Y188" s="1">
        <f t="shared" si="70"/>
        <v>14</v>
      </c>
      <c r="Z188" s="1">
        <f t="shared" si="71"/>
        <v>493.58500000000004</v>
      </c>
      <c r="AA188" s="1">
        <f t="shared" si="72"/>
        <v>539.14499999999998</v>
      </c>
      <c r="AB188" s="1">
        <f t="shared" si="73"/>
        <v>412.75</v>
      </c>
      <c r="AC188" s="1">
        <f t="shared" si="74"/>
        <v>441</v>
      </c>
      <c r="AD188" s="1">
        <f t="shared" si="75"/>
        <v>45.559999999999945</v>
      </c>
      <c r="AE188" s="1">
        <f t="shared" si="76"/>
        <v>28.25</v>
      </c>
      <c r="AF188" s="1">
        <f t="shared" si="77"/>
        <v>647.89</v>
      </c>
      <c r="AG188" s="1">
        <f t="shared" si="78"/>
        <v>437.85</v>
      </c>
      <c r="AH188" s="1">
        <f t="shared" si="79"/>
        <v>393.9</v>
      </c>
      <c r="AI188" s="1">
        <f t="shared" si="80"/>
        <v>459.85</v>
      </c>
      <c r="AJ188" s="1">
        <f t="shared" si="81"/>
        <v>210.03999999999996</v>
      </c>
      <c r="AK188" s="1">
        <f t="shared" si="82"/>
        <v>65.950000000000045</v>
      </c>
      <c r="AL188" s="1">
        <f t="shared" si="83"/>
        <v>553.87</v>
      </c>
      <c r="AM188" s="1">
        <f t="shared" si="84"/>
        <v>415.875</v>
      </c>
      <c r="AN188" s="1">
        <f t="shared" si="85"/>
        <v>137.995</v>
      </c>
      <c r="AP188" s="43">
        <v>453.17</v>
      </c>
      <c r="AQ188" s="43">
        <v>490.07</v>
      </c>
      <c r="AR188" s="43">
        <v>36.9</v>
      </c>
      <c r="AS188" s="43">
        <v>-14.9</v>
      </c>
      <c r="AT188" s="43">
        <v>106.02</v>
      </c>
      <c r="AU188" s="43">
        <v>42.9</v>
      </c>
      <c r="AV188" s="43">
        <v>13.6</v>
      </c>
    </row>
    <row r="189" spans="1:48" x14ac:dyDescent="0.3">
      <c r="A189">
        <v>196</v>
      </c>
      <c r="B189">
        <v>390.61</v>
      </c>
      <c r="C189">
        <v>438.72</v>
      </c>
      <c r="D189">
        <v>431.4</v>
      </c>
      <c r="E189">
        <v>555.73</v>
      </c>
      <c r="F189">
        <v>439.36</v>
      </c>
      <c r="G189">
        <v>512.64</v>
      </c>
      <c r="H189">
        <v>475.89</v>
      </c>
      <c r="I189">
        <v>393.2</v>
      </c>
      <c r="J189" s="43">
        <f t="shared" si="86"/>
        <v>454.69374999999997</v>
      </c>
      <c r="K189">
        <v>15</v>
      </c>
      <c r="L189">
        <v>1</v>
      </c>
      <c r="M189" s="1">
        <f t="shared" si="58"/>
        <v>434.31499999999994</v>
      </c>
      <c r="N189" s="1">
        <f t="shared" si="59"/>
        <v>475.07250000000005</v>
      </c>
      <c r="O189" s="1">
        <f t="shared" si="60"/>
        <v>48.110000000000014</v>
      </c>
      <c r="P189" s="1">
        <f t="shared" si="61"/>
        <v>124.33000000000004</v>
      </c>
      <c r="Q189" s="1">
        <f t="shared" si="62"/>
        <v>73.279999999999973</v>
      </c>
      <c r="R189" s="1">
        <f t="shared" si="63"/>
        <v>-82.69</v>
      </c>
      <c r="S189" s="1">
        <f t="shared" si="64"/>
        <v>40.757500000000107</v>
      </c>
      <c r="T189" s="1">
        <f t="shared" si="65"/>
        <v>453.64499999999998</v>
      </c>
      <c r="U189" s="1">
        <f t="shared" si="66"/>
        <v>474.46500000000003</v>
      </c>
      <c r="V189" s="1">
        <f t="shared" si="67"/>
        <v>414.98500000000001</v>
      </c>
      <c r="W189" s="1">
        <f t="shared" si="68"/>
        <v>475.68</v>
      </c>
      <c r="X189" s="1">
        <f t="shared" si="69"/>
        <v>20.82000000000005</v>
      </c>
      <c r="Y189" s="1">
        <f t="shared" si="70"/>
        <v>60.694999999999993</v>
      </c>
      <c r="Z189" s="1">
        <f t="shared" si="71"/>
        <v>411.005</v>
      </c>
      <c r="AA189" s="1">
        <f t="shared" si="72"/>
        <v>497.22500000000002</v>
      </c>
      <c r="AB189" s="1">
        <f t="shared" si="73"/>
        <v>457.625</v>
      </c>
      <c r="AC189" s="1">
        <f t="shared" si="74"/>
        <v>452.91999999999996</v>
      </c>
      <c r="AD189" s="1">
        <f t="shared" si="75"/>
        <v>86.220000000000027</v>
      </c>
      <c r="AE189" s="1">
        <f t="shared" si="76"/>
        <v>-4.7050000000000409</v>
      </c>
      <c r="AF189" s="1">
        <f t="shared" si="77"/>
        <v>555.73</v>
      </c>
      <c r="AG189" s="1">
        <f t="shared" si="78"/>
        <v>414.66500000000002</v>
      </c>
      <c r="AH189" s="1">
        <f t="shared" si="79"/>
        <v>434.54499999999996</v>
      </c>
      <c r="AI189" s="1">
        <f t="shared" si="80"/>
        <v>476</v>
      </c>
      <c r="AJ189" s="1">
        <f t="shared" si="81"/>
        <v>141.065</v>
      </c>
      <c r="AK189" s="1">
        <f t="shared" si="82"/>
        <v>41.455000000000041</v>
      </c>
      <c r="AL189" s="1">
        <f t="shared" si="83"/>
        <v>515.86500000000001</v>
      </c>
      <c r="AM189" s="1">
        <f t="shared" si="84"/>
        <v>424.60500000000002</v>
      </c>
      <c r="AN189" s="1">
        <f t="shared" si="85"/>
        <v>91.259999999999991</v>
      </c>
      <c r="AP189" s="43">
        <v>434.31</v>
      </c>
      <c r="AQ189" s="43">
        <v>475.07</v>
      </c>
      <c r="AR189" s="43">
        <v>40.76</v>
      </c>
      <c r="AS189" s="43">
        <v>48.11</v>
      </c>
      <c r="AT189" s="43">
        <v>124.33</v>
      </c>
      <c r="AU189" s="43">
        <v>73.28</v>
      </c>
      <c r="AV189" s="43">
        <v>-82.69</v>
      </c>
    </row>
    <row r="190" spans="1:48" x14ac:dyDescent="0.3">
      <c r="A190">
        <v>197</v>
      </c>
      <c r="B190">
        <v>445.9</v>
      </c>
      <c r="C190">
        <v>599.36</v>
      </c>
      <c r="D190">
        <v>587.9</v>
      </c>
      <c r="E190">
        <v>520.21</v>
      </c>
      <c r="F190">
        <v>701.44</v>
      </c>
      <c r="G190">
        <v>964.37</v>
      </c>
      <c r="H190">
        <v>436.1</v>
      </c>
      <c r="I190">
        <v>597.76</v>
      </c>
      <c r="J190" s="43">
        <f t="shared" si="86"/>
        <v>606.63</v>
      </c>
      <c r="K190">
        <v>14</v>
      </c>
      <c r="L190">
        <v>1</v>
      </c>
      <c r="M190" s="1">
        <f t="shared" si="58"/>
        <v>542.83500000000004</v>
      </c>
      <c r="N190" s="1">
        <f t="shared" si="59"/>
        <v>670.42499999999995</v>
      </c>
      <c r="O190" s="1">
        <f t="shared" si="60"/>
        <v>153.46000000000004</v>
      </c>
      <c r="P190" s="1">
        <f t="shared" si="61"/>
        <v>-67.689999999999941</v>
      </c>
      <c r="Q190" s="1">
        <f t="shared" si="62"/>
        <v>262.92999999999995</v>
      </c>
      <c r="R190" s="1">
        <f t="shared" si="63"/>
        <v>161.65999999999997</v>
      </c>
      <c r="S190" s="1">
        <f t="shared" si="64"/>
        <v>127.58999999999992</v>
      </c>
      <c r="T190" s="1">
        <f t="shared" si="65"/>
        <v>512</v>
      </c>
      <c r="U190" s="1">
        <f t="shared" si="66"/>
        <v>558.98500000000001</v>
      </c>
      <c r="V190" s="1">
        <f t="shared" si="67"/>
        <v>573.67000000000007</v>
      </c>
      <c r="W190" s="1">
        <f t="shared" si="68"/>
        <v>781.86500000000001</v>
      </c>
      <c r="X190" s="1">
        <f t="shared" si="69"/>
        <v>46.985000000000014</v>
      </c>
      <c r="Y190" s="1">
        <f t="shared" si="70"/>
        <v>208.19499999999994</v>
      </c>
      <c r="Z190" s="1">
        <f t="shared" si="71"/>
        <v>516.9</v>
      </c>
      <c r="AA190" s="1">
        <f t="shared" si="72"/>
        <v>559.78500000000008</v>
      </c>
      <c r="AB190" s="1">
        <f t="shared" si="73"/>
        <v>568.77</v>
      </c>
      <c r="AC190" s="1">
        <f t="shared" si="74"/>
        <v>781.06500000000005</v>
      </c>
      <c r="AD190" s="1">
        <f t="shared" si="75"/>
        <v>42.885000000000105</v>
      </c>
      <c r="AE190" s="1">
        <f t="shared" si="76"/>
        <v>212.29500000000007</v>
      </c>
      <c r="AF190" s="1">
        <f t="shared" si="77"/>
        <v>520.21</v>
      </c>
      <c r="AG190" s="1">
        <f t="shared" si="78"/>
        <v>522.63</v>
      </c>
      <c r="AH190" s="1">
        <f t="shared" si="79"/>
        <v>516.93000000000006</v>
      </c>
      <c r="AI190" s="1">
        <f t="shared" si="80"/>
        <v>832.90499999999997</v>
      </c>
      <c r="AJ190" s="1">
        <f t="shared" si="81"/>
        <v>-2.4199999999999591</v>
      </c>
      <c r="AK190" s="1">
        <f t="shared" si="82"/>
        <v>315.97499999999991</v>
      </c>
      <c r="AL190" s="1">
        <f t="shared" si="83"/>
        <v>676.5575</v>
      </c>
      <c r="AM190" s="1">
        <f t="shared" si="84"/>
        <v>519.78</v>
      </c>
      <c r="AN190" s="1">
        <f t="shared" si="85"/>
        <v>156.77750000000003</v>
      </c>
      <c r="AP190" s="43">
        <v>542.84</v>
      </c>
      <c r="AQ190" s="43">
        <v>670.43</v>
      </c>
      <c r="AR190" s="43">
        <v>127.59</v>
      </c>
      <c r="AS190" s="43">
        <v>153.46</v>
      </c>
      <c r="AT190" s="43">
        <v>-67.69</v>
      </c>
      <c r="AU190" s="43">
        <v>262.93</v>
      </c>
      <c r="AV190" s="43">
        <v>161.66</v>
      </c>
    </row>
    <row r="191" spans="1:48" x14ac:dyDescent="0.3">
      <c r="A191">
        <v>198</v>
      </c>
      <c r="B191">
        <v>550.51</v>
      </c>
      <c r="C191">
        <v>576.5</v>
      </c>
      <c r="D191">
        <v>480.8</v>
      </c>
      <c r="E191">
        <v>647.25</v>
      </c>
      <c r="F191">
        <v>503.8</v>
      </c>
      <c r="G191">
        <v>583.29999999999995</v>
      </c>
      <c r="H191">
        <v>480.4</v>
      </c>
      <c r="I191">
        <v>692.34</v>
      </c>
      <c r="J191" s="43">
        <f t="shared" si="86"/>
        <v>564.36249999999995</v>
      </c>
      <c r="K191">
        <v>13</v>
      </c>
      <c r="L191">
        <v>1</v>
      </c>
      <c r="M191" s="1">
        <f t="shared" si="58"/>
        <v>503.87749999999994</v>
      </c>
      <c r="N191" s="1">
        <f t="shared" si="59"/>
        <v>624.84749999999997</v>
      </c>
      <c r="O191" s="1">
        <f t="shared" si="60"/>
        <v>25.990000000000009</v>
      </c>
      <c r="P191" s="1">
        <f t="shared" si="61"/>
        <v>166.45</v>
      </c>
      <c r="Q191" s="1">
        <f t="shared" si="62"/>
        <v>79.499999999999943</v>
      </c>
      <c r="R191" s="1">
        <f t="shared" si="63"/>
        <v>211.94000000000005</v>
      </c>
      <c r="S191" s="1">
        <f t="shared" si="64"/>
        <v>120.97000000000003</v>
      </c>
      <c r="T191" s="1">
        <f t="shared" si="65"/>
        <v>480.6</v>
      </c>
      <c r="U191" s="1">
        <f t="shared" si="66"/>
        <v>669.79500000000007</v>
      </c>
      <c r="V191" s="1">
        <f t="shared" si="67"/>
        <v>527.15499999999997</v>
      </c>
      <c r="W191" s="1">
        <f t="shared" si="68"/>
        <v>579.9</v>
      </c>
      <c r="X191" s="1">
        <f t="shared" si="69"/>
        <v>189.19500000000005</v>
      </c>
      <c r="Y191" s="1">
        <f t="shared" si="70"/>
        <v>52.745000000000005</v>
      </c>
      <c r="Z191" s="1">
        <f t="shared" si="71"/>
        <v>515.65499999999997</v>
      </c>
      <c r="AA191" s="1">
        <f t="shared" si="72"/>
        <v>611.875</v>
      </c>
      <c r="AB191" s="1">
        <f t="shared" si="73"/>
        <v>492.1</v>
      </c>
      <c r="AC191" s="1">
        <f t="shared" si="74"/>
        <v>637.81999999999994</v>
      </c>
      <c r="AD191" s="1">
        <f t="shared" si="75"/>
        <v>96.220000000000027</v>
      </c>
      <c r="AE191" s="1">
        <f t="shared" si="76"/>
        <v>145.71999999999991</v>
      </c>
      <c r="AF191" s="1">
        <f t="shared" si="77"/>
        <v>647.25</v>
      </c>
      <c r="AG191" s="1">
        <f t="shared" si="78"/>
        <v>563.505</v>
      </c>
      <c r="AH191" s="1">
        <f t="shared" si="79"/>
        <v>586.37</v>
      </c>
      <c r="AI191" s="1">
        <f t="shared" si="80"/>
        <v>543.54999999999995</v>
      </c>
      <c r="AJ191" s="1">
        <f t="shared" si="81"/>
        <v>83.745000000000005</v>
      </c>
      <c r="AK191" s="1">
        <f t="shared" si="82"/>
        <v>-42.82000000000005</v>
      </c>
      <c r="AL191" s="1">
        <f t="shared" si="83"/>
        <v>595.4</v>
      </c>
      <c r="AM191" s="1">
        <f t="shared" si="84"/>
        <v>574.9375</v>
      </c>
      <c r="AN191" s="1">
        <f t="shared" si="85"/>
        <v>20.462499999999977</v>
      </c>
      <c r="AP191" s="43">
        <v>503.88</v>
      </c>
      <c r="AQ191" s="43">
        <v>624.85</v>
      </c>
      <c r="AR191" s="43">
        <v>120.97</v>
      </c>
      <c r="AS191" s="43">
        <v>25.99</v>
      </c>
      <c r="AT191" s="43">
        <v>166.45</v>
      </c>
      <c r="AU191" s="43">
        <v>79.5</v>
      </c>
      <c r="AV191" s="43">
        <v>211.94</v>
      </c>
    </row>
    <row r="192" spans="1:48" x14ac:dyDescent="0.3">
      <c r="A192">
        <v>199</v>
      </c>
      <c r="B192">
        <v>392.1</v>
      </c>
      <c r="C192">
        <v>418.8</v>
      </c>
      <c r="D192">
        <v>434.6</v>
      </c>
      <c r="E192">
        <v>626.66999999999996</v>
      </c>
      <c r="F192">
        <v>446.8</v>
      </c>
      <c r="G192">
        <v>540.04999999999995</v>
      </c>
      <c r="H192">
        <v>428.1</v>
      </c>
      <c r="I192">
        <v>494.93</v>
      </c>
      <c r="J192" s="43">
        <f t="shared" si="86"/>
        <v>472.75625000000002</v>
      </c>
      <c r="K192">
        <v>6</v>
      </c>
      <c r="L192">
        <v>1</v>
      </c>
      <c r="M192" s="1">
        <f t="shared" si="58"/>
        <v>425.4</v>
      </c>
      <c r="N192" s="1">
        <f t="shared" si="59"/>
        <v>520.11249999999995</v>
      </c>
      <c r="O192" s="1">
        <f t="shared" si="60"/>
        <v>26.699999999999989</v>
      </c>
      <c r="P192" s="1">
        <f t="shared" si="61"/>
        <v>192.06999999999994</v>
      </c>
      <c r="Q192" s="1">
        <f t="shared" si="62"/>
        <v>93.249999999999943</v>
      </c>
      <c r="R192" s="1">
        <f t="shared" si="63"/>
        <v>66.829999999999984</v>
      </c>
      <c r="S192" s="1">
        <f t="shared" si="64"/>
        <v>94.712499999999977</v>
      </c>
      <c r="T192" s="1">
        <f t="shared" si="65"/>
        <v>431.35</v>
      </c>
      <c r="U192" s="1">
        <f t="shared" si="66"/>
        <v>560.79999999999995</v>
      </c>
      <c r="V192" s="1">
        <f t="shared" si="67"/>
        <v>419.45000000000005</v>
      </c>
      <c r="W192" s="1">
        <f t="shared" si="68"/>
        <v>479.42499999999995</v>
      </c>
      <c r="X192" s="1">
        <f t="shared" si="69"/>
        <v>129.44999999999993</v>
      </c>
      <c r="Y192" s="1">
        <f t="shared" si="70"/>
        <v>59.974999999999909</v>
      </c>
      <c r="Z192" s="1">
        <f t="shared" si="71"/>
        <v>413.35</v>
      </c>
      <c r="AA192" s="1">
        <f t="shared" si="72"/>
        <v>522.73500000000001</v>
      </c>
      <c r="AB192" s="1">
        <f t="shared" si="73"/>
        <v>437.45000000000005</v>
      </c>
      <c r="AC192" s="1">
        <f t="shared" si="74"/>
        <v>517.49</v>
      </c>
      <c r="AD192" s="1">
        <f t="shared" si="75"/>
        <v>109.38499999999999</v>
      </c>
      <c r="AE192" s="1">
        <f t="shared" si="76"/>
        <v>80.039999999999964</v>
      </c>
      <c r="AF192" s="1">
        <f t="shared" si="77"/>
        <v>626.66999999999996</v>
      </c>
      <c r="AG192" s="1">
        <f t="shared" si="78"/>
        <v>405.45000000000005</v>
      </c>
      <c r="AH192" s="1">
        <f t="shared" si="79"/>
        <v>461.51499999999999</v>
      </c>
      <c r="AI192" s="1">
        <f t="shared" si="80"/>
        <v>493.42499999999995</v>
      </c>
      <c r="AJ192" s="1">
        <f t="shared" si="81"/>
        <v>221.21999999999991</v>
      </c>
      <c r="AK192" s="1">
        <f t="shared" si="82"/>
        <v>31.909999999999968</v>
      </c>
      <c r="AL192" s="1">
        <f t="shared" si="83"/>
        <v>560.0474999999999</v>
      </c>
      <c r="AM192" s="1">
        <f t="shared" si="84"/>
        <v>433.48250000000002</v>
      </c>
      <c r="AN192" s="1">
        <f t="shared" si="85"/>
        <v>126.56499999999988</v>
      </c>
      <c r="AP192" s="43">
        <v>425.4</v>
      </c>
      <c r="AQ192" s="43">
        <v>520.11</v>
      </c>
      <c r="AR192" s="43">
        <v>94.71</v>
      </c>
      <c r="AS192" s="43">
        <v>26.7</v>
      </c>
      <c r="AT192" s="43">
        <v>192.07</v>
      </c>
      <c r="AU192" s="43">
        <v>93.25</v>
      </c>
      <c r="AV192" s="43">
        <v>66.83</v>
      </c>
    </row>
    <row r="193" spans="1:48" x14ac:dyDescent="0.3">
      <c r="A193">
        <v>200</v>
      </c>
      <c r="B193">
        <v>503.6</v>
      </c>
      <c r="C193">
        <v>684.91</v>
      </c>
      <c r="D193">
        <v>516.4</v>
      </c>
      <c r="E193">
        <v>784.53</v>
      </c>
      <c r="F193">
        <v>565.79999999999995</v>
      </c>
      <c r="G193">
        <v>592.4</v>
      </c>
      <c r="H193">
        <v>462.1</v>
      </c>
      <c r="I193">
        <v>557</v>
      </c>
      <c r="J193" s="43">
        <f t="shared" si="86"/>
        <v>583.34249999999997</v>
      </c>
      <c r="K193">
        <v>18</v>
      </c>
      <c r="L193">
        <v>1</v>
      </c>
      <c r="M193" s="1">
        <f t="shared" si="58"/>
        <v>511.97500000000002</v>
      </c>
      <c r="N193" s="1">
        <f t="shared" si="59"/>
        <v>654.71</v>
      </c>
      <c r="O193" s="1">
        <f t="shared" si="60"/>
        <v>181.30999999999995</v>
      </c>
      <c r="P193" s="1">
        <f t="shared" si="61"/>
        <v>268.13</v>
      </c>
      <c r="Q193" s="1">
        <f t="shared" si="62"/>
        <v>26.600000000000023</v>
      </c>
      <c r="R193" s="1">
        <f t="shared" si="63"/>
        <v>94.899999999999977</v>
      </c>
      <c r="S193" s="1">
        <f t="shared" si="64"/>
        <v>142.73500000000001</v>
      </c>
      <c r="T193" s="1">
        <f t="shared" si="65"/>
        <v>489.25</v>
      </c>
      <c r="U193" s="1">
        <f t="shared" si="66"/>
        <v>670.76499999999999</v>
      </c>
      <c r="V193" s="1">
        <f t="shared" si="67"/>
        <v>534.70000000000005</v>
      </c>
      <c r="W193" s="1">
        <f t="shared" si="68"/>
        <v>638.65499999999997</v>
      </c>
      <c r="X193" s="1">
        <f t="shared" si="69"/>
        <v>181.51499999999999</v>
      </c>
      <c r="Y193" s="1">
        <f t="shared" si="70"/>
        <v>103.95499999999993</v>
      </c>
      <c r="Z193" s="1">
        <f t="shared" si="71"/>
        <v>510</v>
      </c>
      <c r="AA193" s="1">
        <f t="shared" si="72"/>
        <v>734.72</v>
      </c>
      <c r="AB193" s="1">
        <f t="shared" si="73"/>
        <v>513.95000000000005</v>
      </c>
      <c r="AC193" s="1">
        <f t="shared" si="74"/>
        <v>574.70000000000005</v>
      </c>
      <c r="AD193" s="1">
        <f t="shared" si="75"/>
        <v>224.72000000000003</v>
      </c>
      <c r="AE193" s="1">
        <f t="shared" si="76"/>
        <v>60.75</v>
      </c>
      <c r="AF193" s="1">
        <f t="shared" si="77"/>
        <v>784.53</v>
      </c>
      <c r="AG193" s="1">
        <f t="shared" si="78"/>
        <v>594.255</v>
      </c>
      <c r="AH193" s="1">
        <f t="shared" si="79"/>
        <v>509.55</v>
      </c>
      <c r="AI193" s="1">
        <f t="shared" si="80"/>
        <v>579.09999999999991</v>
      </c>
      <c r="AJ193" s="1">
        <f t="shared" si="81"/>
        <v>190.27499999999998</v>
      </c>
      <c r="AK193" s="1">
        <f t="shared" si="82"/>
        <v>69.549999999999898</v>
      </c>
      <c r="AL193" s="1">
        <f t="shared" si="83"/>
        <v>681.81499999999994</v>
      </c>
      <c r="AM193" s="1">
        <f t="shared" si="84"/>
        <v>551.90250000000003</v>
      </c>
      <c r="AN193" s="1">
        <f t="shared" si="85"/>
        <v>129.91249999999991</v>
      </c>
      <c r="AP193" s="43">
        <v>511.98</v>
      </c>
      <c r="AQ193" s="43">
        <v>654.71</v>
      </c>
      <c r="AR193" s="43">
        <v>142.74</v>
      </c>
      <c r="AS193" s="43">
        <v>181.31</v>
      </c>
      <c r="AT193" s="43">
        <v>268.13</v>
      </c>
      <c r="AU193" s="43">
        <v>26.6</v>
      </c>
      <c r="AV193" s="43">
        <v>94.9</v>
      </c>
    </row>
    <row r="194" spans="1:48" x14ac:dyDescent="0.3">
      <c r="A194">
        <v>201</v>
      </c>
      <c r="B194">
        <v>633.29999999999995</v>
      </c>
      <c r="C194">
        <v>714.1</v>
      </c>
      <c r="D194">
        <v>722.1</v>
      </c>
      <c r="E194">
        <v>651.20000000000005</v>
      </c>
      <c r="F194">
        <v>652.9</v>
      </c>
      <c r="G194">
        <v>704.3</v>
      </c>
      <c r="H194">
        <v>645.79999999999995</v>
      </c>
      <c r="I194">
        <v>872.21</v>
      </c>
      <c r="J194" s="43">
        <f t="shared" si="86"/>
        <v>699.48874999999998</v>
      </c>
      <c r="K194">
        <v>19</v>
      </c>
      <c r="L194">
        <v>2</v>
      </c>
      <c r="M194" s="1">
        <f t="shared" ref="M194:M212" si="87">AVERAGE(B194,D194,F194,H194)</f>
        <v>663.52500000000009</v>
      </c>
      <c r="N194" s="1">
        <f t="shared" ref="N194:N212" si="88">AVERAGE(C194,E194,G194,I194)</f>
        <v>735.4525000000001</v>
      </c>
      <c r="O194" s="1">
        <f t="shared" ref="O194:O212" si="89">AVERAGE(C194-B194)</f>
        <v>80.800000000000068</v>
      </c>
      <c r="P194" s="1">
        <f t="shared" ref="P194:P212" si="90">AVERAGE(E194-D194)</f>
        <v>-70.899999999999977</v>
      </c>
      <c r="Q194" s="1">
        <f t="shared" ref="Q194:Q212" si="91">AVERAGE(G194-F194)</f>
        <v>51.399999999999977</v>
      </c>
      <c r="R194" s="1">
        <f t="shared" ref="R194:R212" si="92">AVERAGE(I194-H194)</f>
        <v>226.41000000000008</v>
      </c>
      <c r="S194" s="1">
        <f t="shared" ref="S194:S212" si="93">N194-M194</f>
        <v>71.927500000000009</v>
      </c>
      <c r="T194" s="1">
        <f t="shared" ref="T194:T212" si="94">AVERAGE(D194,H194)</f>
        <v>683.95</v>
      </c>
      <c r="U194" s="1">
        <f t="shared" ref="U194:U212" si="95">AVERAGE(E194,I194)</f>
        <v>761.70500000000004</v>
      </c>
      <c r="V194" s="1">
        <f t="shared" ref="V194:V212" si="96">AVERAGE(B194,F194)</f>
        <v>643.09999999999991</v>
      </c>
      <c r="W194" s="1">
        <f t="shared" ref="W194:W212" si="97">AVERAGE(C194,G194)</f>
        <v>709.2</v>
      </c>
      <c r="X194" s="1">
        <f t="shared" ref="X194:X212" si="98">U194-T194</f>
        <v>77.754999999999995</v>
      </c>
      <c r="Y194" s="1">
        <f t="shared" ref="Y194:Y212" si="99">W194-V194</f>
        <v>66.100000000000136</v>
      </c>
      <c r="Z194" s="1">
        <f t="shared" ref="Z194:Z212" si="100">AVERAGE(B194,D194)</f>
        <v>677.7</v>
      </c>
      <c r="AA194" s="1">
        <f t="shared" ref="AA194:AA212" si="101">AVERAGE(C194,E194)</f>
        <v>682.65000000000009</v>
      </c>
      <c r="AB194" s="1">
        <f t="shared" ref="AB194:AB212" si="102">AVERAGE(F194,H194)</f>
        <v>649.34999999999991</v>
      </c>
      <c r="AC194" s="1">
        <f t="shared" ref="AC194:AC212" si="103">AVERAGE(G194,I194)</f>
        <v>788.255</v>
      </c>
      <c r="AD194" s="1">
        <f t="shared" ref="AD194:AD212" si="104">AA194-Z194</f>
        <v>4.9500000000000455</v>
      </c>
      <c r="AE194" s="1">
        <f t="shared" ref="AE194:AE212" si="105">AC194-AB194</f>
        <v>138.90500000000009</v>
      </c>
      <c r="AF194" s="1">
        <f t="shared" ref="AF194:AF212" si="106">AVERAGE(E194)</f>
        <v>651.20000000000005</v>
      </c>
      <c r="AG194" s="1">
        <f t="shared" ref="AG194:AG212" si="107">AVERAGE(B194,C194)</f>
        <v>673.7</v>
      </c>
      <c r="AH194" s="1">
        <f t="shared" ref="AH194:AH212" si="108">AVERAGE(H194,I194)</f>
        <v>759.005</v>
      </c>
      <c r="AI194" s="1">
        <f t="shared" ref="AI194:AI212" si="109">AVERAGE(F194,G194)</f>
        <v>678.59999999999991</v>
      </c>
      <c r="AJ194" s="1">
        <f t="shared" ref="AJ194:AJ212" si="110">AF194-AG194</f>
        <v>-22.5</v>
      </c>
      <c r="AK194" s="1">
        <f t="shared" ref="AK194:AK212" si="111">AI194-AH194</f>
        <v>-80.405000000000086</v>
      </c>
      <c r="AL194" s="1">
        <f t="shared" ref="AL194:AL212" si="112">AVERAGE(AF194,AI194)</f>
        <v>664.9</v>
      </c>
      <c r="AM194" s="1">
        <f t="shared" ref="AM194:AM212" si="113">AVERAGE(AG194,AH194)</f>
        <v>716.35249999999996</v>
      </c>
      <c r="AN194" s="1">
        <f t="shared" ref="AN194:AN212" si="114">AL194-AM194</f>
        <v>-51.452499999999986</v>
      </c>
      <c r="AP194" s="43">
        <v>663.53</v>
      </c>
      <c r="AQ194" s="43">
        <v>735.45</v>
      </c>
      <c r="AR194" s="43">
        <v>71.930000000000007</v>
      </c>
      <c r="AS194" s="43">
        <v>80.8</v>
      </c>
      <c r="AT194" s="43">
        <v>-70.900000000000006</v>
      </c>
      <c r="AU194" s="43">
        <v>51.4</v>
      </c>
      <c r="AV194" s="43">
        <v>226.41</v>
      </c>
    </row>
    <row r="195" spans="1:48" x14ac:dyDescent="0.3">
      <c r="A195">
        <v>202</v>
      </c>
      <c r="B195">
        <v>612.1</v>
      </c>
      <c r="C195">
        <v>730.1</v>
      </c>
      <c r="D195">
        <v>738.2</v>
      </c>
      <c r="E195">
        <v>897.7</v>
      </c>
      <c r="F195">
        <v>641</v>
      </c>
      <c r="G195">
        <v>692</v>
      </c>
      <c r="H195">
        <v>715.4</v>
      </c>
      <c r="I195">
        <v>680.2</v>
      </c>
      <c r="J195" s="43">
        <f t="shared" ref="J195:J212" si="115">AVERAGE(B195:I195)</f>
        <v>713.33749999999998</v>
      </c>
      <c r="K195">
        <v>14</v>
      </c>
      <c r="L195">
        <v>1</v>
      </c>
      <c r="M195" s="1">
        <f t="shared" si="87"/>
        <v>676.67500000000007</v>
      </c>
      <c r="N195" s="1">
        <f t="shared" si="88"/>
        <v>750</v>
      </c>
      <c r="O195" s="1">
        <f t="shared" si="89"/>
        <v>118</v>
      </c>
      <c r="P195" s="1">
        <f t="shared" si="90"/>
        <v>159.5</v>
      </c>
      <c r="Q195" s="1">
        <f t="shared" si="91"/>
        <v>51</v>
      </c>
      <c r="R195" s="1">
        <f t="shared" si="92"/>
        <v>-35.199999999999932</v>
      </c>
      <c r="S195" s="1">
        <f t="shared" si="93"/>
        <v>73.324999999999932</v>
      </c>
      <c r="T195" s="1">
        <f t="shared" si="94"/>
        <v>726.8</v>
      </c>
      <c r="U195" s="1">
        <f t="shared" si="95"/>
        <v>788.95</v>
      </c>
      <c r="V195" s="1">
        <f t="shared" si="96"/>
        <v>626.54999999999995</v>
      </c>
      <c r="W195" s="1">
        <f t="shared" si="97"/>
        <v>711.05</v>
      </c>
      <c r="X195" s="1">
        <f t="shared" si="98"/>
        <v>62.150000000000091</v>
      </c>
      <c r="Y195" s="1">
        <f t="shared" si="99"/>
        <v>84.5</v>
      </c>
      <c r="Z195" s="1">
        <f t="shared" si="100"/>
        <v>675.15000000000009</v>
      </c>
      <c r="AA195" s="1">
        <f t="shared" si="101"/>
        <v>813.90000000000009</v>
      </c>
      <c r="AB195" s="1">
        <f t="shared" si="102"/>
        <v>678.2</v>
      </c>
      <c r="AC195" s="1">
        <f t="shared" si="103"/>
        <v>686.1</v>
      </c>
      <c r="AD195" s="1">
        <f t="shared" si="104"/>
        <v>138.75</v>
      </c>
      <c r="AE195" s="1">
        <f t="shared" si="105"/>
        <v>7.8999999999999773</v>
      </c>
      <c r="AF195" s="1">
        <f t="shared" si="106"/>
        <v>897.7</v>
      </c>
      <c r="AG195" s="1">
        <f t="shared" si="107"/>
        <v>671.1</v>
      </c>
      <c r="AH195" s="1">
        <f t="shared" si="108"/>
        <v>697.8</v>
      </c>
      <c r="AI195" s="1">
        <f t="shared" si="109"/>
        <v>666.5</v>
      </c>
      <c r="AJ195" s="1">
        <f t="shared" si="110"/>
        <v>226.60000000000002</v>
      </c>
      <c r="AK195" s="1">
        <f t="shared" si="111"/>
        <v>-31.299999999999955</v>
      </c>
      <c r="AL195" s="1">
        <f t="shared" si="112"/>
        <v>782.1</v>
      </c>
      <c r="AM195" s="1">
        <f t="shared" si="113"/>
        <v>684.45</v>
      </c>
      <c r="AN195" s="1">
        <f t="shared" si="114"/>
        <v>97.649999999999977</v>
      </c>
      <c r="AP195" s="43">
        <v>676.68</v>
      </c>
      <c r="AQ195" s="43">
        <v>750</v>
      </c>
      <c r="AR195" s="43">
        <v>73.319999999999993</v>
      </c>
      <c r="AS195" s="43">
        <v>118</v>
      </c>
      <c r="AT195" s="43">
        <v>159.5</v>
      </c>
      <c r="AU195" s="43">
        <v>51</v>
      </c>
      <c r="AV195" s="43">
        <v>-35.200000000000003</v>
      </c>
    </row>
    <row r="196" spans="1:48" x14ac:dyDescent="0.3">
      <c r="A196">
        <v>203</v>
      </c>
      <c r="B196">
        <v>575.4</v>
      </c>
      <c r="C196">
        <v>640.1</v>
      </c>
      <c r="D196">
        <v>602.29999999999995</v>
      </c>
      <c r="E196">
        <v>681.9</v>
      </c>
      <c r="F196">
        <v>662.4</v>
      </c>
      <c r="G196">
        <v>732.9</v>
      </c>
      <c r="H196">
        <v>569.6</v>
      </c>
      <c r="I196">
        <v>657.39</v>
      </c>
      <c r="J196" s="43">
        <f t="shared" si="115"/>
        <v>640.24875000000009</v>
      </c>
      <c r="K196">
        <v>17</v>
      </c>
      <c r="L196">
        <v>1</v>
      </c>
      <c r="M196" s="1">
        <f t="shared" si="87"/>
        <v>602.42499999999995</v>
      </c>
      <c r="N196" s="1">
        <f t="shared" si="88"/>
        <v>678.07249999999999</v>
      </c>
      <c r="O196" s="1">
        <f t="shared" si="89"/>
        <v>64.700000000000045</v>
      </c>
      <c r="P196" s="1">
        <f t="shared" si="90"/>
        <v>79.600000000000023</v>
      </c>
      <c r="Q196" s="1">
        <f t="shared" si="91"/>
        <v>70.5</v>
      </c>
      <c r="R196" s="1">
        <f t="shared" si="92"/>
        <v>87.789999999999964</v>
      </c>
      <c r="S196" s="1">
        <f t="shared" si="93"/>
        <v>75.647500000000036</v>
      </c>
      <c r="T196" s="1">
        <f t="shared" si="94"/>
        <v>585.95000000000005</v>
      </c>
      <c r="U196" s="1">
        <f t="shared" si="95"/>
        <v>669.64499999999998</v>
      </c>
      <c r="V196" s="1">
        <f t="shared" si="96"/>
        <v>618.9</v>
      </c>
      <c r="W196" s="1">
        <f t="shared" si="97"/>
        <v>686.5</v>
      </c>
      <c r="X196" s="1">
        <f t="shared" si="98"/>
        <v>83.694999999999936</v>
      </c>
      <c r="Y196" s="1">
        <f t="shared" si="99"/>
        <v>67.600000000000023</v>
      </c>
      <c r="Z196" s="1">
        <f t="shared" si="100"/>
        <v>588.84999999999991</v>
      </c>
      <c r="AA196" s="1">
        <f t="shared" si="101"/>
        <v>661</v>
      </c>
      <c r="AB196" s="1">
        <f t="shared" si="102"/>
        <v>616</v>
      </c>
      <c r="AC196" s="1">
        <f t="shared" si="103"/>
        <v>695.14499999999998</v>
      </c>
      <c r="AD196" s="1">
        <f t="shared" si="104"/>
        <v>72.150000000000091</v>
      </c>
      <c r="AE196" s="1">
        <f t="shared" si="105"/>
        <v>79.144999999999982</v>
      </c>
      <c r="AF196" s="1">
        <f t="shared" si="106"/>
        <v>681.9</v>
      </c>
      <c r="AG196" s="1">
        <f t="shared" si="107"/>
        <v>607.75</v>
      </c>
      <c r="AH196" s="1">
        <f t="shared" si="108"/>
        <v>613.495</v>
      </c>
      <c r="AI196" s="1">
        <f t="shared" si="109"/>
        <v>697.65</v>
      </c>
      <c r="AJ196" s="1">
        <f t="shared" si="110"/>
        <v>74.149999999999977</v>
      </c>
      <c r="AK196" s="1">
        <f t="shared" si="111"/>
        <v>84.154999999999973</v>
      </c>
      <c r="AL196" s="1">
        <f t="shared" si="112"/>
        <v>689.77499999999998</v>
      </c>
      <c r="AM196" s="1">
        <f t="shared" si="113"/>
        <v>610.62249999999995</v>
      </c>
      <c r="AN196" s="1">
        <f t="shared" si="114"/>
        <v>79.152500000000032</v>
      </c>
      <c r="AP196" s="43">
        <v>602.42999999999995</v>
      </c>
      <c r="AQ196" s="43">
        <v>678.07</v>
      </c>
      <c r="AR196" s="43">
        <v>75.650000000000006</v>
      </c>
      <c r="AS196" s="43">
        <v>64.7</v>
      </c>
      <c r="AT196" s="43">
        <v>79.599999999999994</v>
      </c>
      <c r="AU196" s="43">
        <v>70.5</v>
      </c>
      <c r="AV196" s="43">
        <v>87.79</v>
      </c>
    </row>
    <row r="197" spans="1:48" x14ac:dyDescent="0.3">
      <c r="A197">
        <v>204</v>
      </c>
      <c r="B197">
        <v>443.1</v>
      </c>
      <c r="C197">
        <v>530.66999999999996</v>
      </c>
      <c r="D197">
        <v>414.7</v>
      </c>
      <c r="E197">
        <v>772.8</v>
      </c>
      <c r="F197">
        <v>554.6</v>
      </c>
      <c r="G197">
        <v>740.92</v>
      </c>
      <c r="H197">
        <v>540.67999999999995</v>
      </c>
      <c r="I197">
        <v>634.79999999999995</v>
      </c>
      <c r="J197" s="43">
        <f t="shared" si="115"/>
        <v>579.03374999999994</v>
      </c>
      <c r="K197">
        <v>14</v>
      </c>
      <c r="L197">
        <v>1</v>
      </c>
      <c r="M197" s="1">
        <f t="shared" si="87"/>
        <v>488.27</v>
      </c>
      <c r="N197" s="1">
        <f t="shared" si="88"/>
        <v>669.7974999999999</v>
      </c>
      <c r="O197" s="1">
        <f t="shared" si="89"/>
        <v>87.569999999999936</v>
      </c>
      <c r="P197" s="1">
        <f t="shared" si="90"/>
        <v>358.09999999999997</v>
      </c>
      <c r="Q197" s="1">
        <f t="shared" si="91"/>
        <v>186.31999999999994</v>
      </c>
      <c r="R197" s="1">
        <f t="shared" si="92"/>
        <v>94.12</v>
      </c>
      <c r="S197" s="1">
        <f t="shared" si="93"/>
        <v>181.52749999999992</v>
      </c>
      <c r="T197" s="1">
        <f t="shared" si="94"/>
        <v>477.68999999999994</v>
      </c>
      <c r="U197" s="1">
        <f t="shared" si="95"/>
        <v>703.8</v>
      </c>
      <c r="V197" s="1">
        <f t="shared" si="96"/>
        <v>498.85</v>
      </c>
      <c r="W197" s="1">
        <f t="shared" si="97"/>
        <v>635.79499999999996</v>
      </c>
      <c r="X197" s="1">
        <f t="shared" si="98"/>
        <v>226.11</v>
      </c>
      <c r="Y197" s="1">
        <f t="shared" si="99"/>
        <v>136.94499999999994</v>
      </c>
      <c r="Z197" s="1">
        <f t="shared" si="100"/>
        <v>428.9</v>
      </c>
      <c r="AA197" s="1">
        <f t="shared" si="101"/>
        <v>651.7349999999999</v>
      </c>
      <c r="AB197" s="1">
        <f t="shared" si="102"/>
        <v>547.64</v>
      </c>
      <c r="AC197" s="1">
        <f t="shared" si="103"/>
        <v>687.8599999999999</v>
      </c>
      <c r="AD197" s="1">
        <f t="shared" si="104"/>
        <v>222.83499999999992</v>
      </c>
      <c r="AE197" s="1">
        <f t="shared" si="105"/>
        <v>140.21999999999991</v>
      </c>
      <c r="AF197" s="1">
        <f t="shared" si="106"/>
        <v>772.8</v>
      </c>
      <c r="AG197" s="1">
        <f t="shared" si="107"/>
        <v>486.88499999999999</v>
      </c>
      <c r="AH197" s="1">
        <f t="shared" si="108"/>
        <v>587.74</v>
      </c>
      <c r="AI197" s="1">
        <f t="shared" si="109"/>
        <v>647.76</v>
      </c>
      <c r="AJ197" s="1">
        <f t="shared" si="110"/>
        <v>285.91499999999996</v>
      </c>
      <c r="AK197" s="1">
        <f t="shared" si="111"/>
        <v>60.019999999999982</v>
      </c>
      <c r="AL197" s="1">
        <f t="shared" si="112"/>
        <v>710.28</v>
      </c>
      <c r="AM197" s="1">
        <f t="shared" si="113"/>
        <v>537.3125</v>
      </c>
      <c r="AN197" s="1">
        <f t="shared" si="114"/>
        <v>172.96749999999997</v>
      </c>
      <c r="AP197" s="43">
        <v>488.27</v>
      </c>
      <c r="AQ197" s="43">
        <v>669.8</v>
      </c>
      <c r="AR197" s="43">
        <v>181.53</v>
      </c>
      <c r="AS197" s="43">
        <v>87.57</v>
      </c>
      <c r="AT197" s="43">
        <v>358.1</v>
      </c>
      <c r="AU197" s="43">
        <v>186.32</v>
      </c>
      <c r="AV197" s="43">
        <v>94.12</v>
      </c>
    </row>
    <row r="198" spans="1:48" x14ac:dyDescent="0.3">
      <c r="A198">
        <v>205</v>
      </c>
      <c r="B198">
        <v>485.55</v>
      </c>
      <c r="C198">
        <v>566.03</v>
      </c>
      <c r="D198">
        <v>489.39</v>
      </c>
      <c r="E198">
        <v>653.20000000000005</v>
      </c>
      <c r="F198">
        <v>794.91</v>
      </c>
      <c r="G198">
        <v>705.71</v>
      </c>
      <c r="H198">
        <v>501.33</v>
      </c>
      <c r="I198">
        <v>520.11</v>
      </c>
      <c r="J198" s="43">
        <f t="shared" si="115"/>
        <v>589.52874999999995</v>
      </c>
      <c r="K198">
        <v>18</v>
      </c>
      <c r="L198">
        <v>1</v>
      </c>
      <c r="M198" s="1">
        <f t="shared" si="87"/>
        <v>567.79499999999996</v>
      </c>
      <c r="N198" s="1">
        <f t="shared" si="88"/>
        <v>611.26250000000005</v>
      </c>
      <c r="O198" s="1">
        <f t="shared" si="89"/>
        <v>80.479999999999961</v>
      </c>
      <c r="P198" s="1">
        <f t="shared" si="90"/>
        <v>163.81000000000006</v>
      </c>
      <c r="Q198" s="1">
        <f t="shared" si="91"/>
        <v>-89.199999999999932</v>
      </c>
      <c r="R198" s="1">
        <f t="shared" si="92"/>
        <v>18.78000000000003</v>
      </c>
      <c r="S198" s="1">
        <f t="shared" si="93"/>
        <v>43.467500000000086</v>
      </c>
      <c r="T198" s="1">
        <f t="shared" si="94"/>
        <v>495.36</v>
      </c>
      <c r="U198" s="1">
        <f t="shared" si="95"/>
        <v>586.65499999999997</v>
      </c>
      <c r="V198" s="1">
        <f t="shared" si="96"/>
        <v>640.23</v>
      </c>
      <c r="W198" s="1">
        <f t="shared" si="97"/>
        <v>635.87</v>
      </c>
      <c r="X198" s="1">
        <f t="shared" si="98"/>
        <v>91.294999999999959</v>
      </c>
      <c r="Y198" s="1">
        <f t="shared" si="99"/>
        <v>-4.3600000000000136</v>
      </c>
      <c r="Z198" s="1">
        <f t="shared" si="100"/>
        <v>487.47</v>
      </c>
      <c r="AA198" s="1">
        <f t="shared" si="101"/>
        <v>609.61500000000001</v>
      </c>
      <c r="AB198" s="1">
        <f t="shared" si="102"/>
        <v>648.12</v>
      </c>
      <c r="AC198" s="1">
        <f t="shared" si="103"/>
        <v>612.91000000000008</v>
      </c>
      <c r="AD198" s="1">
        <f t="shared" si="104"/>
        <v>122.14499999999998</v>
      </c>
      <c r="AE198" s="1">
        <f t="shared" si="105"/>
        <v>-35.209999999999923</v>
      </c>
      <c r="AF198" s="1">
        <f t="shared" si="106"/>
        <v>653.20000000000005</v>
      </c>
      <c r="AG198" s="1">
        <f t="shared" si="107"/>
        <v>525.79</v>
      </c>
      <c r="AH198" s="1">
        <f t="shared" si="108"/>
        <v>510.72</v>
      </c>
      <c r="AI198" s="1">
        <f t="shared" si="109"/>
        <v>750.31</v>
      </c>
      <c r="AJ198" s="1">
        <f t="shared" si="110"/>
        <v>127.41000000000008</v>
      </c>
      <c r="AK198" s="1">
        <f t="shared" si="111"/>
        <v>239.58999999999992</v>
      </c>
      <c r="AL198" s="1">
        <f t="shared" si="112"/>
        <v>701.755</v>
      </c>
      <c r="AM198" s="1">
        <f t="shared" si="113"/>
        <v>518.255</v>
      </c>
      <c r="AN198" s="1">
        <f t="shared" si="114"/>
        <v>183.5</v>
      </c>
      <c r="AP198" s="43">
        <v>567.79999999999995</v>
      </c>
      <c r="AQ198" s="43">
        <v>611.26</v>
      </c>
      <c r="AR198" s="43">
        <v>43.47</v>
      </c>
      <c r="AS198" s="43">
        <v>80.48</v>
      </c>
      <c r="AT198" s="43">
        <v>163.81</v>
      </c>
      <c r="AU198" s="43">
        <v>-89.2</v>
      </c>
      <c r="AV198" s="43">
        <v>18.78</v>
      </c>
    </row>
    <row r="199" spans="1:48" x14ac:dyDescent="0.3">
      <c r="A199">
        <v>206</v>
      </c>
      <c r="B199">
        <v>442.7</v>
      </c>
      <c r="C199">
        <v>472.1</v>
      </c>
      <c r="D199">
        <v>534.1</v>
      </c>
      <c r="E199">
        <v>586.35</v>
      </c>
      <c r="F199">
        <v>479.1</v>
      </c>
      <c r="G199">
        <v>559.6</v>
      </c>
      <c r="H199">
        <v>450.3</v>
      </c>
      <c r="I199">
        <v>499.4</v>
      </c>
      <c r="J199" s="43">
        <f t="shared" si="115"/>
        <v>502.95625000000001</v>
      </c>
      <c r="K199">
        <v>10</v>
      </c>
      <c r="L199">
        <v>1</v>
      </c>
      <c r="M199" s="1">
        <f t="shared" si="87"/>
        <v>476.55</v>
      </c>
      <c r="N199" s="1">
        <f t="shared" si="88"/>
        <v>529.36250000000007</v>
      </c>
      <c r="O199" s="1">
        <f t="shared" si="89"/>
        <v>29.400000000000034</v>
      </c>
      <c r="P199" s="1">
        <f t="shared" si="90"/>
        <v>52.25</v>
      </c>
      <c r="Q199" s="1">
        <f t="shared" si="91"/>
        <v>80.5</v>
      </c>
      <c r="R199" s="1">
        <f t="shared" si="92"/>
        <v>49.099999999999966</v>
      </c>
      <c r="S199" s="1">
        <f t="shared" si="93"/>
        <v>52.812500000000057</v>
      </c>
      <c r="T199" s="1">
        <f t="shared" si="94"/>
        <v>492.20000000000005</v>
      </c>
      <c r="U199" s="1">
        <f t="shared" si="95"/>
        <v>542.875</v>
      </c>
      <c r="V199" s="1">
        <f t="shared" si="96"/>
        <v>460.9</v>
      </c>
      <c r="W199" s="1">
        <f t="shared" si="97"/>
        <v>515.85</v>
      </c>
      <c r="X199" s="1">
        <f t="shared" si="98"/>
        <v>50.674999999999955</v>
      </c>
      <c r="Y199" s="1">
        <f t="shared" si="99"/>
        <v>54.950000000000045</v>
      </c>
      <c r="Z199" s="1">
        <f t="shared" si="100"/>
        <v>488.4</v>
      </c>
      <c r="AA199" s="1">
        <f t="shared" si="101"/>
        <v>529.22500000000002</v>
      </c>
      <c r="AB199" s="1">
        <f t="shared" si="102"/>
        <v>464.70000000000005</v>
      </c>
      <c r="AC199" s="1">
        <f t="shared" si="103"/>
        <v>529.5</v>
      </c>
      <c r="AD199" s="1">
        <f t="shared" si="104"/>
        <v>40.825000000000045</v>
      </c>
      <c r="AE199" s="1">
        <f t="shared" si="105"/>
        <v>64.799999999999955</v>
      </c>
      <c r="AF199" s="1">
        <f t="shared" si="106"/>
        <v>586.35</v>
      </c>
      <c r="AG199" s="1">
        <f t="shared" si="107"/>
        <v>457.4</v>
      </c>
      <c r="AH199" s="1">
        <f t="shared" si="108"/>
        <v>474.85</v>
      </c>
      <c r="AI199" s="1">
        <f t="shared" si="109"/>
        <v>519.35</v>
      </c>
      <c r="AJ199" s="1">
        <f t="shared" si="110"/>
        <v>128.95000000000005</v>
      </c>
      <c r="AK199" s="1">
        <f t="shared" si="111"/>
        <v>44.5</v>
      </c>
      <c r="AL199" s="1">
        <f t="shared" si="112"/>
        <v>552.85</v>
      </c>
      <c r="AM199" s="1">
        <f t="shared" si="113"/>
        <v>466.125</v>
      </c>
      <c r="AN199" s="1">
        <f t="shared" si="114"/>
        <v>86.725000000000023</v>
      </c>
      <c r="AP199" s="43">
        <v>476.55</v>
      </c>
      <c r="AQ199" s="43">
        <v>529.36</v>
      </c>
      <c r="AR199" s="43">
        <v>52.81</v>
      </c>
      <c r="AS199" s="43">
        <v>29.4</v>
      </c>
      <c r="AT199" s="43">
        <v>52.25</v>
      </c>
      <c r="AU199" s="43">
        <v>80.5</v>
      </c>
      <c r="AV199" s="43">
        <v>49.1</v>
      </c>
    </row>
    <row r="200" spans="1:48" x14ac:dyDescent="0.3">
      <c r="A200">
        <v>207</v>
      </c>
      <c r="B200">
        <v>375.8</v>
      </c>
      <c r="C200">
        <v>457.37</v>
      </c>
      <c r="D200">
        <v>395.1</v>
      </c>
      <c r="E200">
        <v>775.2</v>
      </c>
      <c r="F200">
        <v>432.32</v>
      </c>
      <c r="G200">
        <v>430.8</v>
      </c>
      <c r="H200">
        <v>377.8</v>
      </c>
      <c r="I200">
        <v>421.55</v>
      </c>
      <c r="J200" s="43">
        <f t="shared" si="115"/>
        <v>458.24250000000006</v>
      </c>
      <c r="K200">
        <v>13</v>
      </c>
      <c r="L200">
        <v>1</v>
      </c>
      <c r="M200" s="1">
        <f t="shared" si="87"/>
        <v>395.255</v>
      </c>
      <c r="N200" s="1">
        <f t="shared" si="88"/>
        <v>521.23</v>
      </c>
      <c r="O200" s="1">
        <f t="shared" si="89"/>
        <v>81.569999999999993</v>
      </c>
      <c r="P200" s="1">
        <f t="shared" si="90"/>
        <v>380.1</v>
      </c>
      <c r="Q200" s="1">
        <f t="shared" si="91"/>
        <v>-1.5199999999999818</v>
      </c>
      <c r="R200" s="1">
        <f t="shared" si="92"/>
        <v>43.75</v>
      </c>
      <c r="S200" s="1">
        <f t="shared" si="93"/>
        <v>125.97500000000002</v>
      </c>
      <c r="T200" s="1">
        <f t="shared" si="94"/>
        <v>386.45000000000005</v>
      </c>
      <c r="U200" s="1">
        <f t="shared" si="95"/>
        <v>598.375</v>
      </c>
      <c r="V200" s="1">
        <f t="shared" si="96"/>
        <v>404.06</v>
      </c>
      <c r="W200" s="1">
        <f t="shared" si="97"/>
        <v>444.08500000000004</v>
      </c>
      <c r="X200" s="1">
        <f t="shared" si="98"/>
        <v>211.92499999999995</v>
      </c>
      <c r="Y200" s="1">
        <f t="shared" si="99"/>
        <v>40.025000000000034</v>
      </c>
      <c r="Z200" s="1">
        <f t="shared" si="100"/>
        <v>385.45000000000005</v>
      </c>
      <c r="AA200" s="1">
        <f t="shared" si="101"/>
        <v>616.28500000000008</v>
      </c>
      <c r="AB200" s="1">
        <f t="shared" si="102"/>
        <v>405.06</v>
      </c>
      <c r="AC200" s="1">
        <f t="shared" si="103"/>
        <v>426.17500000000001</v>
      </c>
      <c r="AD200" s="1">
        <f t="shared" si="104"/>
        <v>230.83500000000004</v>
      </c>
      <c r="AE200" s="1">
        <f t="shared" si="105"/>
        <v>21.115000000000009</v>
      </c>
      <c r="AF200" s="1">
        <f t="shared" si="106"/>
        <v>775.2</v>
      </c>
      <c r="AG200" s="1">
        <f t="shared" si="107"/>
        <v>416.58500000000004</v>
      </c>
      <c r="AH200" s="1">
        <f t="shared" si="108"/>
        <v>399.67500000000001</v>
      </c>
      <c r="AI200" s="1">
        <f t="shared" si="109"/>
        <v>431.56</v>
      </c>
      <c r="AJ200" s="1">
        <f t="shared" si="110"/>
        <v>358.61500000000001</v>
      </c>
      <c r="AK200" s="1">
        <f t="shared" si="111"/>
        <v>31.884999999999991</v>
      </c>
      <c r="AL200" s="1">
        <f t="shared" si="112"/>
        <v>603.38</v>
      </c>
      <c r="AM200" s="1">
        <f t="shared" si="113"/>
        <v>408.13</v>
      </c>
      <c r="AN200" s="1">
        <f t="shared" si="114"/>
        <v>195.25</v>
      </c>
      <c r="AP200" s="43">
        <v>395.26</v>
      </c>
      <c r="AQ200" s="43">
        <v>521.23</v>
      </c>
      <c r="AR200" s="43">
        <v>125.98</v>
      </c>
      <c r="AS200" s="43">
        <v>81.569999999999993</v>
      </c>
      <c r="AT200" s="43">
        <v>380.1</v>
      </c>
      <c r="AU200" s="43">
        <v>-1.52</v>
      </c>
      <c r="AV200" s="43">
        <v>43.75</v>
      </c>
    </row>
    <row r="201" spans="1:48" x14ac:dyDescent="0.3">
      <c r="A201">
        <v>208</v>
      </c>
      <c r="B201">
        <v>384.3</v>
      </c>
      <c r="C201">
        <v>447.1</v>
      </c>
      <c r="D201">
        <v>442.3</v>
      </c>
      <c r="E201">
        <v>513</v>
      </c>
      <c r="F201">
        <v>467.9</v>
      </c>
      <c r="G201">
        <v>475.4</v>
      </c>
      <c r="H201">
        <v>465.9</v>
      </c>
      <c r="I201">
        <v>509.76</v>
      </c>
      <c r="J201" s="43">
        <f t="shared" si="115"/>
        <v>463.20749999999998</v>
      </c>
      <c r="K201">
        <v>25</v>
      </c>
      <c r="L201">
        <v>2</v>
      </c>
      <c r="M201" s="1">
        <f t="shared" si="87"/>
        <v>440.1</v>
      </c>
      <c r="N201" s="1">
        <f t="shared" si="88"/>
        <v>486.315</v>
      </c>
      <c r="O201" s="1">
        <f t="shared" si="89"/>
        <v>62.800000000000011</v>
      </c>
      <c r="P201" s="1">
        <f t="shared" si="90"/>
        <v>70.699999999999989</v>
      </c>
      <c r="Q201" s="1">
        <f t="shared" si="91"/>
        <v>7.5</v>
      </c>
      <c r="R201" s="1">
        <f t="shared" si="92"/>
        <v>43.860000000000014</v>
      </c>
      <c r="S201" s="1">
        <f t="shared" si="93"/>
        <v>46.214999999999975</v>
      </c>
      <c r="T201" s="1">
        <f t="shared" si="94"/>
        <v>454.1</v>
      </c>
      <c r="U201" s="1">
        <f t="shared" si="95"/>
        <v>511.38</v>
      </c>
      <c r="V201" s="1">
        <f t="shared" si="96"/>
        <v>426.1</v>
      </c>
      <c r="W201" s="1">
        <f t="shared" si="97"/>
        <v>461.25</v>
      </c>
      <c r="X201" s="1">
        <f t="shared" si="98"/>
        <v>57.279999999999973</v>
      </c>
      <c r="Y201" s="1">
        <f t="shared" si="99"/>
        <v>35.149999999999977</v>
      </c>
      <c r="Z201" s="1">
        <f t="shared" si="100"/>
        <v>413.3</v>
      </c>
      <c r="AA201" s="1">
        <f t="shared" si="101"/>
        <v>480.05</v>
      </c>
      <c r="AB201" s="1">
        <f t="shared" si="102"/>
        <v>466.9</v>
      </c>
      <c r="AC201" s="1">
        <f t="shared" si="103"/>
        <v>492.58</v>
      </c>
      <c r="AD201" s="1">
        <f t="shared" si="104"/>
        <v>66.75</v>
      </c>
      <c r="AE201" s="1">
        <f t="shared" si="105"/>
        <v>25.680000000000007</v>
      </c>
      <c r="AF201" s="1">
        <f t="shared" si="106"/>
        <v>513</v>
      </c>
      <c r="AG201" s="1">
        <f t="shared" si="107"/>
        <v>415.70000000000005</v>
      </c>
      <c r="AH201" s="1">
        <f t="shared" si="108"/>
        <v>487.83</v>
      </c>
      <c r="AI201" s="1">
        <f t="shared" si="109"/>
        <v>471.65</v>
      </c>
      <c r="AJ201" s="1">
        <f t="shared" si="110"/>
        <v>97.299999999999955</v>
      </c>
      <c r="AK201" s="1">
        <f t="shared" si="111"/>
        <v>-16.180000000000007</v>
      </c>
      <c r="AL201" s="1">
        <f t="shared" si="112"/>
        <v>492.32499999999999</v>
      </c>
      <c r="AM201" s="1">
        <f t="shared" si="113"/>
        <v>451.76499999999999</v>
      </c>
      <c r="AN201" s="1">
        <f t="shared" si="114"/>
        <v>40.56</v>
      </c>
      <c r="AP201" s="43">
        <v>440.1</v>
      </c>
      <c r="AQ201" s="43">
        <v>486.32</v>
      </c>
      <c r="AR201" s="43">
        <v>46.21</v>
      </c>
      <c r="AS201" s="43">
        <v>62.8</v>
      </c>
      <c r="AT201" s="43">
        <v>70.7</v>
      </c>
      <c r="AU201" s="43">
        <v>7.5</v>
      </c>
      <c r="AV201" s="43">
        <v>43.86</v>
      </c>
    </row>
    <row r="202" spans="1:48" x14ac:dyDescent="0.3">
      <c r="A202">
        <v>209</v>
      </c>
      <c r="B202">
        <v>555.20000000000005</v>
      </c>
      <c r="C202">
        <v>510.9</v>
      </c>
      <c r="D202">
        <v>986.74</v>
      </c>
      <c r="E202">
        <v>1770.84</v>
      </c>
      <c r="F202">
        <v>593.6</v>
      </c>
      <c r="G202">
        <v>615</v>
      </c>
      <c r="H202">
        <v>721.8</v>
      </c>
      <c r="I202">
        <v>986.86</v>
      </c>
      <c r="J202" s="43">
        <f t="shared" si="115"/>
        <v>842.61750000000006</v>
      </c>
      <c r="K202">
        <v>16</v>
      </c>
      <c r="L202">
        <v>1</v>
      </c>
      <c r="M202" s="1">
        <f t="shared" si="87"/>
        <v>714.33500000000004</v>
      </c>
      <c r="N202" s="1">
        <f t="shared" si="88"/>
        <v>970.9</v>
      </c>
      <c r="O202" s="1">
        <f t="shared" si="89"/>
        <v>-44.300000000000068</v>
      </c>
      <c r="P202" s="1">
        <f t="shared" si="90"/>
        <v>784.09999999999991</v>
      </c>
      <c r="Q202" s="1">
        <f t="shared" si="91"/>
        <v>21.399999999999977</v>
      </c>
      <c r="R202" s="1">
        <f t="shared" si="92"/>
        <v>265.06000000000006</v>
      </c>
      <c r="S202" s="1">
        <f t="shared" si="93"/>
        <v>256.56499999999994</v>
      </c>
      <c r="T202" s="1">
        <f t="shared" si="94"/>
        <v>854.27</v>
      </c>
      <c r="U202" s="1">
        <f t="shared" si="95"/>
        <v>1378.85</v>
      </c>
      <c r="V202" s="1">
        <f t="shared" si="96"/>
        <v>574.40000000000009</v>
      </c>
      <c r="W202" s="1">
        <f t="shared" si="97"/>
        <v>562.95000000000005</v>
      </c>
      <c r="X202" s="1">
        <f t="shared" si="98"/>
        <v>524.57999999999993</v>
      </c>
      <c r="Y202" s="1">
        <f t="shared" si="99"/>
        <v>-11.450000000000045</v>
      </c>
      <c r="Z202" s="1">
        <f t="shared" si="100"/>
        <v>770.97</v>
      </c>
      <c r="AA202" s="1">
        <f t="shared" si="101"/>
        <v>1140.8699999999999</v>
      </c>
      <c r="AB202" s="1">
        <f t="shared" si="102"/>
        <v>657.7</v>
      </c>
      <c r="AC202" s="1">
        <f t="shared" si="103"/>
        <v>800.93000000000006</v>
      </c>
      <c r="AD202" s="1">
        <f t="shared" si="104"/>
        <v>369.89999999999986</v>
      </c>
      <c r="AE202" s="1">
        <f t="shared" si="105"/>
        <v>143.23000000000002</v>
      </c>
      <c r="AF202" s="1">
        <f t="shared" si="106"/>
        <v>1770.84</v>
      </c>
      <c r="AG202" s="1">
        <f t="shared" si="107"/>
        <v>533.04999999999995</v>
      </c>
      <c r="AH202" s="1">
        <f t="shared" si="108"/>
        <v>854.32999999999993</v>
      </c>
      <c r="AI202" s="1">
        <f t="shared" si="109"/>
        <v>604.29999999999995</v>
      </c>
      <c r="AJ202" s="1">
        <f t="shared" si="110"/>
        <v>1237.79</v>
      </c>
      <c r="AK202" s="1">
        <f t="shared" si="111"/>
        <v>-250.02999999999997</v>
      </c>
      <c r="AL202" s="1">
        <f t="shared" si="112"/>
        <v>1187.57</v>
      </c>
      <c r="AM202" s="1">
        <f t="shared" si="113"/>
        <v>693.68999999999994</v>
      </c>
      <c r="AN202" s="1">
        <f t="shared" si="114"/>
        <v>493.88</v>
      </c>
      <c r="AP202" s="43">
        <v>714.34</v>
      </c>
      <c r="AQ202" s="43">
        <v>970.9</v>
      </c>
      <c r="AR202" s="43">
        <v>256.56</v>
      </c>
      <c r="AS202" s="43">
        <v>-44.3</v>
      </c>
      <c r="AT202" s="43">
        <v>784.1</v>
      </c>
      <c r="AU202" s="43">
        <v>21.4</v>
      </c>
      <c r="AV202" s="43">
        <v>265.06</v>
      </c>
    </row>
    <row r="203" spans="1:48" x14ac:dyDescent="0.3">
      <c r="A203">
        <v>210</v>
      </c>
      <c r="B203">
        <v>576.34</v>
      </c>
      <c r="C203">
        <v>519.70000000000005</v>
      </c>
      <c r="D203">
        <v>575.79999999999995</v>
      </c>
      <c r="E203">
        <v>792.8</v>
      </c>
      <c r="F203">
        <v>514.4</v>
      </c>
      <c r="G203">
        <v>659.31</v>
      </c>
      <c r="H203">
        <v>663</v>
      </c>
      <c r="I203">
        <v>637.03</v>
      </c>
      <c r="J203" s="43">
        <f t="shared" si="115"/>
        <v>617.29750000000001</v>
      </c>
      <c r="K203">
        <v>19</v>
      </c>
      <c r="L203">
        <v>2</v>
      </c>
      <c r="M203" s="1">
        <f t="shared" si="87"/>
        <v>582.38499999999999</v>
      </c>
      <c r="N203" s="1">
        <f t="shared" si="88"/>
        <v>652.21</v>
      </c>
      <c r="O203" s="1">
        <f t="shared" si="89"/>
        <v>-56.639999999999986</v>
      </c>
      <c r="P203" s="1">
        <f t="shared" si="90"/>
        <v>217</v>
      </c>
      <c r="Q203" s="1">
        <f t="shared" si="91"/>
        <v>144.90999999999997</v>
      </c>
      <c r="R203" s="1">
        <f t="shared" si="92"/>
        <v>-25.970000000000027</v>
      </c>
      <c r="S203" s="1">
        <f t="shared" si="93"/>
        <v>69.825000000000045</v>
      </c>
      <c r="T203" s="1">
        <f t="shared" si="94"/>
        <v>619.4</v>
      </c>
      <c r="U203" s="1">
        <f t="shared" si="95"/>
        <v>714.91499999999996</v>
      </c>
      <c r="V203" s="1">
        <f t="shared" si="96"/>
        <v>545.37</v>
      </c>
      <c r="W203" s="1">
        <f t="shared" si="97"/>
        <v>589.505</v>
      </c>
      <c r="X203" s="1">
        <f t="shared" si="98"/>
        <v>95.514999999999986</v>
      </c>
      <c r="Y203" s="1">
        <f t="shared" si="99"/>
        <v>44.134999999999991</v>
      </c>
      <c r="Z203" s="1">
        <f t="shared" si="100"/>
        <v>576.06999999999994</v>
      </c>
      <c r="AA203" s="1">
        <f t="shared" si="101"/>
        <v>656.25</v>
      </c>
      <c r="AB203" s="1">
        <f t="shared" si="102"/>
        <v>588.70000000000005</v>
      </c>
      <c r="AC203" s="1">
        <f t="shared" si="103"/>
        <v>648.16999999999996</v>
      </c>
      <c r="AD203" s="1">
        <f t="shared" si="104"/>
        <v>80.180000000000064</v>
      </c>
      <c r="AE203" s="1">
        <f t="shared" si="105"/>
        <v>59.469999999999914</v>
      </c>
      <c r="AF203" s="1">
        <f t="shared" si="106"/>
        <v>792.8</v>
      </c>
      <c r="AG203" s="1">
        <f t="shared" si="107"/>
        <v>548.02</v>
      </c>
      <c r="AH203" s="1">
        <f t="shared" si="108"/>
        <v>650.01499999999999</v>
      </c>
      <c r="AI203" s="1">
        <f t="shared" si="109"/>
        <v>586.85500000000002</v>
      </c>
      <c r="AJ203" s="1">
        <f t="shared" si="110"/>
        <v>244.77999999999997</v>
      </c>
      <c r="AK203" s="1">
        <f t="shared" si="111"/>
        <v>-63.159999999999968</v>
      </c>
      <c r="AL203" s="1">
        <f t="shared" si="112"/>
        <v>689.82749999999999</v>
      </c>
      <c r="AM203" s="1">
        <f t="shared" si="113"/>
        <v>599.01749999999993</v>
      </c>
      <c r="AN203" s="1">
        <f t="shared" si="114"/>
        <v>90.810000000000059</v>
      </c>
      <c r="AP203" s="43">
        <v>582.39</v>
      </c>
      <c r="AQ203" s="43">
        <v>652.21</v>
      </c>
      <c r="AR203" s="43">
        <v>69.83</v>
      </c>
      <c r="AS203" s="43">
        <v>-56.64</v>
      </c>
      <c r="AT203" s="43">
        <v>217</v>
      </c>
      <c r="AU203" s="43">
        <v>144.91</v>
      </c>
      <c r="AV203" s="43">
        <v>-25.97</v>
      </c>
    </row>
    <row r="204" spans="1:48" x14ac:dyDescent="0.3">
      <c r="A204">
        <v>211</v>
      </c>
      <c r="B204">
        <v>438.61</v>
      </c>
      <c r="C204">
        <v>474.17</v>
      </c>
      <c r="D204">
        <v>394.6</v>
      </c>
      <c r="E204">
        <v>541.29</v>
      </c>
      <c r="F204">
        <v>432.1</v>
      </c>
      <c r="G204">
        <v>549.37</v>
      </c>
      <c r="H204">
        <v>385.6</v>
      </c>
      <c r="I204">
        <v>574.92999999999995</v>
      </c>
      <c r="J204" s="43">
        <f t="shared" si="115"/>
        <v>473.83374999999995</v>
      </c>
      <c r="K204">
        <v>9</v>
      </c>
      <c r="L204">
        <v>1</v>
      </c>
      <c r="M204" s="1">
        <f t="shared" si="87"/>
        <v>412.72749999999996</v>
      </c>
      <c r="N204" s="1">
        <f t="shared" si="88"/>
        <v>534.93999999999994</v>
      </c>
      <c r="O204" s="1">
        <f t="shared" si="89"/>
        <v>35.56</v>
      </c>
      <c r="P204" s="1">
        <f t="shared" si="90"/>
        <v>146.68999999999994</v>
      </c>
      <c r="Q204" s="1">
        <f t="shared" si="91"/>
        <v>117.26999999999998</v>
      </c>
      <c r="R204" s="1">
        <f t="shared" si="92"/>
        <v>189.32999999999993</v>
      </c>
      <c r="S204" s="1">
        <f t="shared" si="93"/>
        <v>122.21249999999998</v>
      </c>
      <c r="T204" s="1">
        <f t="shared" si="94"/>
        <v>390.1</v>
      </c>
      <c r="U204" s="1">
        <f t="shared" si="95"/>
        <v>558.1099999999999</v>
      </c>
      <c r="V204" s="1">
        <f t="shared" si="96"/>
        <v>435.35500000000002</v>
      </c>
      <c r="W204" s="1">
        <f t="shared" si="97"/>
        <v>511.77</v>
      </c>
      <c r="X204" s="1">
        <f t="shared" si="98"/>
        <v>168.00999999999988</v>
      </c>
      <c r="Y204" s="1">
        <f t="shared" si="99"/>
        <v>76.414999999999964</v>
      </c>
      <c r="Z204" s="1">
        <f t="shared" si="100"/>
        <v>416.60500000000002</v>
      </c>
      <c r="AA204" s="1">
        <f t="shared" si="101"/>
        <v>507.73</v>
      </c>
      <c r="AB204" s="1">
        <f t="shared" si="102"/>
        <v>408.85</v>
      </c>
      <c r="AC204" s="1">
        <f t="shared" si="103"/>
        <v>562.15</v>
      </c>
      <c r="AD204" s="1">
        <f t="shared" si="104"/>
        <v>91.125</v>
      </c>
      <c r="AE204" s="1">
        <f t="shared" si="105"/>
        <v>153.29999999999995</v>
      </c>
      <c r="AF204" s="1">
        <f t="shared" si="106"/>
        <v>541.29</v>
      </c>
      <c r="AG204" s="1">
        <f t="shared" si="107"/>
        <v>456.39</v>
      </c>
      <c r="AH204" s="1">
        <f t="shared" si="108"/>
        <v>480.26499999999999</v>
      </c>
      <c r="AI204" s="1">
        <f t="shared" si="109"/>
        <v>490.73500000000001</v>
      </c>
      <c r="AJ204" s="1">
        <f t="shared" si="110"/>
        <v>84.899999999999977</v>
      </c>
      <c r="AK204" s="1">
        <f t="shared" si="111"/>
        <v>10.470000000000027</v>
      </c>
      <c r="AL204" s="1">
        <f t="shared" si="112"/>
        <v>516.01250000000005</v>
      </c>
      <c r="AM204" s="1">
        <f t="shared" si="113"/>
        <v>468.32749999999999</v>
      </c>
      <c r="AN204" s="1">
        <f t="shared" si="114"/>
        <v>47.685000000000059</v>
      </c>
      <c r="AP204" s="43">
        <v>412.73</v>
      </c>
      <c r="AQ204" s="43">
        <v>534.94000000000005</v>
      </c>
      <c r="AR204" s="43">
        <v>122.21</v>
      </c>
      <c r="AS204" s="43">
        <v>35.56</v>
      </c>
      <c r="AT204" s="43">
        <v>146.69</v>
      </c>
      <c r="AU204" s="43">
        <v>117.27</v>
      </c>
      <c r="AV204" s="43">
        <v>189.33</v>
      </c>
    </row>
    <row r="205" spans="1:48" x14ac:dyDescent="0.3">
      <c r="A205">
        <v>212</v>
      </c>
      <c r="B205">
        <v>432.1</v>
      </c>
      <c r="C205">
        <v>418.7</v>
      </c>
      <c r="D205">
        <v>457.8</v>
      </c>
      <c r="E205">
        <v>558.9</v>
      </c>
      <c r="F205">
        <v>556.29999999999995</v>
      </c>
      <c r="G205">
        <v>614.79999999999995</v>
      </c>
      <c r="H205">
        <v>458.8</v>
      </c>
      <c r="I205">
        <v>508.4</v>
      </c>
      <c r="J205" s="43">
        <f t="shared" si="115"/>
        <v>500.72500000000008</v>
      </c>
      <c r="K205">
        <v>18</v>
      </c>
      <c r="L205">
        <v>1</v>
      </c>
      <c r="M205" s="1">
        <f t="shared" si="87"/>
        <v>476.25</v>
      </c>
      <c r="N205" s="1">
        <f t="shared" si="88"/>
        <v>525.19999999999993</v>
      </c>
      <c r="O205" s="1">
        <f t="shared" si="89"/>
        <v>-13.400000000000034</v>
      </c>
      <c r="P205" s="1">
        <f t="shared" si="90"/>
        <v>101.09999999999997</v>
      </c>
      <c r="Q205" s="1">
        <f t="shared" si="91"/>
        <v>58.5</v>
      </c>
      <c r="R205" s="1">
        <f t="shared" si="92"/>
        <v>49.599999999999966</v>
      </c>
      <c r="S205" s="1">
        <f t="shared" si="93"/>
        <v>48.949999999999932</v>
      </c>
      <c r="T205" s="1">
        <f t="shared" si="94"/>
        <v>458.3</v>
      </c>
      <c r="U205" s="1">
        <f t="shared" si="95"/>
        <v>533.65</v>
      </c>
      <c r="V205" s="1">
        <f t="shared" si="96"/>
        <v>494.2</v>
      </c>
      <c r="W205" s="1">
        <f t="shared" si="97"/>
        <v>516.75</v>
      </c>
      <c r="X205" s="1">
        <f t="shared" si="98"/>
        <v>75.349999999999966</v>
      </c>
      <c r="Y205" s="1">
        <f t="shared" si="99"/>
        <v>22.550000000000011</v>
      </c>
      <c r="Z205" s="1">
        <f t="shared" si="100"/>
        <v>444.95000000000005</v>
      </c>
      <c r="AA205" s="1">
        <f t="shared" si="101"/>
        <v>488.79999999999995</v>
      </c>
      <c r="AB205" s="1">
        <f t="shared" si="102"/>
        <v>507.54999999999995</v>
      </c>
      <c r="AC205" s="1">
        <f t="shared" si="103"/>
        <v>561.59999999999991</v>
      </c>
      <c r="AD205" s="1">
        <f t="shared" si="104"/>
        <v>43.849999999999909</v>
      </c>
      <c r="AE205" s="1">
        <f t="shared" si="105"/>
        <v>54.049999999999955</v>
      </c>
      <c r="AF205" s="1">
        <f t="shared" si="106"/>
        <v>558.9</v>
      </c>
      <c r="AG205" s="1">
        <f t="shared" si="107"/>
        <v>425.4</v>
      </c>
      <c r="AH205" s="1">
        <f t="shared" si="108"/>
        <v>483.6</v>
      </c>
      <c r="AI205" s="1">
        <f t="shared" si="109"/>
        <v>585.54999999999995</v>
      </c>
      <c r="AJ205" s="1">
        <f t="shared" si="110"/>
        <v>133.5</v>
      </c>
      <c r="AK205" s="1">
        <f t="shared" si="111"/>
        <v>101.94999999999993</v>
      </c>
      <c r="AL205" s="1">
        <f t="shared" si="112"/>
        <v>572.22499999999991</v>
      </c>
      <c r="AM205" s="1">
        <f t="shared" si="113"/>
        <v>454.5</v>
      </c>
      <c r="AN205" s="1">
        <f t="shared" si="114"/>
        <v>117.72499999999991</v>
      </c>
      <c r="AP205" s="43">
        <v>476.25</v>
      </c>
      <c r="AQ205" s="43">
        <v>525.20000000000005</v>
      </c>
      <c r="AR205" s="43">
        <v>48.95</v>
      </c>
      <c r="AS205" s="43">
        <v>-13.4</v>
      </c>
      <c r="AT205" s="43">
        <v>101.1</v>
      </c>
      <c r="AU205" s="43">
        <v>58.5</v>
      </c>
      <c r="AV205" s="43">
        <v>49.6</v>
      </c>
    </row>
    <row r="206" spans="1:48" x14ac:dyDescent="0.3">
      <c r="A206">
        <v>213</v>
      </c>
      <c r="B206">
        <v>608.23</v>
      </c>
      <c r="C206">
        <v>909.73</v>
      </c>
      <c r="D206">
        <v>499.5</v>
      </c>
      <c r="E206">
        <v>878.93</v>
      </c>
      <c r="F206">
        <v>685.03</v>
      </c>
      <c r="G206">
        <v>704.25</v>
      </c>
      <c r="H206">
        <v>808.67</v>
      </c>
      <c r="I206">
        <v>899.49</v>
      </c>
      <c r="J206" s="43">
        <f t="shared" si="115"/>
        <v>749.22874999999999</v>
      </c>
      <c r="K206">
        <v>10</v>
      </c>
      <c r="L206">
        <v>1</v>
      </c>
      <c r="M206" s="1">
        <f t="shared" si="87"/>
        <v>650.35749999999996</v>
      </c>
      <c r="N206" s="1">
        <f t="shared" si="88"/>
        <v>848.09999999999991</v>
      </c>
      <c r="O206" s="1">
        <f t="shared" si="89"/>
        <v>301.5</v>
      </c>
      <c r="P206" s="1">
        <f t="shared" si="90"/>
        <v>379.42999999999995</v>
      </c>
      <c r="Q206" s="1">
        <f t="shared" si="91"/>
        <v>19.220000000000027</v>
      </c>
      <c r="R206" s="1">
        <f t="shared" si="92"/>
        <v>90.82000000000005</v>
      </c>
      <c r="S206" s="1">
        <f t="shared" si="93"/>
        <v>197.74249999999995</v>
      </c>
      <c r="T206" s="1">
        <f t="shared" si="94"/>
        <v>654.08500000000004</v>
      </c>
      <c r="U206" s="1">
        <f t="shared" si="95"/>
        <v>889.21</v>
      </c>
      <c r="V206" s="1">
        <f t="shared" si="96"/>
        <v>646.63</v>
      </c>
      <c r="W206" s="1">
        <f t="shared" si="97"/>
        <v>806.99</v>
      </c>
      <c r="X206" s="1">
        <f t="shared" si="98"/>
        <v>235.125</v>
      </c>
      <c r="Y206" s="1">
        <f t="shared" si="99"/>
        <v>160.36000000000001</v>
      </c>
      <c r="Z206" s="1">
        <f t="shared" si="100"/>
        <v>553.86500000000001</v>
      </c>
      <c r="AA206" s="1">
        <f t="shared" si="101"/>
        <v>894.32999999999993</v>
      </c>
      <c r="AB206" s="1">
        <f t="shared" si="102"/>
        <v>746.84999999999991</v>
      </c>
      <c r="AC206" s="1">
        <f t="shared" si="103"/>
        <v>801.87</v>
      </c>
      <c r="AD206" s="1">
        <f t="shared" si="104"/>
        <v>340.46499999999992</v>
      </c>
      <c r="AE206" s="1">
        <f t="shared" si="105"/>
        <v>55.020000000000095</v>
      </c>
      <c r="AF206" s="1">
        <f t="shared" si="106"/>
        <v>878.93</v>
      </c>
      <c r="AG206" s="1">
        <f t="shared" si="107"/>
        <v>758.98</v>
      </c>
      <c r="AH206" s="1">
        <f t="shared" si="108"/>
        <v>854.07999999999993</v>
      </c>
      <c r="AI206" s="1">
        <f t="shared" si="109"/>
        <v>694.64</v>
      </c>
      <c r="AJ206" s="1">
        <f t="shared" si="110"/>
        <v>119.94999999999993</v>
      </c>
      <c r="AK206" s="1">
        <f t="shared" si="111"/>
        <v>-159.43999999999994</v>
      </c>
      <c r="AL206" s="1">
        <f t="shared" si="112"/>
        <v>786.78499999999997</v>
      </c>
      <c r="AM206" s="1">
        <f t="shared" si="113"/>
        <v>806.53</v>
      </c>
      <c r="AN206" s="1">
        <f t="shared" si="114"/>
        <v>-19.745000000000005</v>
      </c>
      <c r="AP206" s="43">
        <v>650.36</v>
      </c>
      <c r="AQ206" s="43">
        <v>848.1</v>
      </c>
      <c r="AR206" s="43">
        <v>197.74</v>
      </c>
      <c r="AS206" s="43">
        <v>301.5</v>
      </c>
      <c r="AT206" s="43">
        <v>379.43</v>
      </c>
      <c r="AU206" s="43">
        <v>19.22</v>
      </c>
      <c r="AV206" s="43">
        <v>90.82</v>
      </c>
    </row>
    <row r="207" spans="1:48" x14ac:dyDescent="0.3">
      <c r="A207">
        <v>214</v>
      </c>
      <c r="B207">
        <v>387.1</v>
      </c>
      <c r="C207">
        <v>409.71</v>
      </c>
      <c r="D207">
        <v>390.9</v>
      </c>
      <c r="E207">
        <v>622.74</v>
      </c>
      <c r="F207">
        <v>498.45</v>
      </c>
      <c r="G207">
        <v>501.3</v>
      </c>
      <c r="H207">
        <v>472.64</v>
      </c>
      <c r="I207">
        <v>453.4</v>
      </c>
      <c r="J207" s="43">
        <f t="shared" si="115"/>
        <v>467.03000000000003</v>
      </c>
      <c r="K207">
        <v>17</v>
      </c>
      <c r="L207">
        <v>1</v>
      </c>
      <c r="M207" s="1">
        <f t="shared" si="87"/>
        <v>437.27250000000004</v>
      </c>
      <c r="N207" s="1">
        <f t="shared" si="88"/>
        <v>496.78750000000002</v>
      </c>
      <c r="O207" s="1">
        <f t="shared" si="89"/>
        <v>22.609999999999957</v>
      </c>
      <c r="P207" s="1">
        <f t="shared" si="90"/>
        <v>231.84000000000003</v>
      </c>
      <c r="Q207" s="1">
        <f t="shared" si="91"/>
        <v>2.8500000000000227</v>
      </c>
      <c r="R207" s="1">
        <f t="shared" si="92"/>
        <v>-19.240000000000009</v>
      </c>
      <c r="S207" s="1">
        <f t="shared" si="93"/>
        <v>59.514999999999986</v>
      </c>
      <c r="T207" s="1">
        <f t="shared" si="94"/>
        <v>431.77</v>
      </c>
      <c r="U207" s="1">
        <f t="shared" si="95"/>
        <v>538.06999999999994</v>
      </c>
      <c r="V207" s="1">
        <f t="shared" si="96"/>
        <v>442.77499999999998</v>
      </c>
      <c r="W207" s="1">
        <f t="shared" si="97"/>
        <v>455.505</v>
      </c>
      <c r="X207" s="1">
        <f t="shared" si="98"/>
        <v>106.29999999999995</v>
      </c>
      <c r="Y207" s="1">
        <f t="shared" si="99"/>
        <v>12.730000000000018</v>
      </c>
      <c r="Z207" s="1">
        <f t="shared" si="100"/>
        <v>389</v>
      </c>
      <c r="AA207" s="1">
        <f t="shared" si="101"/>
        <v>516.22500000000002</v>
      </c>
      <c r="AB207" s="1">
        <f t="shared" si="102"/>
        <v>485.54499999999996</v>
      </c>
      <c r="AC207" s="1">
        <f t="shared" si="103"/>
        <v>477.35</v>
      </c>
      <c r="AD207" s="1">
        <f t="shared" si="104"/>
        <v>127.22500000000002</v>
      </c>
      <c r="AE207" s="1">
        <f t="shared" si="105"/>
        <v>-8.1949999999999363</v>
      </c>
      <c r="AF207" s="1">
        <f t="shared" si="106"/>
        <v>622.74</v>
      </c>
      <c r="AG207" s="1">
        <f t="shared" si="107"/>
        <v>398.40499999999997</v>
      </c>
      <c r="AH207" s="1">
        <f t="shared" si="108"/>
        <v>463.02</v>
      </c>
      <c r="AI207" s="1">
        <f t="shared" si="109"/>
        <v>499.875</v>
      </c>
      <c r="AJ207" s="1">
        <f t="shared" si="110"/>
        <v>224.33500000000004</v>
      </c>
      <c r="AK207" s="1">
        <f t="shared" si="111"/>
        <v>36.855000000000018</v>
      </c>
      <c r="AL207" s="1">
        <f t="shared" si="112"/>
        <v>561.3075</v>
      </c>
      <c r="AM207" s="1">
        <f t="shared" si="113"/>
        <v>430.71249999999998</v>
      </c>
      <c r="AN207" s="1">
        <f t="shared" si="114"/>
        <v>130.59500000000003</v>
      </c>
      <c r="AP207" s="43">
        <v>437.27</v>
      </c>
      <c r="AQ207" s="43">
        <v>496.79</v>
      </c>
      <c r="AR207" s="43">
        <v>59.51</v>
      </c>
      <c r="AS207" s="43">
        <v>22.61</v>
      </c>
      <c r="AT207" s="43">
        <v>231.84</v>
      </c>
      <c r="AU207" s="43">
        <v>2.85</v>
      </c>
      <c r="AV207" s="43">
        <v>-19.239999999999998</v>
      </c>
    </row>
    <row r="208" spans="1:48" x14ac:dyDescent="0.3">
      <c r="A208">
        <v>215</v>
      </c>
      <c r="B208">
        <v>426.2</v>
      </c>
      <c r="C208">
        <v>531.4</v>
      </c>
      <c r="D208">
        <v>497.4</v>
      </c>
      <c r="E208">
        <v>516.5</v>
      </c>
      <c r="F208">
        <v>489.3</v>
      </c>
      <c r="G208">
        <v>510.4</v>
      </c>
      <c r="H208">
        <v>439.2</v>
      </c>
      <c r="I208">
        <v>499.4</v>
      </c>
      <c r="J208" s="43">
        <f t="shared" si="115"/>
        <v>488.72500000000002</v>
      </c>
      <c r="K208">
        <v>16</v>
      </c>
      <c r="L208">
        <v>1</v>
      </c>
      <c r="M208" s="1">
        <f t="shared" si="87"/>
        <v>463.02499999999998</v>
      </c>
      <c r="N208" s="1">
        <f t="shared" si="88"/>
        <v>514.42500000000007</v>
      </c>
      <c r="O208" s="1">
        <f t="shared" si="89"/>
        <v>105.19999999999999</v>
      </c>
      <c r="P208" s="1">
        <f t="shared" si="90"/>
        <v>19.100000000000023</v>
      </c>
      <c r="Q208" s="1">
        <f t="shared" si="91"/>
        <v>21.099999999999966</v>
      </c>
      <c r="R208" s="1">
        <f t="shared" si="92"/>
        <v>60.199999999999989</v>
      </c>
      <c r="S208" s="1">
        <f t="shared" si="93"/>
        <v>51.400000000000091</v>
      </c>
      <c r="T208" s="1">
        <f t="shared" si="94"/>
        <v>468.29999999999995</v>
      </c>
      <c r="U208" s="1">
        <f t="shared" si="95"/>
        <v>507.95</v>
      </c>
      <c r="V208" s="1">
        <f t="shared" si="96"/>
        <v>457.75</v>
      </c>
      <c r="W208" s="1">
        <f t="shared" si="97"/>
        <v>520.9</v>
      </c>
      <c r="X208" s="1">
        <f t="shared" si="98"/>
        <v>39.650000000000034</v>
      </c>
      <c r="Y208" s="1">
        <f t="shared" si="99"/>
        <v>63.149999999999977</v>
      </c>
      <c r="Z208" s="1">
        <f t="shared" si="100"/>
        <v>461.79999999999995</v>
      </c>
      <c r="AA208" s="1">
        <f t="shared" si="101"/>
        <v>523.95000000000005</v>
      </c>
      <c r="AB208" s="1">
        <f t="shared" si="102"/>
        <v>464.25</v>
      </c>
      <c r="AC208" s="1">
        <f t="shared" si="103"/>
        <v>504.9</v>
      </c>
      <c r="AD208" s="1">
        <f t="shared" si="104"/>
        <v>62.150000000000091</v>
      </c>
      <c r="AE208" s="1">
        <f t="shared" si="105"/>
        <v>40.649999999999977</v>
      </c>
      <c r="AF208" s="1">
        <f t="shared" si="106"/>
        <v>516.5</v>
      </c>
      <c r="AG208" s="1">
        <f t="shared" si="107"/>
        <v>478.79999999999995</v>
      </c>
      <c r="AH208" s="1">
        <f t="shared" si="108"/>
        <v>469.29999999999995</v>
      </c>
      <c r="AI208" s="1">
        <f t="shared" si="109"/>
        <v>499.85</v>
      </c>
      <c r="AJ208" s="1">
        <f t="shared" si="110"/>
        <v>37.700000000000045</v>
      </c>
      <c r="AK208" s="1">
        <f t="shared" si="111"/>
        <v>30.550000000000068</v>
      </c>
      <c r="AL208" s="1">
        <f t="shared" si="112"/>
        <v>508.17500000000001</v>
      </c>
      <c r="AM208" s="1">
        <f t="shared" si="113"/>
        <v>474.04999999999995</v>
      </c>
      <c r="AN208" s="1">
        <f t="shared" si="114"/>
        <v>34.125000000000057</v>
      </c>
      <c r="AP208" s="43">
        <v>463.03</v>
      </c>
      <c r="AQ208" s="43">
        <v>514.42999999999995</v>
      </c>
      <c r="AR208" s="43">
        <v>51.4</v>
      </c>
      <c r="AS208" s="43">
        <v>105.2</v>
      </c>
      <c r="AT208" s="43">
        <v>19.100000000000001</v>
      </c>
      <c r="AU208" s="43">
        <v>21.1</v>
      </c>
      <c r="AV208" s="43">
        <v>60.2</v>
      </c>
    </row>
    <row r="209" spans="1:48" x14ac:dyDescent="0.3">
      <c r="A209">
        <v>216</v>
      </c>
      <c r="B209">
        <v>378.4</v>
      </c>
      <c r="C209">
        <v>408.9</v>
      </c>
      <c r="D209">
        <v>388.48</v>
      </c>
      <c r="E209">
        <v>507.31</v>
      </c>
      <c r="F209">
        <v>473.3</v>
      </c>
      <c r="G209">
        <v>534.83000000000004</v>
      </c>
      <c r="H209">
        <v>346.8</v>
      </c>
      <c r="I209">
        <v>410.56</v>
      </c>
      <c r="J209" s="43">
        <f t="shared" si="115"/>
        <v>431.07249999999999</v>
      </c>
      <c r="K209">
        <v>11</v>
      </c>
      <c r="L209">
        <v>1</v>
      </c>
      <c r="M209" s="1">
        <f t="shared" si="87"/>
        <v>396.745</v>
      </c>
      <c r="N209" s="1">
        <f t="shared" si="88"/>
        <v>465.4</v>
      </c>
      <c r="O209" s="1">
        <f t="shared" si="89"/>
        <v>30.5</v>
      </c>
      <c r="P209" s="1">
        <f t="shared" si="90"/>
        <v>118.82999999999998</v>
      </c>
      <c r="Q209" s="1">
        <f t="shared" si="91"/>
        <v>61.53000000000003</v>
      </c>
      <c r="R209" s="1">
        <f t="shared" si="92"/>
        <v>63.759999999999991</v>
      </c>
      <c r="S209" s="1">
        <f t="shared" si="93"/>
        <v>68.654999999999973</v>
      </c>
      <c r="T209" s="1">
        <f t="shared" si="94"/>
        <v>367.64</v>
      </c>
      <c r="U209" s="1">
        <f t="shared" si="95"/>
        <v>458.935</v>
      </c>
      <c r="V209" s="1">
        <f t="shared" si="96"/>
        <v>425.85</v>
      </c>
      <c r="W209" s="1">
        <f t="shared" si="97"/>
        <v>471.86500000000001</v>
      </c>
      <c r="X209" s="1">
        <f t="shared" si="98"/>
        <v>91.295000000000016</v>
      </c>
      <c r="Y209" s="1">
        <f t="shared" si="99"/>
        <v>46.014999999999986</v>
      </c>
      <c r="Z209" s="1">
        <f t="shared" si="100"/>
        <v>383.44</v>
      </c>
      <c r="AA209" s="1">
        <f t="shared" si="101"/>
        <v>458.10500000000002</v>
      </c>
      <c r="AB209" s="1">
        <f t="shared" si="102"/>
        <v>410.05</v>
      </c>
      <c r="AC209" s="1">
        <f t="shared" si="103"/>
        <v>472.69500000000005</v>
      </c>
      <c r="AD209" s="1">
        <f t="shared" si="104"/>
        <v>74.66500000000002</v>
      </c>
      <c r="AE209" s="1">
        <f t="shared" si="105"/>
        <v>62.645000000000039</v>
      </c>
      <c r="AF209" s="1">
        <f t="shared" si="106"/>
        <v>507.31</v>
      </c>
      <c r="AG209" s="1">
        <f t="shared" si="107"/>
        <v>393.65</v>
      </c>
      <c r="AH209" s="1">
        <f t="shared" si="108"/>
        <v>378.68</v>
      </c>
      <c r="AI209" s="1">
        <f t="shared" si="109"/>
        <v>504.06500000000005</v>
      </c>
      <c r="AJ209" s="1">
        <f t="shared" si="110"/>
        <v>113.66000000000003</v>
      </c>
      <c r="AK209" s="1">
        <f t="shared" si="111"/>
        <v>125.38500000000005</v>
      </c>
      <c r="AL209" s="1">
        <f t="shared" si="112"/>
        <v>505.6875</v>
      </c>
      <c r="AM209" s="1">
        <f t="shared" si="113"/>
        <v>386.16499999999996</v>
      </c>
      <c r="AN209" s="1">
        <f t="shared" si="114"/>
        <v>119.52250000000004</v>
      </c>
      <c r="AP209" s="43">
        <v>396.75</v>
      </c>
      <c r="AQ209" s="43">
        <v>465.4</v>
      </c>
      <c r="AR209" s="43">
        <v>68.650000000000006</v>
      </c>
      <c r="AS209" s="43">
        <v>30.5</v>
      </c>
      <c r="AT209" s="43">
        <v>118.83</v>
      </c>
      <c r="AU209" s="43">
        <v>61.53</v>
      </c>
      <c r="AV209" s="43">
        <v>63.76</v>
      </c>
    </row>
    <row r="210" spans="1:48" x14ac:dyDescent="0.3">
      <c r="A210">
        <v>217</v>
      </c>
      <c r="B210">
        <v>364.4</v>
      </c>
      <c r="C210">
        <v>451.09</v>
      </c>
      <c r="D210">
        <v>420.16</v>
      </c>
      <c r="E210">
        <v>456.8</v>
      </c>
      <c r="F210">
        <v>441.8</v>
      </c>
      <c r="G210">
        <v>544.42999999999995</v>
      </c>
      <c r="H210">
        <v>353.5</v>
      </c>
      <c r="I210">
        <v>408.64</v>
      </c>
      <c r="J210" s="43">
        <f t="shared" si="115"/>
        <v>430.10249999999996</v>
      </c>
      <c r="K210">
        <v>16</v>
      </c>
      <c r="L210">
        <v>1</v>
      </c>
      <c r="M210" s="1">
        <f t="shared" si="87"/>
        <v>394.96499999999997</v>
      </c>
      <c r="N210" s="1">
        <f t="shared" si="88"/>
        <v>465.24</v>
      </c>
      <c r="O210" s="1">
        <f t="shared" si="89"/>
        <v>86.69</v>
      </c>
      <c r="P210" s="1">
        <f t="shared" si="90"/>
        <v>36.639999999999986</v>
      </c>
      <c r="Q210" s="1">
        <f t="shared" si="91"/>
        <v>102.62999999999994</v>
      </c>
      <c r="R210" s="1">
        <f t="shared" si="92"/>
        <v>55.139999999999986</v>
      </c>
      <c r="S210" s="1">
        <f t="shared" si="93"/>
        <v>70.275000000000034</v>
      </c>
      <c r="T210" s="1">
        <f t="shared" si="94"/>
        <v>386.83000000000004</v>
      </c>
      <c r="U210" s="1">
        <f t="shared" si="95"/>
        <v>432.72</v>
      </c>
      <c r="V210" s="1">
        <f t="shared" si="96"/>
        <v>403.1</v>
      </c>
      <c r="W210" s="1">
        <f t="shared" si="97"/>
        <v>497.76</v>
      </c>
      <c r="X210" s="1">
        <f t="shared" si="98"/>
        <v>45.889999999999986</v>
      </c>
      <c r="Y210" s="1">
        <f t="shared" si="99"/>
        <v>94.659999999999968</v>
      </c>
      <c r="Z210" s="1">
        <f t="shared" si="100"/>
        <v>392.28</v>
      </c>
      <c r="AA210" s="1">
        <f t="shared" si="101"/>
        <v>453.94499999999999</v>
      </c>
      <c r="AB210" s="1">
        <f t="shared" si="102"/>
        <v>397.65</v>
      </c>
      <c r="AC210" s="1">
        <f t="shared" si="103"/>
        <v>476.53499999999997</v>
      </c>
      <c r="AD210" s="1">
        <f t="shared" si="104"/>
        <v>61.66500000000002</v>
      </c>
      <c r="AE210" s="1">
        <f t="shared" si="105"/>
        <v>78.884999999999991</v>
      </c>
      <c r="AF210" s="1">
        <f t="shared" si="106"/>
        <v>456.8</v>
      </c>
      <c r="AG210" s="1">
        <f t="shared" si="107"/>
        <v>407.745</v>
      </c>
      <c r="AH210" s="1">
        <f t="shared" si="108"/>
        <v>381.07</v>
      </c>
      <c r="AI210" s="1">
        <f t="shared" si="109"/>
        <v>493.11500000000001</v>
      </c>
      <c r="AJ210" s="1">
        <f t="shared" si="110"/>
        <v>49.055000000000007</v>
      </c>
      <c r="AK210" s="1">
        <f t="shared" si="111"/>
        <v>112.04500000000002</v>
      </c>
      <c r="AL210" s="1">
        <f t="shared" si="112"/>
        <v>474.95749999999998</v>
      </c>
      <c r="AM210" s="1">
        <f t="shared" si="113"/>
        <v>394.40750000000003</v>
      </c>
      <c r="AN210" s="1">
        <f t="shared" si="114"/>
        <v>80.549999999999955</v>
      </c>
      <c r="AP210" s="43">
        <v>394.97</v>
      </c>
      <c r="AQ210" s="43">
        <v>465.24</v>
      </c>
      <c r="AR210" s="43">
        <v>70.28</v>
      </c>
      <c r="AS210" s="43">
        <v>86.69</v>
      </c>
      <c r="AT210" s="43">
        <v>36.64</v>
      </c>
      <c r="AU210" s="43">
        <v>102.63</v>
      </c>
      <c r="AV210" s="43">
        <v>55.14</v>
      </c>
    </row>
    <row r="211" spans="1:48" x14ac:dyDescent="0.3">
      <c r="A211">
        <v>218</v>
      </c>
      <c r="B211">
        <v>486.8</v>
      </c>
      <c r="C211">
        <v>523.52</v>
      </c>
      <c r="D211">
        <v>477.44</v>
      </c>
      <c r="E211">
        <v>611.41</v>
      </c>
      <c r="F211">
        <v>533.23</v>
      </c>
      <c r="G211">
        <v>606.4</v>
      </c>
      <c r="H211">
        <v>481.1</v>
      </c>
      <c r="I211">
        <v>510.06</v>
      </c>
      <c r="J211" s="43">
        <f t="shared" si="115"/>
        <v>528.745</v>
      </c>
      <c r="K211">
        <v>26</v>
      </c>
      <c r="L211">
        <v>2</v>
      </c>
      <c r="M211" s="1">
        <f t="shared" si="87"/>
        <v>494.64250000000004</v>
      </c>
      <c r="N211" s="1">
        <f t="shared" si="88"/>
        <v>562.84749999999997</v>
      </c>
      <c r="O211" s="1">
        <f t="shared" si="89"/>
        <v>36.71999999999997</v>
      </c>
      <c r="P211" s="1">
        <f t="shared" si="90"/>
        <v>133.96999999999997</v>
      </c>
      <c r="Q211" s="1">
        <f t="shared" si="91"/>
        <v>73.169999999999959</v>
      </c>
      <c r="R211" s="1">
        <f t="shared" si="92"/>
        <v>28.95999999999998</v>
      </c>
      <c r="S211" s="1">
        <f t="shared" si="93"/>
        <v>68.204999999999927</v>
      </c>
      <c r="T211" s="1">
        <f t="shared" si="94"/>
        <v>479.27</v>
      </c>
      <c r="U211" s="1">
        <f t="shared" si="95"/>
        <v>560.73500000000001</v>
      </c>
      <c r="V211" s="1">
        <f t="shared" si="96"/>
        <v>510.01499999999999</v>
      </c>
      <c r="W211" s="1">
        <f t="shared" si="97"/>
        <v>564.96</v>
      </c>
      <c r="X211" s="1">
        <f t="shared" si="98"/>
        <v>81.465000000000032</v>
      </c>
      <c r="Y211" s="1">
        <f t="shared" si="99"/>
        <v>54.94500000000005</v>
      </c>
      <c r="Z211" s="1">
        <f t="shared" si="100"/>
        <v>482.12</v>
      </c>
      <c r="AA211" s="1">
        <f t="shared" si="101"/>
        <v>567.46499999999992</v>
      </c>
      <c r="AB211" s="1">
        <f t="shared" si="102"/>
        <v>507.16500000000002</v>
      </c>
      <c r="AC211" s="1">
        <f t="shared" si="103"/>
        <v>558.23</v>
      </c>
      <c r="AD211" s="1">
        <f t="shared" si="104"/>
        <v>85.344999999999914</v>
      </c>
      <c r="AE211" s="1">
        <f t="shared" si="105"/>
        <v>51.064999999999998</v>
      </c>
      <c r="AF211" s="1">
        <f t="shared" si="106"/>
        <v>611.41</v>
      </c>
      <c r="AG211" s="1">
        <f t="shared" si="107"/>
        <v>505.15999999999997</v>
      </c>
      <c r="AH211" s="1">
        <f t="shared" si="108"/>
        <v>495.58000000000004</v>
      </c>
      <c r="AI211" s="1">
        <f t="shared" si="109"/>
        <v>569.81500000000005</v>
      </c>
      <c r="AJ211" s="1">
        <f t="shared" si="110"/>
        <v>106.25</v>
      </c>
      <c r="AK211" s="1">
        <f t="shared" si="111"/>
        <v>74.235000000000014</v>
      </c>
      <c r="AL211" s="1">
        <f t="shared" si="112"/>
        <v>590.61249999999995</v>
      </c>
      <c r="AM211" s="1">
        <f t="shared" si="113"/>
        <v>500.37</v>
      </c>
      <c r="AN211" s="1">
        <f t="shared" si="114"/>
        <v>90.24249999999995</v>
      </c>
      <c r="AP211" s="43">
        <v>494.64</v>
      </c>
      <c r="AQ211" s="43">
        <v>562.85</v>
      </c>
      <c r="AR211" s="43">
        <v>68.2</v>
      </c>
      <c r="AS211" s="43">
        <v>36.72</v>
      </c>
      <c r="AT211" s="43">
        <v>133.97</v>
      </c>
      <c r="AU211" s="43">
        <v>73.17</v>
      </c>
      <c r="AV211" s="43">
        <v>28.96</v>
      </c>
    </row>
    <row r="212" spans="1:48" x14ac:dyDescent="0.3">
      <c r="A212">
        <v>219</v>
      </c>
      <c r="B212">
        <v>380.5</v>
      </c>
      <c r="C212">
        <v>517.73</v>
      </c>
      <c r="D212">
        <v>449.03</v>
      </c>
      <c r="E212">
        <v>506.06</v>
      </c>
      <c r="F212">
        <v>573.66</v>
      </c>
      <c r="G212">
        <v>603.63</v>
      </c>
      <c r="H212">
        <v>440.3</v>
      </c>
      <c r="I212">
        <v>624.4</v>
      </c>
      <c r="J212" s="43">
        <f t="shared" si="115"/>
        <v>511.91375000000005</v>
      </c>
      <c r="K212">
        <v>17</v>
      </c>
      <c r="L212">
        <v>1</v>
      </c>
      <c r="M212" s="1">
        <f t="shared" si="87"/>
        <v>460.8725</v>
      </c>
      <c r="N212" s="1">
        <f t="shared" si="88"/>
        <v>562.95500000000004</v>
      </c>
      <c r="O212" s="1">
        <f t="shared" si="89"/>
        <v>137.23000000000002</v>
      </c>
      <c r="P212" s="1">
        <f t="shared" si="90"/>
        <v>57.03000000000003</v>
      </c>
      <c r="Q212" s="1">
        <f t="shared" si="91"/>
        <v>29.970000000000027</v>
      </c>
      <c r="R212" s="1">
        <f t="shared" si="92"/>
        <v>184.09999999999997</v>
      </c>
      <c r="S212" s="1">
        <f t="shared" si="93"/>
        <v>102.08250000000004</v>
      </c>
      <c r="T212" s="1">
        <f t="shared" si="94"/>
        <v>444.66499999999996</v>
      </c>
      <c r="U212" s="1">
        <f t="shared" si="95"/>
        <v>565.23</v>
      </c>
      <c r="V212" s="1">
        <f t="shared" si="96"/>
        <v>477.08</v>
      </c>
      <c r="W212" s="1">
        <f t="shared" si="97"/>
        <v>560.68000000000006</v>
      </c>
      <c r="X212" s="1">
        <f t="shared" si="98"/>
        <v>120.56500000000005</v>
      </c>
      <c r="Y212" s="1">
        <f t="shared" si="99"/>
        <v>83.60000000000008</v>
      </c>
      <c r="Z212" s="1">
        <f t="shared" si="100"/>
        <v>414.76499999999999</v>
      </c>
      <c r="AA212" s="1">
        <f t="shared" si="101"/>
        <v>511.89499999999998</v>
      </c>
      <c r="AB212" s="1">
        <f t="shared" si="102"/>
        <v>506.98</v>
      </c>
      <c r="AC212" s="1">
        <f t="shared" si="103"/>
        <v>614.01499999999999</v>
      </c>
      <c r="AD212" s="1">
        <f t="shared" si="104"/>
        <v>97.13</v>
      </c>
      <c r="AE212" s="1">
        <f t="shared" si="105"/>
        <v>107.03499999999997</v>
      </c>
      <c r="AF212" s="1">
        <f t="shared" si="106"/>
        <v>506.06</v>
      </c>
      <c r="AG212" s="1">
        <f t="shared" si="107"/>
        <v>449.11500000000001</v>
      </c>
      <c r="AH212" s="1">
        <f t="shared" si="108"/>
        <v>532.35</v>
      </c>
      <c r="AI212" s="1">
        <f t="shared" si="109"/>
        <v>588.64499999999998</v>
      </c>
      <c r="AJ212" s="1">
        <f t="shared" si="110"/>
        <v>56.944999999999993</v>
      </c>
      <c r="AK212" s="1">
        <f t="shared" si="111"/>
        <v>56.294999999999959</v>
      </c>
      <c r="AL212" s="1">
        <f t="shared" si="112"/>
        <v>547.35249999999996</v>
      </c>
      <c r="AM212" s="1">
        <f t="shared" si="113"/>
        <v>490.73250000000002</v>
      </c>
      <c r="AN212" s="1">
        <f t="shared" si="114"/>
        <v>56.619999999999948</v>
      </c>
      <c r="AP212" s="43">
        <v>460.87</v>
      </c>
      <c r="AQ212" s="43">
        <v>562.96</v>
      </c>
      <c r="AR212" s="43">
        <v>102.08</v>
      </c>
      <c r="AS212" s="43">
        <v>137.22999999999999</v>
      </c>
      <c r="AT212" s="43">
        <v>57.03</v>
      </c>
      <c r="AU212" s="43">
        <v>29.97</v>
      </c>
      <c r="AV212" s="43">
        <v>184.1</v>
      </c>
    </row>
    <row r="213" spans="1:48" x14ac:dyDescent="0.3">
      <c r="AP213" s="43"/>
      <c r="AQ213" s="43"/>
      <c r="AR213" s="43"/>
      <c r="AS213" s="43"/>
      <c r="AT213" s="43"/>
      <c r="AU213" s="43"/>
      <c r="AV213" s="43"/>
    </row>
    <row r="214" spans="1:48" x14ac:dyDescent="0.3">
      <c r="B214" s="1">
        <f t="shared" ref="B214:I214" si="116">AVERAGE(B2:B212)</f>
        <v>523.59573459715671</v>
      </c>
      <c r="C214" s="1">
        <f t="shared" si="116"/>
        <v>586.32649289099538</v>
      </c>
      <c r="D214" s="1">
        <f t="shared" si="116"/>
        <v>558.28104265402851</v>
      </c>
      <c r="E214" s="1">
        <f t="shared" si="116"/>
        <v>708.88563981042671</v>
      </c>
      <c r="F214" s="1">
        <f t="shared" si="116"/>
        <v>590.88620853080602</v>
      </c>
      <c r="G214" s="1">
        <f t="shared" si="116"/>
        <v>669.60189573459706</v>
      </c>
      <c r="H214" s="1">
        <f t="shared" si="116"/>
        <v>531.21843601895762</v>
      </c>
      <c r="I214" s="1">
        <f t="shared" si="116"/>
        <v>574.96791469194295</v>
      </c>
      <c r="J214" s="1"/>
      <c r="AP214" s="43"/>
      <c r="AQ214" s="43"/>
      <c r="AR214" s="43"/>
      <c r="AS214" s="43"/>
      <c r="AT214" s="43"/>
      <c r="AU214" s="43"/>
      <c r="AV214" s="43"/>
    </row>
    <row r="215" spans="1:48" x14ac:dyDescent="0.3">
      <c r="AP215" s="43"/>
      <c r="AQ215" s="43"/>
      <c r="AR215" s="43"/>
      <c r="AS215" s="43"/>
      <c r="AT215" s="43"/>
      <c r="AU215" s="43"/>
      <c r="AV215" s="43"/>
    </row>
    <row r="216" spans="1:48" x14ac:dyDescent="0.3">
      <c r="AG216" t="s">
        <v>33</v>
      </c>
      <c r="AI216" t="s">
        <v>34</v>
      </c>
      <c r="AP216" s="43"/>
      <c r="AQ216" s="43"/>
      <c r="AR216" s="43"/>
      <c r="AS216" s="43"/>
      <c r="AT216" s="43"/>
      <c r="AU216" s="43"/>
      <c r="AV216" s="43"/>
    </row>
    <row r="217" spans="1:48" x14ac:dyDescent="0.3">
      <c r="W217" s="43" t="s">
        <v>367</v>
      </c>
      <c r="X217" s="43"/>
      <c r="Y217" s="43"/>
      <c r="Z217" s="43"/>
      <c r="AA217" s="43"/>
      <c r="AG217" t="s">
        <v>373</v>
      </c>
      <c r="AH217" t="s">
        <v>374</v>
      </c>
      <c r="AI217" s="43" t="s">
        <v>374</v>
      </c>
      <c r="AJ217" s="43" t="s">
        <v>373</v>
      </c>
      <c r="AP217" s="43"/>
      <c r="AQ217" s="43"/>
      <c r="AR217" s="43"/>
      <c r="AS217" s="43"/>
      <c r="AT217" s="43"/>
      <c r="AU217" s="43"/>
      <c r="AV217" s="43"/>
    </row>
    <row r="218" spans="1:48" x14ac:dyDescent="0.3">
      <c r="W218" s="43"/>
      <c r="X218" s="43" t="s">
        <v>33</v>
      </c>
      <c r="Y218" s="43"/>
      <c r="Z218" s="43" t="s">
        <v>34</v>
      </c>
      <c r="AA218" s="43"/>
      <c r="AF218" t="s">
        <v>36</v>
      </c>
      <c r="AG218" s="1">
        <v>523.6</v>
      </c>
      <c r="AH218" s="1">
        <v>558.28</v>
      </c>
      <c r="AI218" s="1">
        <v>590.89</v>
      </c>
      <c r="AJ218" s="1">
        <v>531.22</v>
      </c>
      <c r="AP218" s="43"/>
      <c r="AQ218" s="43"/>
      <c r="AR218" s="43"/>
      <c r="AS218" s="43"/>
      <c r="AT218" s="43"/>
      <c r="AU218" s="43"/>
      <c r="AV218" s="43"/>
    </row>
    <row r="219" spans="1:48" x14ac:dyDescent="0.3">
      <c r="W219" s="43"/>
      <c r="X219" s="43" t="s">
        <v>368</v>
      </c>
      <c r="Y219" s="43" t="s">
        <v>369</v>
      </c>
      <c r="Z219" s="43" t="s">
        <v>369</v>
      </c>
      <c r="AA219" s="43" t="s">
        <v>368</v>
      </c>
      <c r="AF219" t="s">
        <v>37</v>
      </c>
      <c r="AG219" s="1">
        <v>586.33000000000004</v>
      </c>
      <c r="AH219" s="1">
        <v>708.89</v>
      </c>
      <c r="AI219" s="1">
        <v>669.6</v>
      </c>
      <c r="AJ219" s="1">
        <v>574.97</v>
      </c>
      <c r="AP219" s="43"/>
      <c r="AQ219" s="43"/>
      <c r="AR219" s="43"/>
      <c r="AS219" s="43"/>
      <c r="AT219" s="43"/>
      <c r="AU219" s="43"/>
      <c r="AV219" s="43"/>
    </row>
    <row r="220" spans="1:48" x14ac:dyDescent="0.3">
      <c r="W220" s="43" t="s">
        <v>361</v>
      </c>
      <c r="X220" s="1">
        <f>AVERAGE(O2:O147)</f>
        <v>59.118972602739746</v>
      </c>
      <c r="Y220" s="1">
        <f>AVERAGE(P2:P147)</f>
        <v>140.80095890410959</v>
      </c>
      <c r="Z220" s="1">
        <f>AVERAGE(Q2:Q147)</f>
        <v>76.150616438356195</v>
      </c>
      <c r="AA220" s="1">
        <f>AVERAGE(R2:R147)</f>
        <v>39.400068493150691</v>
      </c>
      <c r="AP220" s="43"/>
      <c r="AQ220" s="43"/>
      <c r="AR220" s="43"/>
      <c r="AS220" s="43"/>
      <c r="AT220" s="43"/>
      <c r="AU220" s="43"/>
      <c r="AV220" s="43"/>
    </row>
    <row r="221" spans="1:48" x14ac:dyDescent="0.3">
      <c r="W221" s="43" t="s">
        <v>362</v>
      </c>
      <c r="X221" s="1">
        <f>AVERAGE(O148:O212)</f>
        <v>70.843384615384608</v>
      </c>
      <c r="Y221" s="1">
        <f>AVERAGE(P148:P212)</f>
        <v>172.62507692307699</v>
      </c>
      <c r="Z221" s="1">
        <f>AVERAGE(Q148:Q212)</f>
        <v>84.477230769230772</v>
      </c>
      <c r="AA221" s="1">
        <f>AVERAGE(R148:R212)</f>
        <v>53.518923076923073</v>
      </c>
      <c r="AP221" s="43"/>
      <c r="AQ221" s="43"/>
      <c r="AR221" s="43"/>
      <c r="AS221" s="43"/>
      <c r="AT221" s="43"/>
      <c r="AU221" s="43"/>
      <c r="AV221" s="43"/>
    </row>
    <row r="222" spans="1:48" x14ac:dyDescent="0.3">
      <c r="AP222" s="43"/>
      <c r="AQ222" s="43"/>
      <c r="AR222" s="43"/>
      <c r="AS222" s="43"/>
      <c r="AT222" s="43"/>
      <c r="AU222" s="43"/>
      <c r="AV222" s="43"/>
    </row>
    <row r="223" spans="1:48" x14ac:dyDescent="0.3">
      <c r="AP223" s="43"/>
      <c r="AQ223" s="43"/>
      <c r="AR223" s="43"/>
      <c r="AS223" s="43"/>
      <c r="AT223" s="43"/>
      <c r="AU223" s="43"/>
      <c r="AV223" s="43"/>
    </row>
    <row r="224" spans="1:48" x14ac:dyDescent="0.3">
      <c r="AP224" s="43"/>
      <c r="AQ224" s="43"/>
      <c r="AR224" s="43"/>
      <c r="AS224" s="43"/>
      <c r="AT224" s="43"/>
      <c r="AU224" s="43"/>
      <c r="AV224" s="43"/>
    </row>
    <row r="225" spans="42:48" x14ac:dyDescent="0.3">
      <c r="AP225" s="43"/>
      <c r="AQ225" s="43"/>
      <c r="AR225" s="43"/>
      <c r="AS225" s="43"/>
      <c r="AT225" s="43"/>
      <c r="AU225" s="43"/>
      <c r="AV225" s="43"/>
    </row>
    <row r="226" spans="42:48" x14ac:dyDescent="0.3">
      <c r="AP226" s="43"/>
      <c r="AQ226" s="43"/>
      <c r="AR226" s="43"/>
      <c r="AS226" s="43"/>
      <c r="AT226" s="43"/>
      <c r="AU226" s="43"/>
      <c r="AV226" s="43"/>
    </row>
    <row r="227" spans="42:48" x14ac:dyDescent="0.3">
      <c r="AP227" s="43"/>
      <c r="AQ227" s="43"/>
      <c r="AR227" s="43"/>
      <c r="AS227" s="43"/>
      <c r="AT227" s="43"/>
      <c r="AU227" s="43"/>
      <c r="AV227" s="43"/>
    </row>
    <row r="228" spans="42:48" x14ac:dyDescent="0.3">
      <c r="AP228" s="43"/>
      <c r="AQ228" s="43"/>
      <c r="AR228" s="43"/>
      <c r="AS228" s="43"/>
      <c r="AT228" s="43"/>
      <c r="AU228" s="43"/>
      <c r="AV228" s="43"/>
    </row>
    <row r="229" spans="42:48" x14ac:dyDescent="0.3">
      <c r="AP229" s="43"/>
      <c r="AQ229" s="43"/>
      <c r="AR229" s="43"/>
      <c r="AS229" s="43"/>
      <c r="AT229" s="43"/>
      <c r="AU229" s="43"/>
      <c r="AV229" s="43"/>
    </row>
    <row r="230" spans="42:48" x14ac:dyDescent="0.3">
      <c r="AP230" s="43"/>
      <c r="AQ230" s="43"/>
      <c r="AR230" s="43"/>
      <c r="AS230" s="43"/>
      <c r="AT230" s="43"/>
      <c r="AU230" s="43"/>
      <c r="AV230" s="43"/>
    </row>
    <row r="231" spans="42:48" x14ac:dyDescent="0.3">
      <c r="AP231" s="43"/>
      <c r="AQ231" s="43"/>
      <c r="AR231" s="43"/>
      <c r="AS231" s="43"/>
      <c r="AT231" s="43"/>
      <c r="AU231" s="43"/>
      <c r="AV231" s="43"/>
    </row>
    <row r="232" spans="42:48" x14ac:dyDescent="0.3">
      <c r="AP232" s="43"/>
      <c r="AQ232" s="43"/>
      <c r="AR232" s="43"/>
      <c r="AS232" s="43"/>
      <c r="AT232" s="43"/>
      <c r="AU232" s="43"/>
      <c r="AV232" s="43"/>
    </row>
    <row r="233" spans="42:48" x14ac:dyDescent="0.3">
      <c r="AP233" s="43"/>
      <c r="AQ233" s="43"/>
      <c r="AR233" s="43"/>
      <c r="AS233" s="43"/>
      <c r="AT233" s="43"/>
      <c r="AU233" s="43"/>
      <c r="AV233" s="43"/>
    </row>
    <row r="234" spans="42:48" x14ac:dyDescent="0.3">
      <c r="AP234" s="43"/>
      <c r="AQ234" s="43"/>
      <c r="AR234" s="43"/>
      <c r="AS234" s="43"/>
      <c r="AT234" s="43"/>
      <c r="AU234" s="43"/>
      <c r="AV234" s="43"/>
    </row>
    <row r="235" spans="42:48" x14ac:dyDescent="0.3">
      <c r="AP235" s="43"/>
      <c r="AQ235" s="43"/>
      <c r="AR235" s="43"/>
      <c r="AS235" s="43"/>
      <c r="AT235" s="43"/>
      <c r="AU235" s="43"/>
      <c r="AV235" s="43"/>
    </row>
    <row r="236" spans="42:48" x14ac:dyDescent="0.3">
      <c r="AP236" s="43"/>
      <c r="AQ236" s="43"/>
      <c r="AR236" s="43"/>
      <c r="AS236" s="43"/>
      <c r="AT236" s="43"/>
      <c r="AU236" s="43"/>
      <c r="AV236" s="43"/>
    </row>
    <row r="237" spans="42:48" x14ac:dyDescent="0.3">
      <c r="AP237" s="43"/>
      <c r="AQ237" s="43"/>
      <c r="AR237" s="43"/>
      <c r="AS237" s="43"/>
      <c r="AT237" s="43"/>
      <c r="AU237" s="43"/>
      <c r="AV237" s="43"/>
    </row>
    <row r="238" spans="42:48" x14ac:dyDescent="0.3">
      <c r="AP238" s="43"/>
      <c r="AQ238" s="43"/>
      <c r="AR238" s="43"/>
      <c r="AS238" s="43"/>
      <c r="AT238" s="43"/>
      <c r="AU238" s="43"/>
      <c r="AV238" s="43"/>
    </row>
    <row r="239" spans="42:48" x14ac:dyDescent="0.3">
      <c r="AP239" s="43"/>
      <c r="AQ239" s="43"/>
      <c r="AR239" s="43"/>
      <c r="AS239" s="43"/>
      <c r="AT239" s="43"/>
      <c r="AU239" s="43"/>
      <c r="AV239" s="43"/>
    </row>
    <row r="240" spans="42:48" x14ac:dyDescent="0.3">
      <c r="AP240" s="43"/>
      <c r="AQ240" s="43"/>
      <c r="AR240" s="43"/>
      <c r="AS240" s="43"/>
      <c r="AT240" s="43"/>
      <c r="AU240" s="43"/>
      <c r="AV240" s="43"/>
    </row>
    <row r="241" spans="2:48" x14ac:dyDescent="0.3">
      <c r="B241" s="104" t="s">
        <v>378</v>
      </c>
      <c r="C241" s="44" t="s">
        <v>329</v>
      </c>
      <c r="D241" s="45">
        <v>146</v>
      </c>
      <c r="E241" s="46">
        <v>65.212054794520554</v>
      </c>
      <c r="F241" s="47">
        <v>80.74483243777199</v>
      </c>
      <c r="G241" s="48">
        <v>6.6824898799711585</v>
      </c>
      <c r="H241" s="49"/>
      <c r="AP241" s="43"/>
      <c r="AQ241" s="43"/>
      <c r="AR241" s="43"/>
      <c r="AS241" s="43"/>
      <c r="AT241" s="43"/>
      <c r="AU241" s="43"/>
      <c r="AV241" s="43"/>
    </row>
    <row r="242" spans="2:48" x14ac:dyDescent="0.3">
      <c r="B242" s="104"/>
      <c r="C242" s="44" t="s">
        <v>330</v>
      </c>
      <c r="D242" s="45">
        <v>65</v>
      </c>
      <c r="E242" s="46">
        <v>57.157384615384629</v>
      </c>
      <c r="F242" s="47">
        <v>84.545259925470589</v>
      </c>
      <c r="G242" s="48">
        <v>10.486548875631387</v>
      </c>
      <c r="H242" s="49"/>
      <c r="AP242" s="43"/>
      <c r="AQ242" s="43"/>
      <c r="AR242" s="43"/>
      <c r="AS242" s="43"/>
      <c r="AT242" s="43"/>
      <c r="AU242" s="43"/>
      <c r="AV242" s="43"/>
    </row>
    <row r="243" spans="2:48" x14ac:dyDescent="0.3">
      <c r="B243" s="104" t="s">
        <v>379</v>
      </c>
      <c r="C243" s="44" t="s">
        <v>329</v>
      </c>
      <c r="D243" s="45">
        <v>146</v>
      </c>
      <c r="E243" s="46">
        <v>158.23938356164382</v>
      </c>
      <c r="F243" s="47">
        <v>119.64003982765223</v>
      </c>
      <c r="G243" s="48">
        <v>9.9014801473986811</v>
      </c>
      <c r="H243" s="49"/>
      <c r="AP243" s="43"/>
      <c r="AQ243" s="43"/>
      <c r="AR243" s="43"/>
      <c r="AS243" s="43"/>
      <c r="AT243" s="43"/>
      <c r="AU243" s="43"/>
      <c r="AV243" s="43"/>
    </row>
    <row r="244" spans="2:48" x14ac:dyDescent="0.3">
      <c r="B244" s="104"/>
      <c r="C244" s="44" t="s">
        <v>330</v>
      </c>
      <c r="D244" s="45">
        <v>65</v>
      </c>
      <c r="E244" s="46">
        <v>133.45569230769235</v>
      </c>
      <c r="F244" s="47">
        <v>98.336309735538919</v>
      </c>
      <c r="G244" s="48">
        <v>12.197118078529765</v>
      </c>
      <c r="H244" s="49"/>
      <c r="J244" s="43" t="s">
        <v>33</v>
      </c>
      <c r="L244" t="s">
        <v>34</v>
      </c>
      <c r="AP244" s="43"/>
      <c r="AQ244" s="43"/>
      <c r="AR244" s="43"/>
      <c r="AS244" s="43"/>
      <c r="AT244" s="43"/>
      <c r="AU244" s="43"/>
      <c r="AV244" s="43"/>
    </row>
    <row r="245" spans="2:48" x14ac:dyDescent="0.3">
      <c r="B245" s="104" t="s">
        <v>380</v>
      </c>
      <c r="C245" s="44" t="s">
        <v>329</v>
      </c>
      <c r="D245" s="45">
        <v>146</v>
      </c>
      <c r="E245" s="46">
        <v>81.9808219178082</v>
      </c>
      <c r="F245" s="47">
        <v>105.97436133334062</v>
      </c>
      <c r="G245" s="48">
        <v>8.7705005480347786</v>
      </c>
      <c r="H245" s="49"/>
      <c r="J245" s="43" t="s">
        <v>373</v>
      </c>
      <c r="K245" t="s">
        <v>374</v>
      </c>
      <c r="L245" s="43" t="s">
        <v>373</v>
      </c>
      <c r="M245" s="43" t="s">
        <v>374</v>
      </c>
      <c r="AP245" s="43"/>
      <c r="AQ245" s="43"/>
      <c r="AR245" s="43"/>
      <c r="AS245" s="43"/>
      <c r="AT245" s="43"/>
      <c r="AU245" s="43"/>
      <c r="AV245" s="43"/>
    </row>
    <row r="246" spans="2:48" x14ac:dyDescent="0.3">
      <c r="B246" s="104"/>
      <c r="C246" s="44" t="s">
        <v>330</v>
      </c>
      <c r="D246" s="45">
        <v>65</v>
      </c>
      <c r="E246" s="46">
        <v>71.381692307692305</v>
      </c>
      <c r="F246" s="47">
        <v>89.08114486539138</v>
      </c>
      <c r="G246" s="48">
        <v>11.049156160281649</v>
      </c>
      <c r="H246" s="49"/>
      <c r="I246" t="s">
        <v>361</v>
      </c>
      <c r="J246" s="55">
        <v>65.212054794520597</v>
      </c>
      <c r="K246" s="55">
        <v>158.23938356164382</v>
      </c>
      <c r="L246" s="55">
        <v>52.189109589041081</v>
      </c>
      <c r="M246" s="55">
        <v>81.9808219178082</v>
      </c>
      <c r="AP246" s="43"/>
      <c r="AQ246" s="43"/>
      <c r="AR246" s="43"/>
      <c r="AS246" s="43"/>
      <c r="AT246" s="43"/>
      <c r="AU246" s="43"/>
      <c r="AV246" s="43"/>
    </row>
    <row r="247" spans="2:48" x14ac:dyDescent="0.3">
      <c r="B247" s="104" t="s">
        <v>381</v>
      </c>
      <c r="C247" s="44" t="s">
        <v>329</v>
      </c>
      <c r="D247" s="45">
        <v>146</v>
      </c>
      <c r="E247" s="46">
        <v>52.189109589041081</v>
      </c>
      <c r="F247" s="47">
        <v>73.38956453039026</v>
      </c>
      <c r="G247" s="48">
        <v>6.0737635767314462</v>
      </c>
      <c r="H247" s="49"/>
      <c r="I247" t="s">
        <v>362</v>
      </c>
      <c r="J247" s="55">
        <v>57.157384615384629</v>
      </c>
      <c r="K247" s="55">
        <v>133.45569230769235</v>
      </c>
      <c r="L247" s="55">
        <v>24.792769230769238</v>
      </c>
      <c r="M247" s="55">
        <v>71.381692307692305</v>
      </c>
      <c r="AP247" s="43"/>
      <c r="AQ247" s="43"/>
      <c r="AR247" s="43"/>
      <c r="AS247" s="43"/>
      <c r="AT247" s="43"/>
      <c r="AU247" s="43"/>
      <c r="AV247" s="43"/>
    </row>
    <row r="248" spans="2:48" ht="15" thickBot="1" x14ac:dyDescent="0.35">
      <c r="B248" s="104"/>
      <c r="C248" s="50" t="s">
        <v>330</v>
      </c>
      <c r="D248" s="51">
        <v>65</v>
      </c>
      <c r="E248" s="52">
        <v>24.792769230769238</v>
      </c>
      <c r="F248" s="53">
        <v>58.714382621181834</v>
      </c>
      <c r="G248" s="54">
        <v>7.2826228649875224</v>
      </c>
      <c r="H248" s="49"/>
      <c r="J248" s="55">
        <v>6.6824898799711585</v>
      </c>
      <c r="K248" s="55">
        <v>9.9014801473986811</v>
      </c>
      <c r="L248" s="55">
        <v>6.0737635767314462</v>
      </c>
      <c r="M248" s="55">
        <v>8.7705005480347786</v>
      </c>
      <c r="AP248" s="43"/>
      <c r="AQ248" s="43"/>
      <c r="AR248" s="43"/>
      <c r="AS248" s="43"/>
      <c r="AT248" s="43"/>
      <c r="AU248" s="43"/>
      <c r="AV248" s="43"/>
    </row>
    <row r="249" spans="2:48" ht="15" thickTop="1" x14ac:dyDescent="0.3">
      <c r="J249" s="55">
        <v>10.486548875631387</v>
      </c>
      <c r="K249" s="55">
        <v>12.197118078529765</v>
      </c>
      <c r="L249" s="55">
        <v>7.2826228649875224</v>
      </c>
      <c r="M249" s="55">
        <v>11.049156160281649</v>
      </c>
      <c r="AP249" s="43"/>
      <c r="AQ249" s="43"/>
      <c r="AR249" s="43"/>
      <c r="AS249" s="43"/>
      <c r="AT249" s="43"/>
      <c r="AU249" s="43"/>
      <c r="AV249" s="43"/>
    </row>
    <row r="250" spans="2:48" x14ac:dyDescent="0.3">
      <c r="AP250" s="43"/>
      <c r="AQ250" s="43"/>
      <c r="AR250" s="43"/>
      <c r="AS250" s="43"/>
      <c r="AT250" s="43"/>
      <c r="AU250" s="43"/>
      <c r="AV250" s="43"/>
    </row>
    <row r="251" spans="2:48" ht="15" thickBot="1" x14ac:dyDescent="0.35">
      <c r="AP251" s="43"/>
      <c r="AQ251" s="43"/>
      <c r="AR251" s="43"/>
      <c r="AS251" s="43"/>
      <c r="AT251" s="43"/>
      <c r="AU251" s="43"/>
      <c r="AV251" s="43"/>
    </row>
    <row r="252" spans="2:48" ht="15.6" thickTop="1" thickBot="1" x14ac:dyDescent="0.35">
      <c r="B252" s="96" t="s">
        <v>387</v>
      </c>
      <c r="C252" s="97" t="s">
        <v>388</v>
      </c>
      <c r="D252" s="98" t="s">
        <v>389</v>
      </c>
      <c r="E252" s="105" t="s">
        <v>326</v>
      </c>
      <c r="F252" s="95" t="s">
        <v>333</v>
      </c>
      <c r="AP252" s="43"/>
      <c r="AQ252" s="43"/>
      <c r="AR252" s="43"/>
      <c r="AS252" s="43"/>
      <c r="AT252" s="43"/>
      <c r="AU252" s="43"/>
      <c r="AV252" s="43"/>
    </row>
    <row r="253" spans="2:48" ht="15.6" thickTop="1" thickBot="1" x14ac:dyDescent="0.35">
      <c r="B253" s="96"/>
      <c r="C253" s="97"/>
      <c r="D253" s="98"/>
      <c r="E253" s="105"/>
      <c r="F253" s="95"/>
      <c r="AP253" s="43"/>
      <c r="AQ253" s="43"/>
      <c r="AR253" s="43"/>
      <c r="AS253" s="43"/>
      <c r="AT253" s="43"/>
      <c r="AU253" s="43"/>
      <c r="AV253" s="43"/>
    </row>
    <row r="254" spans="2:48" ht="15.6" thickTop="1" thickBot="1" x14ac:dyDescent="0.35">
      <c r="B254" s="99" t="s">
        <v>329</v>
      </c>
      <c r="C254" s="100" t="s">
        <v>329</v>
      </c>
      <c r="D254" s="101" t="s">
        <v>329</v>
      </c>
      <c r="E254" s="58">
        <v>530.63888198103302</v>
      </c>
      <c r="F254" s="59">
        <v>8.8888391572189125</v>
      </c>
      <c r="J254" s="43" t="s">
        <v>33</v>
      </c>
      <c r="K254" s="43"/>
      <c r="L254" s="43" t="s">
        <v>34</v>
      </c>
      <c r="M254" s="43"/>
      <c r="AP254" s="43"/>
      <c r="AQ254" s="43"/>
      <c r="AR254" s="43"/>
      <c r="AS254" s="43"/>
      <c r="AT254" s="43"/>
      <c r="AU254" s="43"/>
      <c r="AV254" s="43"/>
    </row>
    <row r="255" spans="2:48" ht="15.6" thickTop="1" thickBot="1" x14ac:dyDescent="0.35">
      <c r="B255" s="56"/>
      <c r="C255" s="57"/>
      <c r="D255" s="60" t="s">
        <v>330</v>
      </c>
      <c r="E255" s="61">
        <v>591.82360168598541</v>
      </c>
      <c r="F255" s="62">
        <v>9.8027618297021597</v>
      </c>
      <c r="J255" s="43" t="s">
        <v>373</v>
      </c>
      <c r="K255" s="43" t="s">
        <v>374</v>
      </c>
      <c r="L255" s="43" t="s">
        <v>373</v>
      </c>
      <c r="M255" s="43" t="s">
        <v>374</v>
      </c>
      <c r="AP255" s="43"/>
      <c r="AQ255" s="43"/>
      <c r="AR255" s="43"/>
      <c r="AS255" s="43"/>
      <c r="AT255" s="43"/>
      <c r="AU255" s="43"/>
      <c r="AV255" s="43"/>
    </row>
    <row r="256" spans="2:48" ht="15.6" thickTop="1" thickBot="1" x14ac:dyDescent="0.35">
      <c r="B256" s="56"/>
      <c r="C256" s="63" t="s">
        <v>330</v>
      </c>
      <c r="D256" s="60" t="s">
        <v>329</v>
      </c>
      <c r="E256" s="61">
        <v>562.02629926238149</v>
      </c>
      <c r="F256" s="62">
        <v>10.630052852565125</v>
      </c>
      <c r="I256" t="s">
        <v>36</v>
      </c>
      <c r="J256" s="55">
        <v>530.63888198103302</v>
      </c>
      <c r="K256" s="55">
        <v>562.02629926238149</v>
      </c>
      <c r="L256" s="55">
        <v>535.20468440463674</v>
      </c>
      <c r="M256" s="55">
        <v>593.19191938883068</v>
      </c>
      <c r="AP256" s="43"/>
      <c r="AQ256" s="43"/>
      <c r="AR256" s="43"/>
      <c r="AS256" s="43"/>
      <c r="AT256" s="43"/>
      <c r="AU256" s="43"/>
      <c r="AV256" s="43"/>
    </row>
    <row r="257" spans="2:48" ht="15" thickTop="1" x14ac:dyDescent="0.3">
      <c r="B257" s="56"/>
      <c r="C257" s="63"/>
      <c r="D257" s="60" t="s">
        <v>330</v>
      </c>
      <c r="E257" s="61">
        <v>707.87383719704974</v>
      </c>
      <c r="F257" s="62">
        <v>11.871500876156327</v>
      </c>
      <c r="I257" t="s">
        <v>37</v>
      </c>
      <c r="J257" s="55">
        <v>591.82360168598541</v>
      </c>
      <c r="K257" s="55">
        <v>707.87383719704974</v>
      </c>
      <c r="L257" s="55">
        <v>573.69562381454159</v>
      </c>
      <c r="M257" s="55">
        <v>669.87317650158036</v>
      </c>
      <c r="AP257" s="43"/>
      <c r="AQ257" s="43"/>
      <c r="AR257" s="43"/>
      <c r="AS257" s="43"/>
      <c r="AT257" s="43"/>
      <c r="AU257" s="43"/>
      <c r="AV257" s="43"/>
    </row>
    <row r="258" spans="2:48" x14ac:dyDescent="0.3">
      <c r="B258" s="102" t="s">
        <v>330</v>
      </c>
      <c r="C258" s="103" t="s">
        <v>329</v>
      </c>
      <c r="D258" s="64" t="s">
        <v>329</v>
      </c>
      <c r="E258" s="61">
        <v>593.19191938883068</v>
      </c>
      <c r="F258" s="62">
        <v>10.807021125412568</v>
      </c>
      <c r="J258" s="55">
        <v>8.8888391572189125</v>
      </c>
      <c r="K258" s="55">
        <v>10.630052852565125</v>
      </c>
      <c r="L258" s="55">
        <v>9.3835988880949071</v>
      </c>
      <c r="M258" s="55">
        <v>10.807021125412568</v>
      </c>
      <c r="AP258" s="43"/>
      <c r="AQ258" s="43"/>
      <c r="AR258" s="43"/>
      <c r="AS258" s="43"/>
      <c r="AT258" s="43"/>
      <c r="AU258" s="43"/>
      <c r="AV258" s="43"/>
    </row>
    <row r="259" spans="2:48" x14ac:dyDescent="0.3">
      <c r="B259" s="102"/>
      <c r="C259" s="103"/>
      <c r="D259" s="64" t="s">
        <v>330</v>
      </c>
      <c r="E259" s="61">
        <v>669.87317650158036</v>
      </c>
      <c r="F259" s="62">
        <v>10.45753731211264</v>
      </c>
      <c r="J259" s="55">
        <v>9.8027618297021597</v>
      </c>
      <c r="K259" s="55">
        <v>11.871500876156327</v>
      </c>
      <c r="L259" s="55">
        <v>10.161582908608445</v>
      </c>
      <c r="M259" s="55">
        <v>10.45753731211264</v>
      </c>
      <c r="AP259" s="43"/>
      <c r="AQ259" s="43"/>
      <c r="AR259" s="43"/>
      <c r="AS259" s="43"/>
      <c r="AT259" s="43"/>
      <c r="AU259" s="43"/>
      <c r="AV259" s="43"/>
    </row>
    <row r="260" spans="2:48" x14ac:dyDescent="0.3">
      <c r="B260" s="102"/>
      <c r="C260" s="103" t="s">
        <v>330</v>
      </c>
      <c r="D260" s="64" t="s">
        <v>329</v>
      </c>
      <c r="E260" s="61">
        <v>535.20468440463674</v>
      </c>
      <c r="F260" s="62">
        <v>9.3835988880949071</v>
      </c>
      <c r="AP260" s="43"/>
      <c r="AQ260" s="43"/>
      <c r="AR260" s="43"/>
      <c r="AS260" s="43"/>
      <c r="AT260" s="43"/>
      <c r="AU260" s="43"/>
      <c r="AV260" s="43"/>
    </row>
    <row r="261" spans="2:48" ht="15" thickBot="1" x14ac:dyDescent="0.35">
      <c r="B261" s="102"/>
      <c r="C261" s="103"/>
      <c r="D261" s="65" t="s">
        <v>330</v>
      </c>
      <c r="E261" s="66">
        <v>573.69562381454159</v>
      </c>
      <c r="F261" s="67">
        <v>10.161582908608445</v>
      </c>
      <c r="AP261" s="43"/>
      <c r="AQ261" s="43"/>
      <c r="AR261" s="43"/>
      <c r="AS261" s="43"/>
      <c r="AT261" s="43"/>
      <c r="AU261" s="43"/>
      <c r="AV261" s="43"/>
    </row>
    <row r="262" spans="2:48" ht="15" thickTop="1" x14ac:dyDescent="0.3">
      <c r="AP262" s="43"/>
      <c r="AQ262" s="43"/>
      <c r="AR262" s="43"/>
      <c r="AS262" s="43"/>
      <c r="AT262" s="43"/>
      <c r="AU262" s="43"/>
      <c r="AV262" s="43"/>
    </row>
    <row r="263" spans="2:48" x14ac:dyDescent="0.3">
      <c r="AP263" s="43"/>
      <c r="AQ263" s="43"/>
      <c r="AR263" s="43"/>
      <c r="AS263" s="43"/>
      <c r="AT263" s="43"/>
      <c r="AU263" s="43"/>
      <c r="AV263" s="43"/>
    </row>
    <row r="264" spans="2:48" x14ac:dyDescent="0.3">
      <c r="AP264" s="43"/>
      <c r="AQ264" s="43"/>
      <c r="AR264" s="43"/>
      <c r="AS264" s="43"/>
      <c r="AT264" s="43"/>
      <c r="AU264" s="43"/>
      <c r="AV264" s="43"/>
    </row>
    <row r="265" spans="2:48" x14ac:dyDescent="0.3">
      <c r="AP265" s="43"/>
      <c r="AQ265" s="43"/>
      <c r="AR265" s="43"/>
      <c r="AS265" s="43"/>
      <c r="AT265" s="43"/>
      <c r="AU265" s="43"/>
      <c r="AV265" s="43"/>
    </row>
    <row r="266" spans="2:48" x14ac:dyDescent="0.3">
      <c r="AP266" s="43"/>
      <c r="AQ266" s="43"/>
      <c r="AR266" s="43"/>
      <c r="AS266" s="43"/>
      <c r="AT266" s="43"/>
      <c r="AU266" s="43"/>
      <c r="AV266" s="43"/>
    </row>
    <row r="267" spans="2:48" x14ac:dyDescent="0.3">
      <c r="AP267" s="43"/>
      <c r="AQ267" s="43"/>
      <c r="AR267" s="43"/>
      <c r="AS267" s="43"/>
      <c r="AT267" s="43"/>
      <c r="AU267" s="43"/>
      <c r="AV267" s="43"/>
    </row>
    <row r="268" spans="2:48" x14ac:dyDescent="0.3">
      <c r="AP268" s="43"/>
      <c r="AQ268" s="43"/>
      <c r="AR268" s="43"/>
      <c r="AS268" s="43"/>
      <c r="AT268" s="43"/>
      <c r="AU268" s="43"/>
      <c r="AV268" s="43"/>
    </row>
    <row r="269" spans="2:48" ht="15" thickBot="1" x14ac:dyDescent="0.35">
      <c r="J269" s="43" t="s">
        <v>361</v>
      </c>
      <c r="K269" t="s">
        <v>362</v>
      </c>
      <c r="AP269" s="43"/>
      <c r="AQ269" s="43"/>
      <c r="AR269" s="43"/>
      <c r="AS269" s="43"/>
      <c r="AT269" s="43"/>
      <c r="AU269" s="43"/>
      <c r="AV269" s="43"/>
    </row>
    <row r="270" spans="2:48" ht="15" thickTop="1" x14ac:dyDescent="0.3">
      <c r="B270" s="85">
        <v>111.7271917808219</v>
      </c>
      <c r="C270" s="86">
        <v>6.0328819402420448</v>
      </c>
      <c r="D270" s="49"/>
      <c r="I270" t="s">
        <v>33</v>
      </c>
      <c r="J270" s="55">
        <v>111.7271917808219</v>
      </c>
      <c r="K270" s="55">
        <v>95.307692307692491</v>
      </c>
      <c r="AP270" s="43"/>
      <c r="AQ270" s="43"/>
      <c r="AR270" s="43"/>
      <c r="AS270" s="43"/>
      <c r="AT270" s="43"/>
      <c r="AU270" s="43"/>
      <c r="AV270" s="43"/>
    </row>
    <row r="271" spans="2:48" x14ac:dyDescent="0.3">
      <c r="B271" s="87">
        <v>67.086095890410974</v>
      </c>
      <c r="C271" s="88">
        <v>5.2751198599304567</v>
      </c>
      <c r="D271" s="49"/>
      <c r="I271" t="s">
        <v>34</v>
      </c>
      <c r="J271" s="55">
        <v>67.086095890410974</v>
      </c>
      <c r="K271" s="55">
        <v>48.088461538461516</v>
      </c>
      <c r="AP271" s="43"/>
      <c r="AQ271" s="43"/>
      <c r="AR271" s="43"/>
      <c r="AS271" s="43"/>
      <c r="AT271" s="43"/>
      <c r="AU271" s="43"/>
      <c r="AV271" s="43"/>
    </row>
    <row r="272" spans="2:48" x14ac:dyDescent="0.3">
      <c r="B272" s="87">
        <v>95.307692307692491</v>
      </c>
      <c r="C272" s="88">
        <v>9.0415851381825245</v>
      </c>
      <c r="D272" s="49"/>
      <c r="J272" s="55">
        <v>6.0328819402420448</v>
      </c>
      <c r="K272" s="55">
        <v>9.0415851381825245</v>
      </c>
      <c r="AP272" s="43"/>
      <c r="AQ272" s="43"/>
      <c r="AR272" s="43"/>
      <c r="AS272" s="43"/>
      <c r="AT272" s="43"/>
      <c r="AU272" s="43"/>
      <c r="AV272" s="43"/>
    </row>
    <row r="273" spans="2:48" ht="15" thickBot="1" x14ac:dyDescent="0.35">
      <c r="B273" s="89">
        <v>48.088461538461516</v>
      </c>
      <c r="C273" s="90">
        <v>7.9059139230835189</v>
      </c>
      <c r="D273" s="49"/>
      <c r="J273" s="55">
        <v>5.2751198599304567</v>
      </c>
      <c r="K273" s="55">
        <v>7.9059139230835189</v>
      </c>
      <c r="AP273" s="43"/>
      <c r="AQ273" s="43"/>
      <c r="AR273" s="43"/>
      <c r="AS273" s="43"/>
      <c r="AT273" s="43"/>
      <c r="AU273" s="43"/>
      <c r="AV273" s="43"/>
    </row>
    <row r="274" spans="2:48" ht="15" thickTop="1" x14ac:dyDescent="0.3">
      <c r="AP274" s="43"/>
      <c r="AQ274" s="43"/>
      <c r="AR274" s="43"/>
      <c r="AS274" s="43"/>
      <c r="AT274" s="43"/>
      <c r="AU274" s="43"/>
      <c r="AV274" s="43"/>
    </row>
    <row r="275" spans="2:48" x14ac:dyDescent="0.3">
      <c r="AP275" s="43"/>
      <c r="AQ275" s="43"/>
      <c r="AR275" s="43"/>
      <c r="AS275" s="43"/>
      <c r="AT275" s="43"/>
      <c r="AU275" s="43"/>
      <c r="AV275" s="43"/>
    </row>
    <row r="276" spans="2:48" x14ac:dyDescent="0.3">
      <c r="AP276" s="43"/>
      <c r="AQ276" s="43"/>
      <c r="AR276" s="43"/>
      <c r="AS276" s="43"/>
      <c r="AT276" s="43"/>
      <c r="AU276" s="43"/>
      <c r="AV276" s="43"/>
    </row>
    <row r="277" spans="2:48" x14ac:dyDescent="0.3">
      <c r="AP277" s="43"/>
      <c r="AQ277" s="43"/>
      <c r="AR277" s="43"/>
      <c r="AS277" s="43"/>
      <c r="AT277" s="43"/>
      <c r="AU277" s="43"/>
      <c r="AV277" s="43"/>
    </row>
    <row r="278" spans="2:48" x14ac:dyDescent="0.3">
      <c r="AP278" s="43"/>
      <c r="AQ278" s="43"/>
      <c r="AR278" s="43"/>
      <c r="AS278" s="43"/>
      <c r="AT278" s="43"/>
      <c r="AU278" s="43"/>
      <c r="AV278" s="43"/>
    </row>
    <row r="279" spans="2:48" x14ac:dyDescent="0.3">
      <c r="AP279" s="43"/>
      <c r="AQ279" s="43"/>
      <c r="AR279" s="43"/>
      <c r="AS279" s="43"/>
      <c r="AT279" s="43"/>
      <c r="AU279" s="43"/>
      <c r="AV279" s="43"/>
    </row>
    <row r="280" spans="2:48" x14ac:dyDescent="0.3">
      <c r="AP280" s="43"/>
      <c r="AQ280" s="43"/>
      <c r="AR280" s="43"/>
      <c r="AS280" s="43"/>
      <c r="AT280" s="43"/>
      <c r="AU280" s="43"/>
      <c r="AV280" s="43"/>
    </row>
    <row r="281" spans="2:48" x14ac:dyDescent="0.3">
      <c r="AP281" s="43"/>
      <c r="AQ281" s="43"/>
      <c r="AR281" s="43"/>
      <c r="AS281" s="43"/>
      <c r="AT281" s="43"/>
      <c r="AU281" s="43"/>
      <c r="AV281" s="43"/>
    </row>
    <row r="282" spans="2:48" x14ac:dyDescent="0.3">
      <c r="AP282" s="43"/>
      <c r="AQ282" s="43"/>
      <c r="AR282" s="43"/>
      <c r="AS282" s="43"/>
      <c r="AT282" s="43"/>
      <c r="AU282" s="43"/>
      <c r="AV282" s="43"/>
    </row>
    <row r="283" spans="2:48" x14ac:dyDescent="0.3">
      <c r="AP283" s="43"/>
      <c r="AQ283" s="43"/>
      <c r="AR283" s="43"/>
      <c r="AS283" s="43"/>
      <c r="AT283" s="43"/>
      <c r="AU283" s="43"/>
      <c r="AV283" s="43"/>
    </row>
    <row r="284" spans="2:48" x14ac:dyDescent="0.3">
      <c r="AP284" s="43"/>
      <c r="AQ284" s="43"/>
      <c r="AR284" s="43"/>
      <c r="AS284" s="43"/>
      <c r="AT284" s="43"/>
      <c r="AU284" s="43"/>
      <c r="AV284" s="43"/>
    </row>
    <row r="285" spans="2:48" x14ac:dyDescent="0.3">
      <c r="AP285" s="43"/>
      <c r="AQ285" s="43"/>
      <c r="AR285" s="43"/>
      <c r="AS285" s="43"/>
      <c r="AT285" s="43"/>
      <c r="AU285" s="43"/>
      <c r="AV285" s="43"/>
    </row>
    <row r="286" spans="2:48" x14ac:dyDescent="0.3">
      <c r="AP286" s="43"/>
      <c r="AQ286" s="43"/>
      <c r="AR286" s="43"/>
      <c r="AS286" s="43"/>
      <c r="AT286" s="43"/>
      <c r="AU286" s="43"/>
      <c r="AV286" s="43"/>
    </row>
    <row r="287" spans="2:48" x14ac:dyDescent="0.3">
      <c r="AP287" s="43"/>
      <c r="AQ287" s="43"/>
      <c r="AR287" s="43"/>
      <c r="AS287" s="43"/>
      <c r="AT287" s="43"/>
      <c r="AU287" s="43"/>
      <c r="AV287" s="43"/>
    </row>
    <row r="288" spans="2:48" x14ac:dyDescent="0.3">
      <c r="AP288" s="43"/>
      <c r="AQ288" s="43"/>
      <c r="AR288" s="43"/>
      <c r="AS288" s="43"/>
      <c r="AT288" s="43"/>
      <c r="AU288" s="43"/>
      <c r="AV288" s="43"/>
    </row>
    <row r="289" spans="42:48" x14ac:dyDescent="0.3">
      <c r="AP289" s="43"/>
      <c r="AQ289" s="43"/>
      <c r="AR289" s="43"/>
      <c r="AS289" s="43"/>
      <c r="AT289" s="43"/>
      <c r="AU289" s="43"/>
      <c r="AV289" s="43"/>
    </row>
    <row r="290" spans="42:48" x14ac:dyDescent="0.3">
      <c r="AP290" s="43"/>
      <c r="AQ290" s="43"/>
      <c r="AR290" s="43"/>
      <c r="AS290" s="43"/>
      <c r="AT290" s="43"/>
      <c r="AU290" s="43"/>
      <c r="AV290" s="43"/>
    </row>
    <row r="291" spans="42:48" x14ac:dyDescent="0.3">
      <c r="AP291" s="43"/>
      <c r="AQ291" s="43"/>
      <c r="AR291" s="43"/>
      <c r="AS291" s="43"/>
      <c r="AT291" s="43"/>
      <c r="AU291" s="43"/>
      <c r="AV291" s="43"/>
    </row>
    <row r="292" spans="42:48" x14ac:dyDescent="0.3">
      <c r="AP292" s="43"/>
      <c r="AQ292" s="43"/>
      <c r="AR292" s="43"/>
      <c r="AS292" s="43"/>
      <c r="AT292" s="43"/>
      <c r="AU292" s="43"/>
      <c r="AV292" s="43"/>
    </row>
    <row r="293" spans="42:48" x14ac:dyDescent="0.3">
      <c r="AP293" s="43"/>
      <c r="AQ293" s="43"/>
      <c r="AR293" s="43"/>
      <c r="AS293" s="43"/>
      <c r="AT293" s="43"/>
      <c r="AU293" s="43"/>
      <c r="AV293" s="43"/>
    </row>
    <row r="294" spans="42:48" x14ac:dyDescent="0.3">
      <c r="AP294" s="43"/>
      <c r="AQ294" s="43"/>
      <c r="AR294" s="43"/>
      <c r="AS294" s="43"/>
      <c r="AT294" s="43"/>
      <c r="AU294" s="43"/>
      <c r="AV294" s="43"/>
    </row>
    <row r="295" spans="42:48" x14ac:dyDescent="0.3">
      <c r="AP295" s="43"/>
      <c r="AQ295" s="43"/>
      <c r="AR295" s="43"/>
      <c r="AS295" s="43"/>
      <c r="AT295" s="43"/>
      <c r="AU295" s="43"/>
      <c r="AV295" s="43"/>
    </row>
    <row r="296" spans="42:48" x14ac:dyDescent="0.3">
      <c r="AP296" s="43"/>
      <c r="AQ296" s="43"/>
      <c r="AR296" s="43"/>
      <c r="AS296" s="43"/>
      <c r="AT296" s="43"/>
      <c r="AU296" s="43"/>
      <c r="AV296" s="43"/>
    </row>
    <row r="297" spans="42:48" x14ac:dyDescent="0.3">
      <c r="AP297" s="43"/>
      <c r="AQ297" s="43"/>
      <c r="AR297" s="43"/>
      <c r="AS297" s="43"/>
      <c r="AT297" s="43"/>
      <c r="AU297" s="43"/>
      <c r="AV297" s="43"/>
    </row>
    <row r="298" spans="42:48" x14ac:dyDescent="0.3">
      <c r="AP298" s="43"/>
      <c r="AQ298" s="43"/>
      <c r="AR298" s="43"/>
      <c r="AS298" s="43"/>
      <c r="AT298" s="43"/>
      <c r="AU298" s="43"/>
      <c r="AV298" s="43"/>
    </row>
    <row r="299" spans="42:48" x14ac:dyDescent="0.3">
      <c r="AP299" s="43"/>
      <c r="AQ299" s="43"/>
      <c r="AR299" s="43"/>
      <c r="AS299" s="43"/>
      <c r="AT299" s="43"/>
      <c r="AU299" s="43"/>
      <c r="AV299" s="43"/>
    </row>
  </sheetData>
  <sortState xmlns:xlrd2="http://schemas.microsoft.com/office/spreadsheetml/2017/richdata2" ref="A2:AM221">
    <sortCondition ref="A1"/>
  </sortState>
  <mergeCells count="10">
    <mergeCell ref="B241:B242"/>
    <mergeCell ref="B243:B244"/>
    <mergeCell ref="B245:B246"/>
    <mergeCell ref="B247:B248"/>
    <mergeCell ref="E252:E253"/>
    <mergeCell ref="F252:F253"/>
    <mergeCell ref="B252:D254"/>
    <mergeCell ref="B258:B261"/>
    <mergeCell ref="C258:C259"/>
    <mergeCell ref="C260:C26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5"/>
  <sheetViews>
    <sheetView workbookViewId="0">
      <selection activeCell="T27" sqref="T27"/>
    </sheetView>
  </sheetViews>
  <sheetFormatPr defaultRowHeight="14.4" x14ac:dyDescent="0.3"/>
  <cols>
    <col min="1" max="1" width="9.109375" style="43"/>
    <col min="6" max="6" width="11.109375" bestFit="1" customWidth="1"/>
  </cols>
  <sheetData>
    <row r="1" spans="3:11" x14ac:dyDescent="0.3">
      <c r="C1" s="106" t="s">
        <v>324</v>
      </c>
      <c r="D1" s="106"/>
      <c r="E1" s="106"/>
      <c r="F1" s="106"/>
    </row>
    <row r="2" spans="3:11" ht="15" thickBot="1" x14ac:dyDescent="0.35">
      <c r="C2" s="16" t="s">
        <v>323</v>
      </c>
      <c r="D2" s="15"/>
      <c r="E2" s="15"/>
      <c r="F2" s="15"/>
    </row>
    <row r="3" spans="3:11" ht="15.6" thickTop="1" thickBot="1" x14ac:dyDescent="0.35">
      <c r="C3" s="107" t="s">
        <v>325</v>
      </c>
      <c r="D3" s="17" t="s">
        <v>326</v>
      </c>
      <c r="E3" s="18" t="s">
        <v>327</v>
      </c>
      <c r="F3" s="19" t="s">
        <v>328</v>
      </c>
    </row>
    <row r="4" spans="3:11" ht="15" thickTop="1" x14ac:dyDescent="0.3">
      <c r="C4" s="20" t="s">
        <v>329</v>
      </c>
      <c r="D4" s="21">
        <v>89.406712328767156</v>
      </c>
      <c r="E4" s="22">
        <v>146</v>
      </c>
      <c r="F4" s="23">
        <v>54.086682829154007</v>
      </c>
    </row>
    <row r="5" spans="3:11" x14ac:dyDescent="0.3">
      <c r="C5" s="24" t="s">
        <v>330</v>
      </c>
      <c r="D5" s="25">
        <v>71.698615384615366</v>
      </c>
      <c r="E5" s="26">
        <v>65</v>
      </c>
      <c r="F5" s="27">
        <v>50.311037707846829</v>
      </c>
    </row>
    <row r="6" spans="3:11" ht="15" thickBot="1" x14ac:dyDescent="0.35">
      <c r="C6" s="28" t="s">
        <v>331</v>
      </c>
      <c r="D6" s="29">
        <v>83.951611374407634</v>
      </c>
      <c r="E6" s="30">
        <v>211</v>
      </c>
      <c r="F6" s="31">
        <v>53.464669965632126</v>
      </c>
    </row>
    <row r="12" spans="3:11" x14ac:dyDescent="0.3">
      <c r="G12" s="108"/>
      <c r="H12" s="108"/>
      <c r="I12" s="108"/>
      <c r="J12" s="108"/>
      <c r="K12" s="108"/>
    </row>
    <row r="13" spans="3:11" x14ac:dyDescent="0.3">
      <c r="G13" s="32" t="s">
        <v>332</v>
      </c>
    </row>
    <row r="14" spans="3:11" ht="15" thickBot="1" x14ac:dyDescent="0.35">
      <c r="G14" s="32"/>
      <c r="H14" s="33"/>
      <c r="I14" s="34"/>
      <c r="J14" s="34"/>
      <c r="K14" s="34"/>
    </row>
    <row r="15" spans="3:11" ht="24" customHeight="1" thickTop="1" thickBot="1" x14ac:dyDescent="0.35">
      <c r="G15" s="109"/>
      <c r="H15" s="111" t="s">
        <v>326</v>
      </c>
      <c r="I15" s="113" t="s">
        <v>333</v>
      </c>
      <c r="J15" s="115" t="s">
        <v>334</v>
      </c>
      <c r="K15" s="116"/>
    </row>
    <row r="16" spans="3:11" ht="23.4" thickBot="1" x14ac:dyDescent="0.35">
      <c r="G16" s="110"/>
      <c r="H16" s="112"/>
      <c r="I16" s="114"/>
      <c r="J16" s="35" t="s">
        <v>335</v>
      </c>
      <c r="K16" s="36" t="s">
        <v>336</v>
      </c>
    </row>
    <row r="17" spans="3:11" ht="15" thickTop="1" x14ac:dyDescent="0.3">
      <c r="G17" s="37" t="s">
        <v>337</v>
      </c>
      <c r="H17" s="38">
        <v>544.14200000000005</v>
      </c>
      <c r="I17" s="38">
        <v>9.9740000000000002</v>
      </c>
      <c r="J17" s="38">
        <v>524.48</v>
      </c>
      <c r="K17" s="39">
        <v>563.80399999999997</v>
      </c>
    </row>
    <row r="18" spans="3:11" x14ac:dyDescent="0.3">
      <c r="G18" s="37" t="s">
        <v>338</v>
      </c>
      <c r="H18" s="38">
        <v>633.54700000000003</v>
      </c>
      <c r="I18" s="38">
        <v>9.5020000000000007</v>
      </c>
      <c r="J18" s="38">
        <v>614.81600000000003</v>
      </c>
      <c r="K18" s="39">
        <v>652.279</v>
      </c>
    </row>
    <row r="19" spans="3:11" x14ac:dyDescent="0.3">
      <c r="G19" s="37" t="s">
        <v>337</v>
      </c>
      <c r="H19" s="38">
        <v>566.38900000000001</v>
      </c>
      <c r="I19" s="38">
        <v>14.948</v>
      </c>
      <c r="J19" s="38">
        <v>536.92100000000005</v>
      </c>
      <c r="K19" s="39">
        <v>595.85599999999999</v>
      </c>
    </row>
    <row r="20" spans="3:11" ht="15" thickBot="1" x14ac:dyDescent="0.35">
      <c r="G20" s="40" t="s">
        <v>322</v>
      </c>
      <c r="H20" s="41">
        <v>638.08600000000001</v>
      </c>
      <c r="I20" s="41">
        <v>14.24</v>
      </c>
      <c r="J20" s="41">
        <v>610.01300000000003</v>
      </c>
      <c r="K20" s="42">
        <v>666.15899999999999</v>
      </c>
    </row>
    <row r="21" spans="3:11" ht="15" thickTop="1" x14ac:dyDescent="0.3"/>
    <row r="27" spans="3:11" x14ac:dyDescent="0.3">
      <c r="C27" t="s">
        <v>357</v>
      </c>
    </row>
    <row r="28" spans="3:11" x14ac:dyDescent="0.3">
      <c r="C28" t="s">
        <v>358</v>
      </c>
    </row>
    <row r="32" spans="3:11" x14ac:dyDescent="0.3">
      <c r="C32" t="s">
        <v>33</v>
      </c>
      <c r="E32" t="s">
        <v>34</v>
      </c>
    </row>
    <row r="33" spans="1:7" x14ac:dyDescent="0.3">
      <c r="C33" t="s">
        <v>368</v>
      </c>
      <c r="D33" t="s">
        <v>369</v>
      </c>
      <c r="E33" t="s">
        <v>369</v>
      </c>
      <c r="F33" t="s">
        <v>368</v>
      </c>
    </row>
    <row r="34" spans="1:7" x14ac:dyDescent="0.3">
      <c r="A34" t="s">
        <v>361</v>
      </c>
      <c r="B34" t="s">
        <v>359</v>
      </c>
      <c r="C34">
        <v>512.29200000000003</v>
      </c>
      <c r="D34">
        <v>552.27</v>
      </c>
      <c r="E34">
        <v>587.18600000000004</v>
      </c>
      <c r="F34">
        <v>524.82100000000003</v>
      </c>
    </row>
    <row r="35" spans="1:7" x14ac:dyDescent="0.3">
      <c r="A35" t="s">
        <v>362</v>
      </c>
      <c r="B35" t="s">
        <v>359</v>
      </c>
      <c r="C35">
        <v>548.98599999999999</v>
      </c>
      <c r="D35">
        <v>571.78200000000004</v>
      </c>
      <c r="E35">
        <v>599.19799999999998</v>
      </c>
      <c r="F35">
        <v>545.58900000000006</v>
      </c>
    </row>
    <row r="36" spans="1:7" x14ac:dyDescent="0.3">
      <c r="A36" s="43" t="s">
        <v>361</v>
      </c>
      <c r="B36" t="s">
        <v>360</v>
      </c>
      <c r="C36">
        <v>577.50400000000002</v>
      </c>
      <c r="D36">
        <v>710.51</v>
      </c>
      <c r="E36">
        <v>669.16700000000003</v>
      </c>
      <c r="F36">
        <v>577.01</v>
      </c>
    </row>
    <row r="37" spans="1:7" x14ac:dyDescent="0.3">
      <c r="A37" s="43" t="s">
        <v>362</v>
      </c>
      <c r="B37" t="s">
        <v>360</v>
      </c>
      <c r="C37">
        <v>606.14300000000003</v>
      </c>
      <c r="D37">
        <v>705.23800000000006</v>
      </c>
      <c r="E37">
        <v>670.58</v>
      </c>
      <c r="F37">
        <v>570.38099999999997</v>
      </c>
    </row>
    <row r="40" spans="1:7" x14ac:dyDescent="0.3">
      <c r="D40" s="3"/>
      <c r="E40" s="4" t="s">
        <v>33</v>
      </c>
      <c r="F40" s="4"/>
    </row>
    <row r="41" spans="1:7" x14ac:dyDescent="0.3">
      <c r="D41" s="3"/>
      <c r="E41" s="3" t="s">
        <v>39</v>
      </c>
      <c r="F41" s="4" t="s">
        <v>40</v>
      </c>
    </row>
    <row r="42" spans="1:7" x14ac:dyDescent="0.3">
      <c r="D42" s="4" t="s">
        <v>36</v>
      </c>
      <c r="E42" s="4" t="e">
        <f>#REF!</f>
        <v>#REF!</v>
      </c>
      <c r="F42" s="4" t="e">
        <f>#REF!</f>
        <v>#REF!</v>
      </c>
      <c r="G42" s="4"/>
    </row>
    <row r="43" spans="1:7" x14ac:dyDescent="0.3">
      <c r="D43" s="4" t="s">
        <v>37</v>
      </c>
      <c r="E43" s="4" t="e">
        <f>#REF!</f>
        <v>#REF!</v>
      </c>
      <c r="F43" s="4" t="e">
        <f>#REF!</f>
        <v>#REF!</v>
      </c>
      <c r="G43" s="4" t="s">
        <v>40</v>
      </c>
    </row>
    <row r="44" spans="1:7" x14ac:dyDescent="0.3">
      <c r="G44" s="4" t="e">
        <f>#REF!</f>
        <v>#REF!</v>
      </c>
    </row>
    <row r="45" spans="1:7" x14ac:dyDescent="0.3">
      <c r="G45" s="4">
        <v>693.027664757916</v>
      </c>
    </row>
  </sheetData>
  <mergeCells count="7">
    <mergeCell ref="C1:F1"/>
    <mergeCell ref="C3"/>
    <mergeCell ref="G12:K12"/>
    <mergeCell ref="G15:G16"/>
    <mergeCell ref="H15:H16"/>
    <mergeCell ref="I15:I16"/>
    <mergeCell ref="J15:K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59"/>
  <sheetViews>
    <sheetView tabSelected="1" topLeftCell="A194" workbookViewId="0">
      <selection activeCell="N207" sqref="N207"/>
    </sheetView>
  </sheetViews>
  <sheetFormatPr defaultRowHeight="14.4" x14ac:dyDescent="0.3"/>
  <cols>
    <col min="17" max="17" width="11.6640625" style="43" bestFit="1" customWidth="1"/>
    <col min="18" max="19" width="9.109375" style="43"/>
  </cols>
  <sheetData>
    <row r="1" spans="1:19" x14ac:dyDescent="0.3">
      <c r="A1" s="3" t="s">
        <v>320</v>
      </c>
      <c r="B1" s="43" t="s">
        <v>382</v>
      </c>
      <c r="C1" s="3"/>
      <c r="D1" s="43"/>
      <c r="Q1" s="43" t="s">
        <v>319</v>
      </c>
      <c r="R1" s="3" t="s">
        <v>320</v>
      </c>
      <c r="S1" s="3" t="s">
        <v>321</v>
      </c>
    </row>
    <row r="2" spans="1:19" x14ac:dyDescent="0.3">
      <c r="A2" s="43">
        <v>7</v>
      </c>
      <c r="B2" s="43">
        <v>54.68</v>
      </c>
      <c r="C2" s="43"/>
      <c r="D2" s="43"/>
      <c r="Q2" s="43">
        <v>1</v>
      </c>
      <c r="R2" s="43">
        <v>7</v>
      </c>
      <c r="S2" s="43">
        <v>1</v>
      </c>
    </row>
    <row r="3" spans="1:19" x14ac:dyDescent="0.3">
      <c r="A3" s="43">
        <v>13</v>
      </c>
      <c r="B3" s="43">
        <v>85.55</v>
      </c>
      <c r="C3" s="43"/>
      <c r="D3" s="43"/>
      <c r="Q3" s="43">
        <v>2</v>
      </c>
      <c r="R3" s="43">
        <v>13</v>
      </c>
      <c r="S3" s="43">
        <v>1</v>
      </c>
    </row>
    <row r="4" spans="1:19" x14ac:dyDescent="0.3">
      <c r="A4" s="43">
        <v>19</v>
      </c>
      <c r="B4" s="43">
        <v>65</v>
      </c>
      <c r="C4" s="43"/>
      <c r="D4" s="43"/>
      <c r="Q4" s="43">
        <v>3</v>
      </c>
      <c r="R4" s="43">
        <v>19</v>
      </c>
      <c r="S4" s="43">
        <v>2</v>
      </c>
    </row>
    <row r="5" spans="1:19" x14ac:dyDescent="0.3">
      <c r="A5" s="43">
        <v>14</v>
      </c>
      <c r="B5" s="43">
        <v>87.37</v>
      </c>
      <c r="C5" s="43"/>
      <c r="D5" s="43"/>
      <c r="Q5" s="43">
        <v>4</v>
      </c>
      <c r="R5" s="43">
        <v>14</v>
      </c>
      <c r="S5" s="43">
        <v>1</v>
      </c>
    </row>
    <row r="6" spans="1:19" x14ac:dyDescent="0.3">
      <c r="A6" s="43">
        <v>12</v>
      </c>
      <c r="B6" s="43">
        <v>68.22</v>
      </c>
      <c r="C6" s="43"/>
      <c r="D6" s="43"/>
      <c r="Q6" s="43">
        <v>5</v>
      </c>
      <c r="R6" s="43">
        <v>12</v>
      </c>
      <c r="S6" s="43">
        <v>1</v>
      </c>
    </row>
    <row r="7" spans="1:19" x14ac:dyDescent="0.3">
      <c r="A7" s="43">
        <v>13</v>
      </c>
      <c r="B7" s="43">
        <v>80.989999999999995</v>
      </c>
      <c r="C7" s="43"/>
      <c r="D7" s="43"/>
      <c r="Q7" s="43">
        <v>6</v>
      </c>
      <c r="R7" s="43">
        <v>13</v>
      </c>
      <c r="S7" s="43">
        <v>1</v>
      </c>
    </row>
    <row r="8" spans="1:19" x14ac:dyDescent="0.3">
      <c r="A8" s="43">
        <v>17</v>
      </c>
      <c r="B8" s="43">
        <v>143.21</v>
      </c>
      <c r="C8" s="43"/>
      <c r="D8" s="43"/>
      <c r="Q8" s="43">
        <v>7</v>
      </c>
      <c r="R8" s="43">
        <v>17</v>
      </c>
      <c r="S8" s="43">
        <v>1</v>
      </c>
    </row>
    <row r="9" spans="1:19" x14ac:dyDescent="0.3">
      <c r="A9" s="43">
        <v>9</v>
      </c>
      <c r="B9" s="43">
        <v>106.27</v>
      </c>
      <c r="C9" s="43"/>
      <c r="D9" s="43"/>
      <c r="Q9" s="43">
        <v>8</v>
      </c>
      <c r="R9" s="43">
        <v>9</v>
      </c>
      <c r="S9" s="43">
        <v>1</v>
      </c>
    </row>
    <row r="10" spans="1:19" x14ac:dyDescent="0.3">
      <c r="A10" s="43">
        <v>7</v>
      </c>
      <c r="B10" s="43">
        <v>87.31</v>
      </c>
      <c r="C10" s="43"/>
      <c r="D10" s="43"/>
      <c r="Q10" s="43">
        <v>9</v>
      </c>
      <c r="R10" s="43">
        <v>7</v>
      </c>
      <c r="S10" s="43">
        <v>1</v>
      </c>
    </row>
    <row r="11" spans="1:19" x14ac:dyDescent="0.3">
      <c r="A11" s="43">
        <v>10</v>
      </c>
      <c r="B11" s="43">
        <v>161.43</v>
      </c>
      <c r="C11" s="43"/>
      <c r="D11" s="43"/>
      <c r="Q11" s="43">
        <v>10</v>
      </c>
      <c r="R11" s="43">
        <v>10</v>
      </c>
      <c r="S11" s="43">
        <v>1</v>
      </c>
    </row>
    <row r="12" spans="1:19" x14ac:dyDescent="0.3">
      <c r="A12" s="43">
        <v>12</v>
      </c>
      <c r="B12" s="43">
        <v>103.87</v>
      </c>
      <c r="C12" s="43"/>
      <c r="D12" s="43"/>
      <c r="Q12" s="43">
        <v>11</v>
      </c>
      <c r="R12" s="43">
        <v>12</v>
      </c>
      <c r="S12" s="43">
        <v>1</v>
      </c>
    </row>
    <row r="13" spans="1:19" x14ac:dyDescent="0.3">
      <c r="A13" s="43">
        <v>17</v>
      </c>
      <c r="B13" s="43">
        <v>148.35</v>
      </c>
      <c r="C13" s="43"/>
      <c r="D13" s="43"/>
      <c r="Q13" s="43">
        <v>12</v>
      </c>
      <c r="R13" s="43">
        <v>17</v>
      </c>
      <c r="S13" s="43">
        <v>1</v>
      </c>
    </row>
    <row r="14" spans="1:19" x14ac:dyDescent="0.3">
      <c r="A14" s="43">
        <v>26</v>
      </c>
      <c r="B14" s="43">
        <v>129.93</v>
      </c>
      <c r="C14" s="43"/>
      <c r="D14" s="43"/>
      <c r="Q14" s="43">
        <v>13</v>
      </c>
      <c r="R14" s="43">
        <v>26</v>
      </c>
      <c r="S14" s="43">
        <v>2</v>
      </c>
    </row>
    <row r="15" spans="1:19" x14ac:dyDescent="0.3">
      <c r="A15" s="43">
        <v>4</v>
      </c>
      <c r="B15" s="43">
        <v>97.35</v>
      </c>
      <c r="C15" s="43"/>
      <c r="D15" s="43"/>
      <c r="Q15" s="43">
        <v>14</v>
      </c>
      <c r="R15" s="43">
        <v>4</v>
      </c>
      <c r="S15" s="43">
        <v>1</v>
      </c>
    </row>
    <row r="16" spans="1:19" x14ac:dyDescent="0.3">
      <c r="A16" s="43">
        <v>20</v>
      </c>
      <c r="B16" s="43">
        <v>71.709999999999994</v>
      </c>
      <c r="C16" s="43"/>
      <c r="D16" s="43"/>
      <c r="Q16" s="43">
        <v>15</v>
      </c>
      <c r="R16" s="43">
        <v>20</v>
      </c>
      <c r="S16" s="43">
        <v>2</v>
      </c>
    </row>
    <row r="17" spans="1:19" x14ac:dyDescent="0.3">
      <c r="A17" s="43">
        <v>10</v>
      </c>
      <c r="B17" s="43">
        <v>182.31</v>
      </c>
      <c r="C17" s="43"/>
      <c r="D17" s="43"/>
      <c r="Q17" s="43">
        <v>16</v>
      </c>
      <c r="R17" s="43">
        <v>10</v>
      </c>
      <c r="S17" s="43">
        <v>1</v>
      </c>
    </row>
    <row r="18" spans="1:19" x14ac:dyDescent="0.3">
      <c r="A18" s="43">
        <v>8</v>
      </c>
      <c r="B18" s="43">
        <v>336.43</v>
      </c>
      <c r="C18" s="43"/>
      <c r="D18" s="43"/>
      <c r="Q18" s="43">
        <v>17</v>
      </c>
      <c r="R18" s="43">
        <v>8</v>
      </c>
      <c r="S18" s="43">
        <v>1</v>
      </c>
    </row>
    <row r="19" spans="1:19" x14ac:dyDescent="0.3">
      <c r="A19" s="43">
        <v>27</v>
      </c>
      <c r="B19" s="43">
        <v>83.81</v>
      </c>
      <c r="C19" s="43"/>
      <c r="D19" s="43"/>
      <c r="Q19" s="43">
        <v>18</v>
      </c>
      <c r="R19" s="43">
        <v>27</v>
      </c>
      <c r="S19" s="43">
        <v>2</v>
      </c>
    </row>
    <row r="20" spans="1:19" x14ac:dyDescent="0.3">
      <c r="A20" s="43">
        <v>13</v>
      </c>
      <c r="B20" s="43">
        <v>171.82</v>
      </c>
      <c r="C20" s="43"/>
      <c r="D20" s="43"/>
      <c r="Q20" s="43">
        <v>19</v>
      </c>
      <c r="R20" s="43">
        <v>13</v>
      </c>
      <c r="S20" s="43">
        <v>1</v>
      </c>
    </row>
    <row r="21" spans="1:19" x14ac:dyDescent="0.3">
      <c r="A21" s="43">
        <v>7</v>
      </c>
      <c r="B21" s="43">
        <v>77.459999999999994</v>
      </c>
      <c r="C21" s="43"/>
      <c r="D21" s="43"/>
      <c r="Q21" s="43">
        <v>20</v>
      </c>
      <c r="R21" s="43">
        <v>7</v>
      </c>
      <c r="S21" s="43">
        <v>1</v>
      </c>
    </row>
    <row r="22" spans="1:19" x14ac:dyDescent="0.3">
      <c r="A22" s="43">
        <v>13</v>
      </c>
      <c r="B22" s="43">
        <v>105.54</v>
      </c>
      <c r="C22" s="43"/>
      <c r="D22" s="43"/>
      <c r="Q22" s="43">
        <v>21</v>
      </c>
      <c r="R22" s="43">
        <v>13</v>
      </c>
      <c r="S22" s="43">
        <v>1</v>
      </c>
    </row>
    <row r="23" spans="1:19" x14ac:dyDescent="0.3">
      <c r="A23" s="43">
        <v>33</v>
      </c>
      <c r="B23" s="43">
        <v>101.08</v>
      </c>
      <c r="C23" s="43"/>
      <c r="D23" s="43"/>
      <c r="Q23" s="43">
        <v>22</v>
      </c>
      <c r="R23" s="43">
        <v>33</v>
      </c>
      <c r="S23" s="43">
        <v>2</v>
      </c>
    </row>
    <row r="24" spans="1:19" x14ac:dyDescent="0.3">
      <c r="A24" s="43">
        <v>19</v>
      </c>
      <c r="B24" s="43">
        <v>-0.93</v>
      </c>
      <c r="C24" s="43"/>
      <c r="D24" s="43"/>
      <c r="Q24" s="43">
        <v>23</v>
      </c>
      <c r="R24" s="43">
        <v>19</v>
      </c>
      <c r="S24" s="43">
        <v>2</v>
      </c>
    </row>
    <row r="25" spans="1:19" x14ac:dyDescent="0.3">
      <c r="A25" s="43">
        <v>6</v>
      </c>
      <c r="B25" s="43">
        <v>56.88</v>
      </c>
      <c r="C25" s="43"/>
      <c r="D25" s="43"/>
      <c r="Q25" s="43">
        <v>24</v>
      </c>
      <c r="R25" s="43">
        <v>6</v>
      </c>
      <c r="S25" s="43">
        <v>1</v>
      </c>
    </row>
    <row r="26" spans="1:19" x14ac:dyDescent="0.3">
      <c r="A26" s="43">
        <v>20</v>
      </c>
      <c r="B26" s="43">
        <v>51.47</v>
      </c>
      <c r="C26" s="43"/>
      <c r="D26" s="43"/>
      <c r="Q26" s="43">
        <v>25</v>
      </c>
      <c r="R26" s="43">
        <v>20</v>
      </c>
      <c r="S26" s="43">
        <v>2</v>
      </c>
    </row>
    <row r="27" spans="1:19" x14ac:dyDescent="0.3">
      <c r="A27" s="43">
        <v>14</v>
      </c>
      <c r="B27" s="43">
        <v>71.55</v>
      </c>
      <c r="C27" s="43"/>
      <c r="D27" s="43"/>
      <c r="Q27" s="43">
        <v>26</v>
      </c>
      <c r="R27" s="43">
        <v>14</v>
      </c>
      <c r="S27" s="43">
        <v>1</v>
      </c>
    </row>
    <row r="28" spans="1:19" x14ac:dyDescent="0.3">
      <c r="A28" s="43">
        <v>22</v>
      </c>
      <c r="B28" s="43">
        <v>86.99</v>
      </c>
      <c r="C28" s="43"/>
      <c r="D28" s="43"/>
      <c r="Q28" s="43">
        <v>27</v>
      </c>
      <c r="R28" s="43">
        <v>22</v>
      </c>
      <c r="S28" s="43">
        <v>2</v>
      </c>
    </row>
    <row r="29" spans="1:19" x14ac:dyDescent="0.3">
      <c r="A29" s="43">
        <v>10</v>
      </c>
      <c r="B29" s="43">
        <v>14.92</v>
      </c>
      <c r="C29" s="43"/>
      <c r="D29" s="43"/>
      <c r="Q29" s="43">
        <v>28</v>
      </c>
      <c r="R29" s="43">
        <v>10</v>
      </c>
      <c r="S29" s="43">
        <v>1</v>
      </c>
    </row>
    <row r="30" spans="1:19" x14ac:dyDescent="0.3">
      <c r="A30" s="43">
        <v>12</v>
      </c>
      <c r="B30" s="43">
        <v>41.74</v>
      </c>
      <c r="C30" s="43"/>
      <c r="D30" s="43"/>
      <c r="Q30" s="43">
        <v>29</v>
      </c>
      <c r="R30" s="43">
        <v>12</v>
      </c>
      <c r="S30" s="43">
        <v>1</v>
      </c>
    </row>
    <row r="31" spans="1:19" x14ac:dyDescent="0.3">
      <c r="A31" s="43">
        <v>8</v>
      </c>
      <c r="B31" s="43">
        <v>41.1</v>
      </c>
      <c r="C31" s="43"/>
      <c r="D31" s="43"/>
      <c r="Q31" s="43">
        <v>30</v>
      </c>
      <c r="R31" s="43">
        <v>8</v>
      </c>
      <c r="S31" s="43">
        <v>1</v>
      </c>
    </row>
    <row r="32" spans="1:19" x14ac:dyDescent="0.3">
      <c r="A32" s="43">
        <v>24</v>
      </c>
      <c r="B32" s="43">
        <v>-32.56</v>
      </c>
      <c r="C32" s="43"/>
      <c r="D32" s="43"/>
      <c r="Q32" s="43">
        <v>31</v>
      </c>
      <c r="R32" s="43">
        <v>24</v>
      </c>
      <c r="S32" s="43">
        <v>2</v>
      </c>
    </row>
    <row r="33" spans="1:19" x14ac:dyDescent="0.3">
      <c r="A33" s="43">
        <v>16</v>
      </c>
      <c r="B33" s="43">
        <v>72.36</v>
      </c>
      <c r="C33" s="43"/>
      <c r="D33" s="43"/>
      <c r="Q33" s="43">
        <v>32</v>
      </c>
      <c r="R33" s="43">
        <v>16</v>
      </c>
      <c r="S33" s="43">
        <v>1</v>
      </c>
    </row>
    <row r="34" spans="1:19" x14ac:dyDescent="0.3">
      <c r="A34" s="43">
        <v>16</v>
      </c>
      <c r="B34" s="43">
        <v>42.73</v>
      </c>
      <c r="C34" s="43"/>
      <c r="D34" s="43"/>
      <c r="Q34" s="43">
        <v>33</v>
      </c>
      <c r="R34" s="43">
        <v>16</v>
      </c>
      <c r="S34" s="43">
        <v>1</v>
      </c>
    </row>
    <row r="35" spans="1:19" x14ac:dyDescent="0.3">
      <c r="A35" s="43">
        <v>14</v>
      </c>
      <c r="B35" s="43">
        <v>125.13</v>
      </c>
      <c r="C35" s="43"/>
      <c r="D35" s="43"/>
      <c r="Q35" s="43">
        <v>34</v>
      </c>
      <c r="R35" s="43">
        <v>14</v>
      </c>
      <c r="S35" s="43">
        <v>1</v>
      </c>
    </row>
    <row r="36" spans="1:19" x14ac:dyDescent="0.3">
      <c r="A36" s="43">
        <v>21</v>
      </c>
      <c r="B36" s="43">
        <v>97.49</v>
      </c>
      <c r="C36" s="43"/>
      <c r="D36" s="43"/>
      <c r="Q36" s="43">
        <v>35</v>
      </c>
      <c r="R36" s="43">
        <v>21</v>
      </c>
      <c r="S36" s="43">
        <v>2</v>
      </c>
    </row>
    <row r="37" spans="1:19" x14ac:dyDescent="0.3">
      <c r="A37" s="43">
        <v>14</v>
      </c>
      <c r="B37" s="43">
        <v>154.18</v>
      </c>
      <c r="C37" s="43"/>
      <c r="D37" s="43"/>
      <c r="Q37" s="43">
        <v>36</v>
      </c>
      <c r="R37" s="43">
        <v>14</v>
      </c>
      <c r="S37" s="43">
        <v>1</v>
      </c>
    </row>
    <row r="38" spans="1:19" x14ac:dyDescent="0.3">
      <c r="A38" s="43">
        <v>12</v>
      </c>
      <c r="B38" s="43">
        <v>14.05</v>
      </c>
      <c r="C38" s="43"/>
      <c r="D38" s="43"/>
      <c r="Q38" s="43">
        <v>37</v>
      </c>
      <c r="R38" s="43">
        <v>12</v>
      </c>
      <c r="S38" s="43">
        <v>1</v>
      </c>
    </row>
    <row r="39" spans="1:19" x14ac:dyDescent="0.3">
      <c r="A39" s="43">
        <v>12</v>
      </c>
      <c r="B39" s="43">
        <v>82.18</v>
      </c>
      <c r="C39" s="43"/>
      <c r="D39" s="43"/>
      <c r="Q39" s="43">
        <v>41</v>
      </c>
      <c r="R39" s="43">
        <v>12</v>
      </c>
      <c r="S39" s="43">
        <v>1</v>
      </c>
    </row>
    <row r="40" spans="1:19" x14ac:dyDescent="0.3">
      <c r="A40" s="43">
        <v>20</v>
      </c>
      <c r="B40" s="43">
        <v>-39.93</v>
      </c>
      <c r="C40" s="43"/>
      <c r="D40" s="43"/>
      <c r="Q40" s="43">
        <v>42</v>
      </c>
      <c r="R40" s="43">
        <v>20</v>
      </c>
      <c r="S40" s="43">
        <v>2</v>
      </c>
    </row>
    <row r="41" spans="1:19" x14ac:dyDescent="0.3">
      <c r="A41" s="43">
        <v>4</v>
      </c>
      <c r="B41" s="43">
        <v>-1.1499999999999999</v>
      </c>
      <c r="C41" s="43"/>
      <c r="D41" s="43"/>
      <c r="Q41" s="43">
        <v>43</v>
      </c>
      <c r="R41" s="43">
        <v>4</v>
      </c>
      <c r="S41" s="43">
        <v>1</v>
      </c>
    </row>
    <row r="42" spans="1:19" x14ac:dyDescent="0.3">
      <c r="A42" s="43">
        <v>8</v>
      </c>
      <c r="B42" s="43">
        <v>26.05</v>
      </c>
      <c r="C42" s="43"/>
      <c r="D42" s="43"/>
      <c r="Q42" s="43">
        <v>44</v>
      </c>
      <c r="R42" s="43">
        <v>8</v>
      </c>
      <c r="S42" s="43">
        <v>1</v>
      </c>
    </row>
    <row r="43" spans="1:19" x14ac:dyDescent="0.3">
      <c r="A43" s="43">
        <v>8</v>
      </c>
      <c r="B43" s="43">
        <v>75.650000000000006</v>
      </c>
      <c r="C43" s="43"/>
      <c r="D43" s="43"/>
      <c r="Q43" s="43">
        <v>45</v>
      </c>
      <c r="R43" s="43">
        <v>8</v>
      </c>
      <c r="S43" s="43">
        <v>1</v>
      </c>
    </row>
    <row r="44" spans="1:19" x14ac:dyDescent="0.3">
      <c r="A44" s="43">
        <v>16</v>
      </c>
      <c r="B44" s="43">
        <v>-12.8</v>
      </c>
      <c r="C44" s="43"/>
      <c r="D44" s="43"/>
      <c r="Q44" s="43">
        <v>46</v>
      </c>
      <c r="R44" s="43">
        <v>16</v>
      </c>
      <c r="S44" s="43">
        <v>1</v>
      </c>
    </row>
    <row r="45" spans="1:19" x14ac:dyDescent="0.3">
      <c r="A45" s="43">
        <v>27</v>
      </c>
      <c r="B45" s="43">
        <v>80.39</v>
      </c>
      <c r="C45" s="43"/>
      <c r="D45" s="43"/>
      <c r="Q45" s="43">
        <v>47</v>
      </c>
      <c r="R45" s="43">
        <v>27</v>
      </c>
      <c r="S45" s="43">
        <v>2</v>
      </c>
    </row>
    <row r="46" spans="1:19" x14ac:dyDescent="0.3">
      <c r="A46" s="43">
        <v>20</v>
      </c>
      <c r="B46" s="43">
        <v>137.36000000000001</v>
      </c>
      <c r="C46" s="43"/>
      <c r="D46" s="43"/>
      <c r="Q46" s="43">
        <v>48</v>
      </c>
      <c r="R46" s="43">
        <v>20</v>
      </c>
      <c r="S46" s="43">
        <v>2</v>
      </c>
    </row>
    <row r="47" spans="1:19" x14ac:dyDescent="0.3">
      <c r="A47" s="43">
        <v>13</v>
      </c>
      <c r="B47" s="43">
        <v>108.24</v>
      </c>
      <c r="C47" s="43"/>
      <c r="D47" s="43"/>
      <c r="Q47" s="43">
        <v>49</v>
      </c>
      <c r="R47" s="43">
        <v>13</v>
      </c>
      <c r="S47" s="43">
        <v>1</v>
      </c>
    </row>
    <row r="48" spans="1:19" x14ac:dyDescent="0.3">
      <c r="A48" s="43">
        <v>15</v>
      </c>
      <c r="B48" s="43">
        <v>101.01</v>
      </c>
      <c r="C48" s="43"/>
      <c r="D48" s="43"/>
      <c r="Q48" s="43">
        <v>50</v>
      </c>
      <c r="R48" s="43">
        <v>15</v>
      </c>
      <c r="S48" s="43">
        <v>1</v>
      </c>
    </row>
    <row r="49" spans="1:19" x14ac:dyDescent="0.3">
      <c r="A49" s="43">
        <v>23</v>
      </c>
      <c r="B49" s="43">
        <v>-8.16</v>
      </c>
      <c r="C49" s="43"/>
      <c r="D49" s="43"/>
      <c r="Q49" s="43">
        <v>51</v>
      </c>
      <c r="R49" s="43">
        <v>23</v>
      </c>
      <c r="S49" s="43">
        <v>2</v>
      </c>
    </row>
    <row r="50" spans="1:19" x14ac:dyDescent="0.3">
      <c r="A50" s="43">
        <v>16</v>
      </c>
      <c r="B50" s="43">
        <v>66.36</v>
      </c>
      <c r="C50" s="43"/>
      <c r="D50" s="43"/>
      <c r="Q50" s="43">
        <v>52</v>
      </c>
      <c r="R50" s="43">
        <v>16</v>
      </c>
      <c r="S50" s="43">
        <v>1</v>
      </c>
    </row>
    <row r="51" spans="1:19" x14ac:dyDescent="0.3">
      <c r="A51" s="43">
        <v>19</v>
      </c>
      <c r="B51" s="43">
        <v>26.63</v>
      </c>
      <c r="C51" s="43"/>
      <c r="D51" s="43"/>
      <c r="Q51" s="43">
        <v>53</v>
      </c>
      <c r="R51" s="43">
        <v>19</v>
      </c>
      <c r="S51" s="43">
        <v>2</v>
      </c>
    </row>
    <row r="52" spans="1:19" x14ac:dyDescent="0.3">
      <c r="A52" s="43">
        <v>7</v>
      </c>
      <c r="B52" s="43">
        <v>68.099999999999994</v>
      </c>
      <c r="C52" s="43"/>
      <c r="D52" s="43"/>
      <c r="Q52" s="43">
        <v>54</v>
      </c>
      <c r="R52" s="43">
        <v>7</v>
      </c>
      <c r="S52" s="43">
        <v>1</v>
      </c>
    </row>
    <row r="53" spans="1:19" x14ac:dyDescent="0.3">
      <c r="A53" s="43">
        <v>7</v>
      </c>
      <c r="B53" s="43">
        <v>107.9</v>
      </c>
      <c r="C53" s="43"/>
      <c r="D53" s="43"/>
      <c r="Q53" s="43">
        <v>55</v>
      </c>
      <c r="R53" s="43">
        <v>7</v>
      </c>
      <c r="S53" s="43">
        <v>1</v>
      </c>
    </row>
    <row r="54" spans="1:19" x14ac:dyDescent="0.3">
      <c r="A54" s="43">
        <v>20</v>
      </c>
      <c r="B54" s="43">
        <v>53.82</v>
      </c>
      <c r="C54" s="43"/>
      <c r="D54" s="43"/>
      <c r="Q54" s="43">
        <v>56</v>
      </c>
      <c r="R54" s="43">
        <v>20</v>
      </c>
      <c r="S54" s="43">
        <v>2</v>
      </c>
    </row>
    <row r="55" spans="1:19" x14ac:dyDescent="0.3">
      <c r="A55" s="43">
        <v>11</v>
      </c>
      <c r="B55" s="43">
        <v>55.23</v>
      </c>
      <c r="C55" s="43"/>
      <c r="D55" s="43"/>
      <c r="Q55" s="43">
        <v>57</v>
      </c>
      <c r="R55" s="43">
        <v>11</v>
      </c>
      <c r="S55" s="43">
        <v>1</v>
      </c>
    </row>
    <row r="56" spans="1:19" x14ac:dyDescent="0.3">
      <c r="A56" s="43">
        <v>27</v>
      </c>
      <c r="B56" s="43">
        <v>122.49</v>
      </c>
      <c r="C56" s="43"/>
      <c r="D56" s="43"/>
      <c r="Q56" s="43">
        <v>58</v>
      </c>
      <c r="R56" s="43">
        <v>27</v>
      </c>
      <c r="S56" s="43">
        <v>2</v>
      </c>
    </row>
    <row r="57" spans="1:19" x14ac:dyDescent="0.3">
      <c r="A57" s="43">
        <v>16</v>
      </c>
      <c r="B57" s="43">
        <v>62.98</v>
      </c>
      <c r="C57" s="43"/>
      <c r="D57" s="43"/>
      <c r="Q57" s="43">
        <v>59</v>
      </c>
      <c r="R57" s="43">
        <v>16</v>
      </c>
      <c r="S57" s="43">
        <v>1</v>
      </c>
    </row>
    <row r="58" spans="1:19" x14ac:dyDescent="0.3">
      <c r="A58" s="43">
        <v>10</v>
      </c>
      <c r="B58" s="43">
        <v>116.64</v>
      </c>
      <c r="C58" s="43"/>
      <c r="D58" s="43"/>
      <c r="Q58" s="43">
        <v>60</v>
      </c>
      <c r="R58" s="43">
        <v>10</v>
      </c>
      <c r="S58" s="43">
        <v>1</v>
      </c>
    </row>
    <row r="59" spans="1:19" x14ac:dyDescent="0.3">
      <c r="A59" s="43">
        <v>9</v>
      </c>
      <c r="B59" s="43">
        <v>24.89</v>
      </c>
      <c r="C59" s="43"/>
      <c r="D59" s="43"/>
      <c r="Q59" s="43">
        <v>61</v>
      </c>
      <c r="R59" s="43">
        <v>9</v>
      </c>
      <c r="S59" s="43">
        <v>1</v>
      </c>
    </row>
    <row r="60" spans="1:19" x14ac:dyDescent="0.3">
      <c r="A60" s="43">
        <v>10</v>
      </c>
      <c r="B60" s="43">
        <v>115.93</v>
      </c>
      <c r="C60" s="43"/>
      <c r="D60" s="43"/>
      <c r="Q60" s="43">
        <v>62</v>
      </c>
      <c r="R60" s="43">
        <v>10</v>
      </c>
      <c r="S60" s="43">
        <v>1</v>
      </c>
    </row>
    <row r="61" spans="1:19" x14ac:dyDescent="0.3">
      <c r="A61" s="43">
        <v>28</v>
      </c>
      <c r="B61" s="43">
        <v>34.08</v>
      </c>
      <c r="C61" s="43"/>
      <c r="D61" s="43"/>
      <c r="Q61" s="43">
        <v>63</v>
      </c>
      <c r="R61" s="43">
        <v>28</v>
      </c>
      <c r="S61" s="43">
        <v>2</v>
      </c>
    </row>
    <row r="62" spans="1:19" x14ac:dyDescent="0.3">
      <c r="A62" s="43">
        <v>14</v>
      </c>
      <c r="B62" s="43">
        <v>86.44</v>
      </c>
      <c r="C62" s="43"/>
      <c r="D62" s="43"/>
      <c r="Q62" s="43">
        <v>64</v>
      </c>
      <c r="R62" s="43">
        <v>14</v>
      </c>
      <c r="S62" s="43">
        <v>1</v>
      </c>
    </row>
    <row r="63" spans="1:19" x14ac:dyDescent="0.3">
      <c r="A63" s="43">
        <v>22</v>
      </c>
      <c r="B63" s="43">
        <v>64.56</v>
      </c>
      <c r="C63" s="43"/>
      <c r="D63" s="43"/>
      <c r="Q63" s="43">
        <v>65</v>
      </c>
      <c r="R63" s="43">
        <v>22</v>
      </c>
      <c r="S63" s="43">
        <v>2</v>
      </c>
    </row>
    <row r="64" spans="1:19" x14ac:dyDescent="0.3">
      <c r="A64" s="43">
        <v>15</v>
      </c>
      <c r="B64" s="43">
        <v>157.06</v>
      </c>
      <c r="C64" s="43"/>
      <c r="D64" s="43"/>
      <c r="Q64" s="43">
        <v>66</v>
      </c>
      <c r="R64" s="43">
        <v>15</v>
      </c>
      <c r="S64" s="43">
        <v>1</v>
      </c>
    </row>
    <row r="65" spans="1:19" x14ac:dyDescent="0.3">
      <c r="A65" s="43">
        <v>16</v>
      </c>
      <c r="B65" s="43">
        <v>35.869999999999997</v>
      </c>
      <c r="C65" s="43"/>
      <c r="D65" s="43"/>
      <c r="Q65" s="43">
        <v>67</v>
      </c>
      <c r="R65" s="43">
        <v>16</v>
      </c>
      <c r="S65" s="43">
        <v>1</v>
      </c>
    </row>
    <row r="66" spans="1:19" x14ac:dyDescent="0.3">
      <c r="A66" s="43">
        <v>8</v>
      </c>
      <c r="B66" s="43">
        <v>-0.97</v>
      </c>
      <c r="C66" s="43"/>
      <c r="D66" s="43"/>
      <c r="Q66" s="43">
        <v>68</v>
      </c>
      <c r="R66" s="43">
        <v>8</v>
      </c>
      <c r="S66" s="43">
        <v>1</v>
      </c>
    </row>
    <row r="67" spans="1:19" x14ac:dyDescent="0.3">
      <c r="A67" s="43">
        <v>24</v>
      </c>
      <c r="B67" s="43">
        <v>58.4</v>
      </c>
      <c r="C67" s="43"/>
      <c r="D67" s="43"/>
      <c r="Q67" s="43">
        <v>69</v>
      </c>
      <c r="R67" s="43">
        <v>24</v>
      </c>
      <c r="S67" s="43">
        <v>2</v>
      </c>
    </row>
    <row r="68" spans="1:19" x14ac:dyDescent="0.3">
      <c r="A68" s="43">
        <v>11</v>
      </c>
      <c r="B68" s="43">
        <v>85.97</v>
      </c>
      <c r="C68" s="43"/>
      <c r="D68" s="43"/>
      <c r="Q68" s="43">
        <v>70</v>
      </c>
      <c r="R68" s="43">
        <v>11</v>
      </c>
      <c r="S68" s="43">
        <v>1</v>
      </c>
    </row>
    <row r="69" spans="1:19" x14ac:dyDescent="0.3">
      <c r="A69" s="43">
        <v>16</v>
      </c>
      <c r="B69" s="43">
        <v>72.099999999999994</v>
      </c>
      <c r="C69" s="43"/>
      <c r="D69" s="43"/>
      <c r="Q69" s="43">
        <v>71</v>
      </c>
      <c r="R69" s="43">
        <v>16</v>
      </c>
      <c r="S69" s="43">
        <v>1</v>
      </c>
    </row>
    <row r="70" spans="1:19" x14ac:dyDescent="0.3">
      <c r="A70" s="43">
        <v>9</v>
      </c>
      <c r="B70" s="43">
        <v>89.86</v>
      </c>
      <c r="C70" s="43"/>
      <c r="D70" s="43"/>
      <c r="Q70" s="43">
        <v>72</v>
      </c>
      <c r="R70" s="43">
        <v>9</v>
      </c>
      <c r="S70" s="43">
        <v>1</v>
      </c>
    </row>
    <row r="71" spans="1:19" x14ac:dyDescent="0.3">
      <c r="A71" s="43">
        <v>9</v>
      </c>
      <c r="B71" s="43">
        <v>63.22</v>
      </c>
      <c r="C71" s="43"/>
      <c r="D71" s="43"/>
      <c r="Q71" s="43">
        <v>73</v>
      </c>
      <c r="R71" s="43">
        <v>9</v>
      </c>
      <c r="S71" s="43">
        <v>1</v>
      </c>
    </row>
    <row r="72" spans="1:19" x14ac:dyDescent="0.3">
      <c r="A72" s="43">
        <v>19</v>
      </c>
      <c r="B72" s="43">
        <v>99.92</v>
      </c>
      <c r="C72" s="43"/>
      <c r="D72" s="43"/>
      <c r="Q72" s="43">
        <v>74</v>
      </c>
      <c r="R72" s="43">
        <v>19</v>
      </c>
      <c r="S72" s="43">
        <v>2</v>
      </c>
    </row>
    <row r="73" spans="1:19" x14ac:dyDescent="0.3">
      <c r="A73" s="43">
        <v>16</v>
      </c>
      <c r="B73" s="43">
        <v>26.94</v>
      </c>
      <c r="C73" s="43"/>
      <c r="D73" s="43"/>
      <c r="Q73" s="43">
        <v>75</v>
      </c>
      <c r="R73" s="43">
        <v>16</v>
      </c>
      <c r="S73" s="43">
        <v>1</v>
      </c>
    </row>
    <row r="74" spans="1:19" x14ac:dyDescent="0.3">
      <c r="A74" s="43">
        <v>31</v>
      </c>
      <c r="B74" s="43">
        <v>80.040000000000006</v>
      </c>
      <c r="C74" s="43"/>
      <c r="D74" s="43"/>
      <c r="Q74" s="43">
        <v>76</v>
      </c>
      <c r="R74" s="43">
        <v>31</v>
      </c>
      <c r="S74" s="43">
        <v>2</v>
      </c>
    </row>
    <row r="75" spans="1:19" x14ac:dyDescent="0.3">
      <c r="A75" s="43">
        <v>16</v>
      </c>
      <c r="B75" s="43">
        <v>63.31</v>
      </c>
      <c r="C75" s="43"/>
      <c r="D75" s="43"/>
      <c r="Q75" s="43">
        <v>77</v>
      </c>
      <c r="R75" s="43">
        <v>16</v>
      </c>
      <c r="S75" s="43">
        <v>1</v>
      </c>
    </row>
    <row r="76" spans="1:19" x14ac:dyDescent="0.3">
      <c r="A76" s="43">
        <v>9</v>
      </c>
      <c r="B76" s="43">
        <v>58.79</v>
      </c>
      <c r="C76" s="43"/>
      <c r="D76" s="43"/>
      <c r="Q76" s="43">
        <v>78</v>
      </c>
      <c r="R76" s="43">
        <v>9</v>
      </c>
      <c r="S76" s="43">
        <v>1</v>
      </c>
    </row>
    <row r="77" spans="1:19" x14ac:dyDescent="0.3">
      <c r="A77" s="43">
        <v>23</v>
      </c>
      <c r="B77" s="43">
        <v>153.97</v>
      </c>
      <c r="C77" s="43"/>
      <c r="D77" s="43"/>
      <c r="Q77" s="43">
        <v>79</v>
      </c>
      <c r="R77" s="43">
        <v>23</v>
      </c>
      <c r="S77" s="43">
        <v>2</v>
      </c>
    </row>
    <row r="78" spans="1:19" x14ac:dyDescent="0.3">
      <c r="A78" s="43">
        <v>13</v>
      </c>
      <c r="B78" s="43">
        <v>152.13</v>
      </c>
      <c r="C78" s="43"/>
      <c r="D78" s="43"/>
      <c r="Q78" s="43">
        <v>80</v>
      </c>
      <c r="R78" s="43">
        <v>13</v>
      </c>
      <c r="S78" s="43">
        <v>1</v>
      </c>
    </row>
    <row r="79" spans="1:19" x14ac:dyDescent="0.3">
      <c r="A79" s="43">
        <v>21</v>
      </c>
      <c r="B79" s="43">
        <v>25.84</v>
      </c>
      <c r="C79" s="43"/>
      <c r="D79" s="43"/>
      <c r="Q79" s="43">
        <v>81</v>
      </c>
      <c r="R79" s="43">
        <v>21</v>
      </c>
      <c r="S79" s="43">
        <v>2</v>
      </c>
    </row>
    <row r="80" spans="1:19" x14ac:dyDescent="0.3">
      <c r="A80" s="43">
        <v>26</v>
      </c>
      <c r="B80" s="43">
        <v>61.21</v>
      </c>
      <c r="C80" s="43"/>
      <c r="D80" s="43"/>
      <c r="Q80" s="43">
        <v>82</v>
      </c>
      <c r="R80" s="43">
        <v>26</v>
      </c>
      <c r="S80" s="43">
        <v>2</v>
      </c>
    </row>
    <row r="81" spans="1:19" x14ac:dyDescent="0.3">
      <c r="A81" s="43">
        <v>27</v>
      </c>
      <c r="B81" s="43">
        <v>66.319999999999993</v>
      </c>
      <c r="C81" s="43"/>
      <c r="D81" s="43"/>
      <c r="Q81" s="43">
        <v>83</v>
      </c>
      <c r="R81" s="43">
        <v>27</v>
      </c>
      <c r="S81" s="43">
        <v>2</v>
      </c>
    </row>
    <row r="82" spans="1:19" x14ac:dyDescent="0.3">
      <c r="A82" s="43">
        <v>24</v>
      </c>
      <c r="B82" s="43">
        <v>30.18</v>
      </c>
      <c r="C82" s="43"/>
      <c r="D82" s="43"/>
      <c r="Q82" s="43">
        <v>84</v>
      </c>
      <c r="R82" s="43">
        <v>24</v>
      </c>
      <c r="S82" s="43">
        <v>2</v>
      </c>
    </row>
    <row r="83" spans="1:19" x14ac:dyDescent="0.3">
      <c r="A83" s="43">
        <v>19</v>
      </c>
      <c r="B83" s="43">
        <v>17.600000000000001</v>
      </c>
      <c r="C83" s="43"/>
      <c r="D83" s="43"/>
      <c r="Q83" s="43">
        <v>85</v>
      </c>
      <c r="R83" s="43">
        <v>19</v>
      </c>
      <c r="S83" s="43">
        <v>2</v>
      </c>
    </row>
    <row r="84" spans="1:19" x14ac:dyDescent="0.3">
      <c r="A84" s="43">
        <v>8</v>
      </c>
      <c r="B84" s="43">
        <v>39.83</v>
      </c>
      <c r="C84" s="43"/>
      <c r="D84" s="43"/>
      <c r="Q84" s="43">
        <v>86</v>
      </c>
      <c r="R84" s="43">
        <v>8</v>
      </c>
      <c r="S84" s="43">
        <v>1</v>
      </c>
    </row>
    <row r="85" spans="1:19" x14ac:dyDescent="0.3">
      <c r="A85" s="43">
        <v>11</v>
      </c>
      <c r="B85" s="43">
        <v>106.68</v>
      </c>
      <c r="C85" s="43"/>
      <c r="D85" s="43"/>
      <c r="Q85" s="43">
        <v>87</v>
      </c>
      <c r="R85" s="43">
        <v>11</v>
      </c>
      <c r="S85" s="43">
        <v>1</v>
      </c>
    </row>
    <row r="86" spans="1:19" x14ac:dyDescent="0.3">
      <c r="A86" s="43">
        <v>4</v>
      </c>
      <c r="B86" s="43">
        <v>158.63</v>
      </c>
      <c r="C86" s="43"/>
      <c r="D86" s="43"/>
      <c r="Q86" s="43">
        <v>88</v>
      </c>
      <c r="R86" s="43">
        <v>4</v>
      </c>
      <c r="S86" s="43">
        <v>1</v>
      </c>
    </row>
    <row r="87" spans="1:19" x14ac:dyDescent="0.3">
      <c r="A87" s="43">
        <v>27</v>
      </c>
      <c r="B87" s="43">
        <v>85.27</v>
      </c>
      <c r="C87" s="43"/>
      <c r="D87" s="43"/>
      <c r="Q87" s="43">
        <v>89</v>
      </c>
      <c r="R87" s="43">
        <v>27</v>
      </c>
      <c r="S87" s="43">
        <v>2</v>
      </c>
    </row>
    <row r="88" spans="1:19" x14ac:dyDescent="0.3">
      <c r="A88" s="43">
        <v>17</v>
      </c>
      <c r="B88" s="43">
        <v>62.13</v>
      </c>
      <c r="C88" s="43"/>
      <c r="D88" s="43"/>
      <c r="Q88" s="43">
        <v>90</v>
      </c>
      <c r="R88" s="43">
        <v>17</v>
      </c>
      <c r="S88" s="43">
        <v>1</v>
      </c>
    </row>
    <row r="89" spans="1:19" x14ac:dyDescent="0.3">
      <c r="A89" s="43">
        <v>17</v>
      </c>
      <c r="B89" s="43">
        <v>76.38</v>
      </c>
      <c r="C89" s="43"/>
      <c r="D89" s="43"/>
      <c r="Q89" s="43">
        <v>91</v>
      </c>
      <c r="R89" s="43">
        <v>17</v>
      </c>
      <c r="S89" s="43">
        <v>1</v>
      </c>
    </row>
    <row r="90" spans="1:19" x14ac:dyDescent="0.3">
      <c r="A90" s="43">
        <v>27</v>
      </c>
      <c r="B90" s="43">
        <v>21.96</v>
      </c>
      <c r="C90" s="43"/>
      <c r="D90" s="43"/>
      <c r="Q90" s="43">
        <v>92</v>
      </c>
      <c r="R90" s="43">
        <v>27</v>
      </c>
      <c r="S90" s="43">
        <v>2</v>
      </c>
    </row>
    <row r="91" spans="1:19" x14ac:dyDescent="0.3">
      <c r="A91" s="43">
        <v>24</v>
      </c>
      <c r="B91" s="43">
        <v>103.41</v>
      </c>
      <c r="C91" s="43"/>
      <c r="D91" s="43"/>
      <c r="Q91" s="43">
        <v>93</v>
      </c>
      <c r="R91" s="43">
        <v>24</v>
      </c>
      <c r="S91" s="43">
        <v>2</v>
      </c>
    </row>
    <row r="92" spans="1:19" x14ac:dyDescent="0.3">
      <c r="A92" s="43">
        <v>11</v>
      </c>
      <c r="B92" s="43">
        <v>107.27</v>
      </c>
      <c r="C92" s="43"/>
      <c r="D92" s="43"/>
      <c r="Q92" s="43">
        <v>94</v>
      </c>
      <c r="R92" s="43">
        <v>11</v>
      </c>
      <c r="S92" s="43">
        <v>1</v>
      </c>
    </row>
    <row r="93" spans="1:19" x14ac:dyDescent="0.3">
      <c r="A93" s="43">
        <v>28</v>
      </c>
      <c r="B93" s="43">
        <v>49.99</v>
      </c>
      <c r="C93" s="43"/>
      <c r="D93" s="43"/>
      <c r="Q93" s="43">
        <v>95</v>
      </c>
      <c r="R93" s="43">
        <v>28</v>
      </c>
      <c r="S93" s="43">
        <v>2</v>
      </c>
    </row>
    <row r="94" spans="1:19" x14ac:dyDescent="0.3">
      <c r="A94" s="43">
        <v>25</v>
      </c>
      <c r="B94" s="43">
        <v>74.19</v>
      </c>
      <c r="C94" s="43"/>
      <c r="D94" s="43"/>
      <c r="Q94" s="43">
        <v>96</v>
      </c>
      <c r="R94" s="43">
        <v>25</v>
      </c>
      <c r="S94" s="43">
        <v>2</v>
      </c>
    </row>
    <row r="95" spans="1:19" x14ac:dyDescent="0.3">
      <c r="A95" s="43">
        <v>35</v>
      </c>
      <c r="B95" s="43">
        <v>58.65</v>
      </c>
      <c r="C95" s="43"/>
      <c r="D95" s="43"/>
      <c r="Q95" s="43">
        <v>97</v>
      </c>
      <c r="R95" s="43">
        <v>35</v>
      </c>
      <c r="S95" s="43">
        <v>2</v>
      </c>
    </row>
    <row r="96" spans="1:19" x14ac:dyDescent="0.3">
      <c r="A96" s="43">
        <v>25</v>
      </c>
      <c r="B96" s="43">
        <v>30.81</v>
      </c>
      <c r="C96" s="43"/>
      <c r="D96" s="43"/>
      <c r="Q96" s="43">
        <v>98</v>
      </c>
      <c r="R96" s="43">
        <v>25</v>
      </c>
      <c r="S96" s="43">
        <v>2</v>
      </c>
    </row>
    <row r="97" spans="1:19" x14ac:dyDescent="0.3">
      <c r="A97" s="43">
        <v>16</v>
      </c>
      <c r="B97" s="43">
        <v>14.5</v>
      </c>
      <c r="C97" s="43"/>
      <c r="D97" s="43"/>
      <c r="Q97" s="43">
        <v>100</v>
      </c>
      <c r="R97" s="43">
        <v>16</v>
      </c>
      <c r="S97" s="43">
        <v>1</v>
      </c>
    </row>
    <row r="98" spans="1:19" x14ac:dyDescent="0.3">
      <c r="A98" s="43">
        <v>14</v>
      </c>
      <c r="B98" s="43">
        <v>4.3099999999999996</v>
      </c>
      <c r="C98" s="43"/>
      <c r="D98" s="43"/>
      <c r="Q98" s="43">
        <v>101</v>
      </c>
      <c r="R98" s="43">
        <v>14</v>
      </c>
      <c r="S98" s="43">
        <v>1</v>
      </c>
    </row>
    <row r="99" spans="1:19" x14ac:dyDescent="0.3">
      <c r="A99" s="43">
        <v>18</v>
      </c>
      <c r="B99" s="43">
        <v>65.900000000000006</v>
      </c>
      <c r="C99" s="43"/>
      <c r="D99" s="43"/>
      <c r="Q99" s="43">
        <v>102</v>
      </c>
      <c r="R99" s="43">
        <v>18</v>
      </c>
      <c r="S99" s="43">
        <v>1</v>
      </c>
    </row>
    <row r="100" spans="1:19" x14ac:dyDescent="0.3">
      <c r="A100" s="43">
        <v>16</v>
      </c>
      <c r="B100" s="43">
        <v>53.97</v>
      </c>
      <c r="C100" s="43"/>
      <c r="D100" s="43"/>
      <c r="Q100" s="43">
        <v>103</v>
      </c>
      <c r="R100" s="43">
        <v>16</v>
      </c>
      <c r="S100" s="43">
        <v>1</v>
      </c>
    </row>
    <row r="101" spans="1:19" x14ac:dyDescent="0.3">
      <c r="A101" s="43">
        <v>7</v>
      </c>
      <c r="B101" s="43">
        <v>-15.25</v>
      </c>
      <c r="C101" s="43"/>
      <c r="D101" s="43"/>
      <c r="Q101" s="43">
        <v>104</v>
      </c>
      <c r="R101" s="43">
        <v>7</v>
      </c>
      <c r="S101" s="43">
        <v>1</v>
      </c>
    </row>
    <row r="102" spans="1:19" x14ac:dyDescent="0.3">
      <c r="A102" s="43">
        <v>6</v>
      </c>
      <c r="B102" s="43">
        <v>45.58</v>
      </c>
      <c r="C102" s="43"/>
      <c r="D102" s="43"/>
      <c r="Q102" s="43">
        <v>105</v>
      </c>
      <c r="R102" s="43">
        <v>6</v>
      </c>
      <c r="S102" s="43">
        <v>1</v>
      </c>
    </row>
    <row r="103" spans="1:19" x14ac:dyDescent="0.3">
      <c r="A103" s="43">
        <v>18</v>
      </c>
      <c r="B103" s="43">
        <v>154.66999999999999</v>
      </c>
      <c r="C103" s="43"/>
      <c r="D103" s="43"/>
      <c r="Q103" s="43">
        <v>106</v>
      </c>
      <c r="R103" s="43">
        <v>18</v>
      </c>
      <c r="S103" s="43">
        <v>1</v>
      </c>
    </row>
    <row r="104" spans="1:19" x14ac:dyDescent="0.3">
      <c r="A104" s="43">
        <v>16</v>
      </c>
      <c r="B104" s="43">
        <v>83.11</v>
      </c>
      <c r="C104" s="43"/>
      <c r="D104" s="43"/>
      <c r="Q104" s="43">
        <v>108</v>
      </c>
      <c r="R104" s="43">
        <v>16</v>
      </c>
      <c r="S104" s="43">
        <v>1</v>
      </c>
    </row>
    <row r="105" spans="1:19" x14ac:dyDescent="0.3">
      <c r="A105" s="43">
        <v>20</v>
      </c>
      <c r="B105" s="43">
        <v>37.159999999999997</v>
      </c>
      <c r="C105" s="43"/>
      <c r="D105" s="43"/>
      <c r="Q105" s="43">
        <v>110</v>
      </c>
      <c r="R105" s="43">
        <v>20</v>
      </c>
      <c r="S105" s="43">
        <v>2</v>
      </c>
    </row>
    <row r="106" spans="1:19" x14ac:dyDescent="0.3">
      <c r="A106" s="43">
        <v>10</v>
      </c>
      <c r="B106" s="43">
        <v>48.55</v>
      </c>
      <c r="C106" s="43"/>
      <c r="D106" s="43"/>
      <c r="Q106" s="43">
        <v>111</v>
      </c>
      <c r="R106" s="43">
        <v>10</v>
      </c>
      <c r="S106" s="43">
        <v>1</v>
      </c>
    </row>
    <row r="107" spans="1:19" x14ac:dyDescent="0.3">
      <c r="A107" s="43">
        <v>9</v>
      </c>
      <c r="B107" s="43">
        <v>160.69</v>
      </c>
      <c r="C107" s="43"/>
      <c r="D107" s="43"/>
      <c r="Q107" s="43">
        <v>112</v>
      </c>
      <c r="R107" s="43">
        <v>9</v>
      </c>
      <c r="S107" s="43">
        <v>1</v>
      </c>
    </row>
    <row r="108" spans="1:19" x14ac:dyDescent="0.3">
      <c r="A108" s="43">
        <v>11</v>
      </c>
      <c r="B108" s="43">
        <v>118.26</v>
      </c>
      <c r="C108" s="43"/>
      <c r="D108" s="43"/>
      <c r="Q108" s="43">
        <v>113</v>
      </c>
      <c r="R108" s="43">
        <v>11</v>
      </c>
      <c r="S108" s="43">
        <v>1</v>
      </c>
    </row>
    <row r="109" spans="1:19" x14ac:dyDescent="0.3">
      <c r="A109" s="43">
        <v>9</v>
      </c>
      <c r="B109" s="43">
        <v>123.13</v>
      </c>
      <c r="C109" s="43"/>
      <c r="D109" s="43"/>
      <c r="Q109" s="43">
        <v>114</v>
      </c>
      <c r="R109" s="43">
        <v>9</v>
      </c>
      <c r="S109" s="43">
        <v>1</v>
      </c>
    </row>
    <row r="110" spans="1:19" x14ac:dyDescent="0.3">
      <c r="A110" s="43">
        <v>31</v>
      </c>
      <c r="B110" s="43">
        <v>104.07</v>
      </c>
      <c r="C110" s="43"/>
      <c r="D110" s="43"/>
      <c r="Q110" s="43">
        <v>115</v>
      </c>
      <c r="R110" s="43">
        <v>31</v>
      </c>
      <c r="S110" s="43">
        <v>2</v>
      </c>
    </row>
    <row r="111" spans="1:19" x14ac:dyDescent="0.3">
      <c r="A111" s="43">
        <v>16</v>
      </c>
      <c r="B111" s="43">
        <v>93.34</v>
      </c>
      <c r="C111" s="43"/>
      <c r="D111" s="43"/>
      <c r="Q111" s="43">
        <v>116</v>
      </c>
      <c r="R111" s="43">
        <v>16</v>
      </c>
      <c r="S111" s="43">
        <v>1</v>
      </c>
    </row>
    <row r="112" spans="1:19" x14ac:dyDescent="0.3">
      <c r="A112" s="43">
        <v>20</v>
      </c>
      <c r="B112" s="43">
        <v>39.11</v>
      </c>
      <c r="C112" s="43"/>
      <c r="D112" s="43"/>
      <c r="Q112" s="43">
        <v>117</v>
      </c>
      <c r="R112" s="43">
        <v>20</v>
      </c>
      <c r="S112" s="43">
        <v>2</v>
      </c>
    </row>
    <row r="113" spans="1:19" x14ac:dyDescent="0.3">
      <c r="A113" s="43">
        <v>22</v>
      </c>
      <c r="B113" s="43">
        <v>87.35</v>
      </c>
      <c r="C113" s="43"/>
      <c r="D113" s="43"/>
      <c r="Q113" s="43">
        <v>118</v>
      </c>
      <c r="R113" s="43">
        <v>22</v>
      </c>
      <c r="S113" s="43">
        <v>2</v>
      </c>
    </row>
    <row r="114" spans="1:19" x14ac:dyDescent="0.3">
      <c r="A114" s="43">
        <v>22</v>
      </c>
      <c r="B114" s="43">
        <v>143.94999999999999</v>
      </c>
      <c r="C114" s="43"/>
      <c r="D114" s="43"/>
      <c r="Q114" s="43">
        <v>119</v>
      </c>
      <c r="R114" s="43">
        <v>22</v>
      </c>
      <c r="S114" s="43">
        <v>2</v>
      </c>
    </row>
    <row r="115" spans="1:19" x14ac:dyDescent="0.3">
      <c r="A115" s="43">
        <v>16</v>
      </c>
      <c r="B115" s="43">
        <v>59.69</v>
      </c>
      <c r="C115" s="43"/>
      <c r="D115" s="43"/>
      <c r="Q115" s="43">
        <v>120</v>
      </c>
      <c r="R115" s="43">
        <v>16</v>
      </c>
      <c r="S115" s="43">
        <v>1</v>
      </c>
    </row>
    <row r="116" spans="1:19" x14ac:dyDescent="0.3">
      <c r="A116" s="43">
        <v>10</v>
      </c>
      <c r="B116" s="43">
        <v>79.290000000000006</v>
      </c>
      <c r="C116" s="43"/>
      <c r="D116" s="43"/>
      <c r="Q116" s="43">
        <v>122</v>
      </c>
      <c r="R116" s="43">
        <v>10</v>
      </c>
      <c r="S116" s="43">
        <v>1</v>
      </c>
    </row>
    <row r="117" spans="1:19" x14ac:dyDescent="0.3">
      <c r="A117" s="43">
        <v>16</v>
      </c>
      <c r="B117" s="43">
        <v>71.95</v>
      </c>
      <c r="C117" s="43"/>
      <c r="D117" s="43"/>
      <c r="Q117" s="43">
        <v>123</v>
      </c>
      <c r="R117" s="43">
        <v>16</v>
      </c>
      <c r="S117" s="43">
        <v>1</v>
      </c>
    </row>
    <row r="118" spans="1:19" x14ac:dyDescent="0.3">
      <c r="A118" s="43">
        <v>9</v>
      </c>
      <c r="B118" s="43">
        <v>79.650000000000006</v>
      </c>
      <c r="C118" s="43"/>
      <c r="D118" s="43"/>
      <c r="Q118" s="43">
        <v>124</v>
      </c>
      <c r="R118" s="43">
        <v>9</v>
      </c>
      <c r="S118" s="43">
        <v>1</v>
      </c>
    </row>
    <row r="119" spans="1:19" x14ac:dyDescent="0.3">
      <c r="A119" s="43">
        <v>17</v>
      </c>
      <c r="B119" s="43">
        <v>33.799999999999997</v>
      </c>
      <c r="C119" s="43"/>
      <c r="D119" s="43"/>
      <c r="Q119" s="43">
        <v>125</v>
      </c>
      <c r="R119" s="43">
        <v>17</v>
      </c>
      <c r="S119" s="43">
        <v>1</v>
      </c>
    </row>
    <row r="120" spans="1:19" x14ac:dyDescent="0.3">
      <c r="A120" s="43">
        <v>29</v>
      </c>
      <c r="B120" s="43">
        <v>-29.46</v>
      </c>
      <c r="C120" s="43"/>
      <c r="D120" s="43"/>
      <c r="Q120" s="43">
        <v>126</v>
      </c>
      <c r="R120" s="43">
        <v>29</v>
      </c>
      <c r="S120" s="43">
        <v>2</v>
      </c>
    </row>
    <row r="121" spans="1:19" x14ac:dyDescent="0.3">
      <c r="A121" s="43">
        <v>25</v>
      </c>
      <c r="B121" s="43">
        <v>37.619999999999997</v>
      </c>
      <c r="C121" s="43"/>
      <c r="D121" s="43"/>
      <c r="Q121" s="43">
        <v>127</v>
      </c>
      <c r="R121" s="43">
        <v>25</v>
      </c>
      <c r="S121" s="43">
        <v>2</v>
      </c>
    </row>
    <row r="122" spans="1:19" x14ac:dyDescent="0.3">
      <c r="A122" s="43">
        <v>23</v>
      </c>
      <c r="B122" s="43">
        <v>107.5</v>
      </c>
      <c r="C122" s="43"/>
      <c r="D122" s="43"/>
      <c r="Q122" s="43">
        <v>128</v>
      </c>
      <c r="R122" s="43">
        <v>23</v>
      </c>
      <c r="S122" s="43">
        <v>2</v>
      </c>
    </row>
    <row r="123" spans="1:19" x14ac:dyDescent="0.3">
      <c r="A123" s="43">
        <v>17</v>
      </c>
      <c r="B123" s="43">
        <v>45.37</v>
      </c>
      <c r="C123" s="43"/>
      <c r="D123" s="43"/>
      <c r="Q123" s="43">
        <v>129</v>
      </c>
      <c r="R123" s="43">
        <v>17</v>
      </c>
      <c r="S123" s="43">
        <v>1</v>
      </c>
    </row>
    <row r="124" spans="1:19" x14ac:dyDescent="0.3">
      <c r="A124" s="43">
        <v>5</v>
      </c>
      <c r="B124" s="43">
        <v>49.1</v>
      </c>
      <c r="C124" s="43"/>
      <c r="D124" s="43"/>
      <c r="Q124" s="43">
        <v>130</v>
      </c>
      <c r="R124" s="43">
        <v>5</v>
      </c>
      <c r="S124" s="43">
        <v>1</v>
      </c>
    </row>
    <row r="125" spans="1:19" x14ac:dyDescent="0.3">
      <c r="A125" s="43">
        <v>21</v>
      </c>
      <c r="B125" s="43">
        <v>75.06</v>
      </c>
      <c r="C125" s="43"/>
      <c r="D125" s="43"/>
      <c r="Q125" s="43">
        <v>131</v>
      </c>
      <c r="R125" s="43">
        <v>21</v>
      </c>
      <c r="S125" s="43">
        <v>2</v>
      </c>
    </row>
    <row r="126" spans="1:19" x14ac:dyDescent="0.3">
      <c r="A126" s="43">
        <v>37</v>
      </c>
      <c r="B126" s="43">
        <v>62.72</v>
      </c>
      <c r="C126" s="43"/>
      <c r="D126" s="43"/>
      <c r="Q126" s="43">
        <v>132</v>
      </c>
      <c r="R126" s="43">
        <v>37</v>
      </c>
      <c r="S126" s="43">
        <v>2</v>
      </c>
    </row>
    <row r="127" spans="1:19" x14ac:dyDescent="0.3">
      <c r="A127" s="43">
        <v>17</v>
      </c>
      <c r="B127" s="43">
        <v>95.19</v>
      </c>
      <c r="C127" s="43"/>
      <c r="D127" s="43"/>
      <c r="Q127" s="43">
        <v>133</v>
      </c>
      <c r="R127" s="43">
        <v>17</v>
      </c>
      <c r="S127" s="43">
        <v>1</v>
      </c>
    </row>
    <row r="128" spans="1:19" x14ac:dyDescent="0.3">
      <c r="A128" s="43">
        <v>14</v>
      </c>
      <c r="B128" s="43">
        <v>2.0499999999999998</v>
      </c>
      <c r="C128" s="43"/>
      <c r="D128" s="43"/>
      <c r="Q128" s="43">
        <v>134</v>
      </c>
      <c r="R128" s="43">
        <v>14</v>
      </c>
      <c r="S128" s="43">
        <v>1</v>
      </c>
    </row>
    <row r="129" spans="1:19" x14ac:dyDescent="0.3">
      <c r="A129" s="43">
        <v>23</v>
      </c>
      <c r="B129" s="43">
        <v>75.040000000000006</v>
      </c>
      <c r="C129" s="43"/>
      <c r="D129" s="43"/>
      <c r="Q129" s="43">
        <v>135</v>
      </c>
      <c r="R129" s="43">
        <v>23</v>
      </c>
      <c r="S129" s="43">
        <v>2</v>
      </c>
    </row>
    <row r="130" spans="1:19" x14ac:dyDescent="0.3">
      <c r="A130" s="43">
        <v>10</v>
      </c>
      <c r="B130" s="43">
        <v>122.89</v>
      </c>
      <c r="C130" s="43"/>
      <c r="D130" s="43"/>
      <c r="Q130" s="43">
        <v>136</v>
      </c>
      <c r="R130" s="43">
        <v>10</v>
      </c>
      <c r="S130" s="43">
        <v>1</v>
      </c>
    </row>
    <row r="131" spans="1:19" x14ac:dyDescent="0.3">
      <c r="A131" s="43">
        <v>5</v>
      </c>
      <c r="B131" s="43">
        <v>235.37</v>
      </c>
      <c r="C131" s="43"/>
      <c r="D131" s="43"/>
      <c r="Q131" s="43">
        <v>137</v>
      </c>
      <c r="R131" s="43">
        <v>5</v>
      </c>
      <c r="S131" s="43">
        <v>1</v>
      </c>
    </row>
    <row r="132" spans="1:19" x14ac:dyDescent="0.3">
      <c r="A132" s="43">
        <v>16</v>
      </c>
      <c r="B132" s="43">
        <v>64.28</v>
      </c>
      <c r="C132" s="43"/>
      <c r="D132" s="43"/>
      <c r="Q132" s="43">
        <v>138</v>
      </c>
      <c r="R132" s="43">
        <v>16</v>
      </c>
      <c r="S132" s="43">
        <v>1</v>
      </c>
    </row>
    <row r="133" spans="1:19" x14ac:dyDescent="0.3">
      <c r="A133" s="43">
        <v>13</v>
      </c>
      <c r="B133" s="43">
        <v>59.38</v>
      </c>
      <c r="C133" s="43"/>
      <c r="D133" s="43"/>
      <c r="Q133" s="43">
        <v>139</v>
      </c>
      <c r="R133" s="43">
        <v>13</v>
      </c>
      <c r="S133" s="43">
        <v>1</v>
      </c>
    </row>
    <row r="134" spans="1:19" x14ac:dyDescent="0.3">
      <c r="A134" s="43">
        <v>20</v>
      </c>
      <c r="B134" s="43">
        <v>57.41</v>
      </c>
      <c r="C134" s="43"/>
      <c r="D134" s="43"/>
      <c r="Q134" s="43">
        <v>140</v>
      </c>
      <c r="R134" s="43">
        <v>20</v>
      </c>
      <c r="S134" s="43">
        <v>2</v>
      </c>
    </row>
    <row r="135" spans="1:19" x14ac:dyDescent="0.3">
      <c r="A135" s="43">
        <v>12</v>
      </c>
      <c r="B135" s="43">
        <v>75.11</v>
      </c>
      <c r="C135" s="43"/>
      <c r="D135" s="43"/>
      <c r="Q135" s="43">
        <v>141</v>
      </c>
      <c r="R135" s="43">
        <v>12</v>
      </c>
      <c r="S135" s="43">
        <v>1</v>
      </c>
    </row>
    <row r="136" spans="1:19" x14ac:dyDescent="0.3">
      <c r="A136" s="43">
        <v>14</v>
      </c>
      <c r="B136" s="43">
        <v>126.98</v>
      </c>
      <c r="C136" s="43"/>
      <c r="D136" s="43"/>
      <c r="Q136" s="43">
        <v>142</v>
      </c>
      <c r="R136" s="43">
        <v>14</v>
      </c>
      <c r="S136" s="43">
        <v>1</v>
      </c>
    </row>
    <row r="137" spans="1:19" x14ac:dyDescent="0.3">
      <c r="A137" s="43">
        <v>17</v>
      </c>
      <c r="B137" s="43">
        <v>73.89</v>
      </c>
      <c r="C137" s="43"/>
      <c r="D137" s="43"/>
      <c r="Q137" s="43">
        <v>143</v>
      </c>
      <c r="R137" s="43">
        <v>17</v>
      </c>
      <c r="S137" s="43">
        <v>1</v>
      </c>
    </row>
    <row r="138" spans="1:19" x14ac:dyDescent="0.3">
      <c r="A138" s="43">
        <v>22</v>
      </c>
      <c r="B138" s="43">
        <v>86.58</v>
      </c>
      <c r="C138" s="43"/>
      <c r="D138" s="43"/>
      <c r="Q138" s="43">
        <v>144</v>
      </c>
      <c r="R138" s="43">
        <v>22</v>
      </c>
      <c r="S138" s="43">
        <v>2</v>
      </c>
    </row>
    <row r="139" spans="1:19" x14ac:dyDescent="0.3">
      <c r="A139" s="43">
        <v>21</v>
      </c>
      <c r="B139" s="43">
        <v>192.14</v>
      </c>
      <c r="C139" s="43"/>
      <c r="D139" s="43"/>
      <c r="Q139" s="43">
        <v>145</v>
      </c>
      <c r="R139" s="43">
        <v>21</v>
      </c>
      <c r="S139" s="43">
        <v>2</v>
      </c>
    </row>
    <row r="140" spans="1:19" x14ac:dyDescent="0.3">
      <c r="A140" s="43">
        <v>13</v>
      </c>
      <c r="B140" s="43">
        <v>77.42</v>
      </c>
      <c r="C140" s="43"/>
      <c r="D140" s="43"/>
      <c r="Q140" s="43">
        <v>146</v>
      </c>
      <c r="R140" s="43">
        <v>13</v>
      </c>
      <c r="S140" s="43">
        <v>1</v>
      </c>
    </row>
    <row r="141" spans="1:19" x14ac:dyDescent="0.3">
      <c r="A141" s="43">
        <v>26</v>
      </c>
      <c r="B141" s="43">
        <v>97.26</v>
      </c>
      <c r="C141" s="43"/>
      <c r="D141" s="43"/>
      <c r="Q141" s="43">
        <v>147</v>
      </c>
      <c r="R141" s="43">
        <v>26</v>
      </c>
      <c r="S141" s="43">
        <v>2</v>
      </c>
    </row>
    <row r="142" spans="1:19" x14ac:dyDescent="0.3">
      <c r="A142" s="43">
        <v>20</v>
      </c>
      <c r="B142" s="43">
        <v>55.56</v>
      </c>
      <c r="C142" s="43"/>
      <c r="D142" s="43"/>
      <c r="Q142" s="43">
        <v>148</v>
      </c>
      <c r="R142" s="43">
        <v>20</v>
      </c>
      <c r="S142" s="43">
        <v>2</v>
      </c>
    </row>
    <row r="143" spans="1:19" x14ac:dyDescent="0.3">
      <c r="A143" s="43">
        <v>23</v>
      </c>
      <c r="B143" s="43">
        <v>160.83000000000001</v>
      </c>
      <c r="C143" s="43"/>
      <c r="D143" s="43"/>
      <c r="Q143" s="43">
        <v>149</v>
      </c>
      <c r="R143" s="43">
        <v>23</v>
      </c>
      <c r="S143" s="43">
        <v>2</v>
      </c>
    </row>
    <row r="144" spans="1:19" x14ac:dyDescent="0.3">
      <c r="A144" s="43">
        <v>10</v>
      </c>
      <c r="B144" s="43">
        <v>95.31</v>
      </c>
      <c r="C144" s="43"/>
      <c r="D144" s="43"/>
      <c r="Q144" s="43">
        <v>150</v>
      </c>
      <c r="R144" s="43">
        <v>10</v>
      </c>
      <c r="S144" s="43">
        <v>1</v>
      </c>
    </row>
    <row r="145" spans="1:19" x14ac:dyDescent="0.3">
      <c r="A145" s="43">
        <v>16</v>
      </c>
      <c r="B145" s="43">
        <v>123.13</v>
      </c>
      <c r="C145" s="43"/>
      <c r="D145" s="43"/>
      <c r="Q145" s="43">
        <v>151</v>
      </c>
      <c r="R145" s="43">
        <v>16</v>
      </c>
      <c r="S145" s="43">
        <v>1</v>
      </c>
    </row>
    <row r="146" spans="1:19" x14ac:dyDescent="0.3">
      <c r="A146" s="43">
        <v>9</v>
      </c>
      <c r="B146" s="43">
        <v>172.14</v>
      </c>
      <c r="C146" s="43"/>
      <c r="D146" s="43"/>
      <c r="Q146" s="43">
        <v>152</v>
      </c>
      <c r="R146" s="43">
        <v>9</v>
      </c>
      <c r="S146" s="43">
        <v>1</v>
      </c>
    </row>
    <row r="147" spans="1:19" x14ac:dyDescent="0.3">
      <c r="A147" s="43">
        <v>10</v>
      </c>
      <c r="B147" s="43">
        <v>117.53</v>
      </c>
      <c r="C147" s="43"/>
      <c r="D147" s="43"/>
      <c r="Q147" s="43">
        <v>153</v>
      </c>
      <c r="R147" s="43">
        <v>10</v>
      </c>
      <c r="S147" s="43">
        <v>1</v>
      </c>
    </row>
    <row r="148" spans="1:19" x14ac:dyDescent="0.3">
      <c r="A148" s="43">
        <v>24</v>
      </c>
      <c r="B148" s="43">
        <v>196.09</v>
      </c>
      <c r="C148" s="43"/>
      <c r="D148" s="43"/>
      <c r="Q148" s="43">
        <v>154</v>
      </c>
      <c r="R148" s="43">
        <v>24</v>
      </c>
      <c r="S148" s="43">
        <v>2</v>
      </c>
    </row>
    <row r="149" spans="1:19" x14ac:dyDescent="0.3">
      <c r="A149" s="43">
        <v>12</v>
      </c>
      <c r="B149" s="43">
        <v>71.34</v>
      </c>
      <c r="C149" s="43"/>
      <c r="D149" s="43"/>
      <c r="Q149" s="43">
        <v>155</v>
      </c>
      <c r="R149" s="43">
        <v>12</v>
      </c>
      <c r="S149" s="43">
        <v>1</v>
      </c>
    </row>
    <row r="150" spans="1:19" x14ac:dyDescent="0.3">
      <c r="A150" s="43">
        <v>8</v>
      </c>
      <c r="B150" s="43">
        <v>133.02000000000001</v>
      </c>
      <c r="C150" s="43"/>
      <c r="D150" s="43"/>
      <c r="Q150" s="43">
        <v>156</v>
      </c>
      <c r="R150" s="43">
        <v>8</v>
      </c>
      <c r="S150" s="43">
        <v>1</v>
      </c>
    </row>
    <row r="151" spans="1:19" x14ac:dyDescent="0.3">
      <c r="A151" s="43">
        <v>17</v>
      </c>
      <c r="B151" s="43">
        <v>59.82</v>
      </c>
      <c r="C151" s="43"/>
      <c r="D151" s="43"/>
      <c r="Q151" s="43">
        <v>157</v>
      </c>
      <c r="R151" s="43">
        <v>17</v>
      </c>
      <c r="S151" s="43">
        <v>1</v>
      </c>
    </row>
    <row r="152" spans="1:19" x14ac:dyDescent="0.3">
      <c r="A152" s="43">
        <v>10</v>
      </c>
      <c r="B152" s="43">
        <v>139.35</v>
      </c>
      <c r="C152" s="43"/>
      <c r="D152" s="43"/>
      <c r="Q152" s="43">
        <v>158</v>
      </c>
      <c r="R152" s="43">
        <v>10</v>
      </c>
      <c r="S152" s="43">
        <v>1</v>
      </c>
    </row>
    <row r="153" spans="1:19" x14ac:dyDescent="0.3">
      <c r="A153" s="43">
        <v>23</v>
      </c>
      <c r="B153" s="43">
        <v>103.59</v>
      </c>
      <c r="C153" s="43"/>
      <c r="D153" s="43"/>
      <c r="Q153" s="43">
        <v>159</v>
      </c>
      <c r="R153" s="43">
        <v>23</v>
      </c>
      <c r="S153" s="43">
        <v>2</v>
      </c>
    </row>
    <row r="154" spans="1:19" x14ac:dyDescent="0.3">
      <c r="A154" s="43">
        <v>13</v>
      </c>
      <c r="B154" s="43">
        <v>91.85</v>
      </c>
      <c r="C154" s="43"/>
      <c r="D154" s="43"/>
      <c r="Q154" s="43">
        <v>160</v>
      </c>
      <c r="R154" s="43">
        <v>13</v>
      </c>
      <c r="S154" s="43">
        <v>1</v>
      </c>
    </row>
    <row r="155" spans="1:19" x14ac:dyDescent="0.3">
      <c r="A155" s="43">
        <v>20</v>
      </c>
      <c r="B155" s="43">
        <v>127.66</v>
      </c>
      <c r="C155" s="43"/>
      <c r="D155" s="43"/>
      <c r="Q155" s="43">
        <v>161</v>
      </c>
      <c r="R155" s="43">
        <v>20</v>
      </c>
      <c r="S155" s="43">
        <v>2</v>
      </c>
    </row>
    <row r="156" spans="1:19" x14ac:dyDescent="0.3">
      <c r="A156" s="43">
        <v>17</v>
      </c>
      <c r="B156" s="43">
        <v>124.35</v>
      </c>
      <c r="C156" s="43"/>
      <c r="D156" s="43"/>
      <c r="Q156" s="43">
        <v>162</v>
      </c>
      <c r="R156" s="43">
        <v>17</v>
      </c>
      <c r="S156" s="43">
        <v>1</v>
      </c>
    </row>
    <row r="157" spans="1:19" x14ac:dyDescent="0.3">
      <c r="A157" s="43">
        <v>17</v>
      </c>
      <c r="B157" s="43">
        <v>60.11</v>
      </c>
      <c r="C157" s="43"/>
      <c r="D157" s="43"/>
      <c r="Q157" s="43">
        <v>163</v>
      </c>
      <c r="R157" s="43">
        <v>17</v>
      </c>
      <c r="S157" s="43">
        <v>1</v>
      </c>
    </row>
    <row r="158" spans="1:19" x14ac:dyDescent="0.3">
      <c r="A158" s="43">
        <v>10</v>
      </c>
      <c r="B158" s="43">
        <v>127.96</v>
      </c>
      <c r="C158" s="43"/>
      <c r="D158" s="43"/>
      <c r="Q158" s="43">
        <v>164</v>
      </c>
      <c r="R158" s="43">
        <v>10</v>
      </c>
      <c r="S158" s="43">
        <v>1</v>
      </c>
    </row>
    <row r="159" spans="1:19" x14ac:dyDescent="0.3">
      <c r="A159" s="43">
        <v>11</v>
      </c>
      <c r="B159" s="43">
        <v>69.8</v>
      </c>
      <c r="C159" s="43"/>
      <c r="D159" s="43"/>
      <c r="Q159" s="43">
        <v>165</v>
      </c>
      <c r="R159" s="43">
        <v>11</v>
      </c>
      <c r="S159" s="43">
        <v>1</v>
      </c>
    </row>
    <row r="160" spans="1:19" x14ac:dyDescent="0.3">
      <c r="A160" s="43">
        <v>23</v>
      </c>
      <c r="B160" s="43">
        <v>34.29</v>
      </c>
      <c r="C160" s="43"/>
      <c r="D160" s="43"/>
      <c r="Q160" s="43">
        <v>166</v>
      </c>
      <c r="R160" s="43">
        <v>23</v>
      </c>
      <c r="S160" s="43">
        <v>2</v>
      </c>
    </row>
    <row r="161" spans="1:19" x14ac:dyDescent="0.3">
      <c r="A161" s="43">
        <v>10</v>
      </c>
      <c r="B161" s="43">
        <v>112.19</v>
      </c>
      <c r="C161" s="43"/>
      <c r="D161" s="43"/>
      <c r="Q161" s="43">
        <v>168</v>
      </c>
      <c r="R161" s="43">
        <v>10</v>
      </c>
      <c r="S161" s="43">
        <v>1</v>
      </c>
    </row>
    <row r="162" spans="1:19" x14ac:dyDescent="0.3">
      <c r="A162" s="43">
        <v>14</v>
      </c>
      <c r="B162" s="43">
        <v>164.71</v>
      </c>
      <c r="C162" s="43"/>
      <c r="D162" s="43"/>
      <c r="Q162" s="43">
        <v>169</v>
      </c>
      <c r="R162" s="43">
        <v>14</v>
      </c>
      <c r="S162" s="43">
        <v>1</v>
      </c>
    </row>
    <row r="163" spans="1:19" x14ac:dyDescent="0.3">
      <c r="A163" s="43">
        <v>20</v>
      </c>
      <c r="B163" s="43">
        <v>214.32</v>
      </c>
      <c r="C163" s="43"/>
      <c r="D163" s="43"/>
      <c r="Q163" s="43">
        <v>170</v>
      </c>
      <c r="R163" s="43">
        <v>20</v>
      </c>
      <c r="S163" s="43">
        <v>2</v>
      </c>
    </row>
    <row r="164" spans="1:19" x14ac:dyDescent="0.3">
      <c r="A164" s="43">
        <v>17</v>
      </c>
      <c r="B164" s="43">
        <v>84.6</v>
      </c>
      <c r="C164" s="43"/>
      <c r="D164" s="43"/>
      <c r="Q164" s="43">
        <v>171</v>
      </c>
      <c r="R164" s="43">
        <v>17</v>
      </c>
      <c r="S164" s="43">
        <v>1</v>
      </c>
    </row>
    <row r="165" spans="1:19" x14ac:dyDescent="0.3">
      <c r="A165" s="43">
        <v>16</v>
      </c>
      <c r="B165" s="43">
        <v>98.83</v>
      </c>
      <c r="C165" s="43"/>
      <c r="D165" s="43"/>
      <c r="Q165" s="43">
        <v>172</v>
      </c>
      <c r="R165" s="43">
        <v>16</v>
      </c>
      <c r="S165" s="43">
        <v>1</v>
      </c>
    </row>
    <row r="166" spans="1:19" x14ac:dyDescent="0.3">
      <c r="A166" s="43">
        <v>13</v>
      </c>
      <c r="B166" s="43">
        <v>27.36</v>
      </c>
      <c r="C166" s="43"/>
      <c r="D166" s="43"/>
      <c r="Q166" s="43">
        <v>173</v>
      </c>
      <c r="R166" s="43">
        <v>13</v>
      </c>
      <c r="S166" s="43">
        <v>1</v>
      </c>
    </row>
    <row r="167" spans="1:19" x14ac:dyDescent="0.3">
      <c r="A167" s="43">
        <v>18</v>
      </c>
      <c r="B167" s="43">
        <v>125.12</v>
      </c>
      <c r="C167" s="43"/>
      <c r="D167" s="43"/>
      <c r="Q167" s="43">
        <v>174</v>
      </c>
      <c r="R167" s="43">
        <v>18</v>
      </c>
      <c r="S167" s="43">
        <v>1</v>
      </c>
    </row>
    <row r="168" spans="1:19" x14ac:dyDescent="0.3">
      <c r="A168" s="43">
        <v>15</v>
      </c>
      <c r="B168" s="43">
        <v>83.04</v>
      </c>
      <c r="C168" s="43"/>
      <c r="D168" s="43"/>
      <c r="Q168" s="43">
        <v>175</v>
      </c>
      <c r="R168" s="43">
        <v>15</v>
      </c>
      <c r="S168" s="43">
        <v>1</v>
      </c>
    </row>
    <row r="169" spans="1:19" x14ac:dyDescent="0.3">
      <c r="A169" s="43">
        <v>19</v>
      </c>
      <c r="B169" s="43">
        <v>56.33</v>
      </c>
      <c r="C169" s="43"/>
      <c r="D169" s="43"/>
      <c r="Q169" s="43">
        <v>176</v>
      </c>
      <c r="R169" s="43">
        <v>19</v>
      </c>
      <c r="S169" s="43">
        <v>2</v>
      </c>
    </row>
    <row r="170" spans="1:19" x14ac:dyDescent="0.3">
      <c r="A170" s="43">
        <v>12</v>
      </c>
      <c r="B170" s="43">
        <v>131.09</v>
      </c>
      <c r="C170" s="43"/>
      <c r="D170" s="43"/>
      <c r="Q170" s="43">
        <v>177</v>
      </c>
      <c r="R170" s="43">
        <v>12</v>
      </c>
      <c r="S170" s="43">
        <v>1</v>
      </c>
    </row>
    <row r="171" spans="1:19" x14ac:dyDescent="0.3">
      <c r="A171" s="43">
        <v>10</v>
      </c>
      <c r="B171" s="43">
        <v>51.54</v>
      </c>
      <c r="C171" s="43"/>
      <c r="D171" s="43"/>
      <c r="Q171" s="43">
        <v>178</v>
      </c>
      <c r="R171" s="43">
        <v>10</v>
      </c>
      <c r="S171" s="43">
        <v>1</v>
      </c>
    </row>
    <row r="172" spans="1:19" x14ac:dyDescent="0.3">
      <c r="A172" s="43">
        <v>18</v>
      </c>
      <c r="B172" s="43">
        <v>55.07</v>
      </c>
      <c r="C172" s="43"/>
      <c r="D172" s="43"/>
      <c r="Q172" s="43">
        <v>179</v>
      </c>
      <c r="R172" s="43">
        <v>18</v>
      </c>
      <c r="S172" s="43">
        <v>1</v>
      </c>
    </row>
    <row r="173" spans="1:19" x14ac:dyDescent="0.3">
      <c r="A173" s="43">
        <v>16</v>
      </c>
      <c r="B173" s="43">
        <v>9.92</v>
      </c>
      <c r="C173" s="43"/>
      <c r="D173" s="43"/>
      <c r="Q173" s="43">
        <v>180</v>
      </c>
      <c r="R173" s="43">
        <v>16</v>
      </c>
      <c r="S173" s="43">
        <v>1</v>
      </c>
    </row>
    <row r="174" spans="1:19" x14ac:dyDescent="0.3">
      <c r="A174" s="43">
        <v>12</v>
      </c>
      <c r="B174" s="43">
        <v>48.72</v>
      </c>
      <c r="C174" s="43"/>
      <c r="D174" s="43"/>
      <c r="Q174" s="43">
        <v>181</v>
      </c>
      <c r="R174" s="43">
        <v>12</v>
      </c>
      <c r="S174" s="43">
        <v>1</v>
      </c>
    </row>
    <row r="175" spans="1:19" x14ac:dyDescent="0.3">
      <c r="A175" s="43">
        <v>15</v>
      </c>
      <c r="B175" s="43">
        <v>252.87</v>
      </c>
      <c r="C175" s="43"/>
      <c r="D175" s="43"/>
      <c r="Q175" s="43">
        <v>182</v>
      </c>
      <c r="R175" s="43">
        <v>15</v>
      </c>
      <c r="S175" s="43">
        <v>1</v>
      </c>
    </row>
    <row r="176" spans="1:19" x14ac:dyDescent="0.3">
      <c r="A176" s="43">
        <v>18</v>
      </c>
      <c r="B176" s="43">
        <v>113.55</v>
      </c>
      <c r="C176" s="43"/>
      <c r="D176" s="43"/>
      <c r="Q176" s="43">
        <v>183</v>
      </c>
      <c r="R176" s="43">
        <v>18</v>
      </c>
      <c r="S176" s="43">
        <v>1</v>
      </c>
    </row>
    <row r="177" spans="1:19" x14ac:dyDescent="0.3">
      <c r="A177" s="43">
        <v>22</v>
      </c>
      <c r="B177" s="43">
        <v>58.95</v>
      </c>
      <c r="C177" s="43"/>
      <c r="D177" s="43"/>
      <c r="Q177" s="43">
        <v>184</v>
      </c>
      <c r="R177" s="43">
        <v>22</v>
      </c>
      <c r="S177" s="43">
        <v>2</v>
      </c>
    </row>
    <row r="178" spans="1:19" x14ac:dyDescent="0.3">
      <c r="A178" s="43">
        <v>10</v>
      </c>
      <c r="B178" s="43">
        <v>142.69999999999999</v>
      </c>
      <c r="C178" s="43"/>
      <c r="D178" s="43"/>
      <c r="Q178" s="43">
        <v>185</v>
      </c>
      <c r="R178" s="43">
        <v>10</v>
      </c>
      <c r="S178" s="43">
        <v>1</v>
      </c>
    </row>
    <row r="179" spans="1:19" x14ac:dyDescent="0.3">
      <c r="A179" s="43">
        <v>10</v>
      </c>
      <c r="B179" s="43">
        <v>87.73</v>
      </c>
      <c r="C179" s="43"/>
      <c r="D179" s="43"/>
      <c r="Q179" s="43">
        <v>186</v>
      </c>
      <c r="R179" s="43">
        <v>10</v>
      </c>
      <c r="S179" s="43">
        <v>1</v>
      </c>
    </row>
    <row r="180" spans="1:19" x14ac:dyDescent="0.3">
      <c r="A180" s="43">
        <v>26</v>
      </c>
      <c r="B180" s="43">
        <v>43.18</v>
      </c>
      <c r="C180" s="43"/>
      <c r="D180" s="43"/>
      <c r="Q180" s="43">
        <v>187</v>
      </c>
      <c r="R180" s="43">
        <v>26</v>
      </c>
      <c r="S180" s="43">
        <v>2</v>
      </c>
    </row>
    <row r="181" spans="1:19" x14ac:dyDescent="0.3">
      <c r="A181" s="43">
        <v>16</v>
      </c>
      <c r="B181" s="43">
        <v>27.53</v>
      </c>
      <c r="C181" s="43"/>
      <c r="D181" s="43"/>
      <c r="Q181" s="43">
        <v>188</v>
      </c>
      <c r="R181" s="43">
        <v>16</v>
      </c>
      <c r="S181" s="43">
        <v>1</v>
      </c>
    </row>
    <row r="182" spans="1:19" x14ac:dyDescent="0.3">
      <c r="A182" s="43">
        <v>18</v>
      </c>
      <c r="B182" s="43">
        <v>47.73</v>
      </c>
      <c r="C182" s="43"/>
      <c r="D182" s="43"/>
      <c r="Q182" s="43">
        <v>189</v>
      </c>
      <c r="R182" s="43">
        <v>18</v>
      </c>
      <c r="S182" s="43">
        <v>1</v>
      </c>
    </row>
    <row r="183" spans="1:19" x14ac:dyDescent="0.3">
      <c r="A183" s="43">
        <v>16</v>
      </c>
      <c r="B183" s="43">
        <v>72.75</v>
      </c>
      <c r="C183" s="43"/>
      <c r="D183" s="43"/>
      <c r="Q183" s="43">
        <v>190</v>
      </c>
      <c r="R183" s="43">
        <v>16</v>
      </c>
      <c r="S183" s="43">
        <v>1</v>
      </c>
    </row>
    <row r="184" spans="1:19" x14ac:dyDescent="0.3">
      <c r="A184" s="43">
        <v>15</v>
      </c>
      <c r="B184" s="43">
        <v>198.7</v>
      </c>
      <c r="C184" s="43"/>
      <c r="D184" s="43"/>
      <c r="Q184" s="43">
        <v>191</v>
      </c>
      <c r="R184" s="43">
        <v>15</v>
      </c>
      <c r="S184" s="43">
        <v>1</v>
      </c>
    </row>
    <row r="185" spans="1:19" x14ac:dyDescent="0.3">
      <c r="A185" s="43">
        <v>18</v>
      </c>
      <c r="B185" s="43">
        <v>55.66</v>
      </c>
      <c r="C185" s="43"/>
      <c r="D185" s="43"/>
      <c r="Q185" s="43">
        <v>192</v>
      </c>
      <c r="R185" s="43">
        <v>18</v>
      </c>
      <c r="S185" s="43">
        <v>1</v>
      </c>
    </row>
    <row r="186" spans="1:19" x14ac:dyDescent="0.3">
      <c r="A186" s="43">
        <v>13</v>
      </c>
      <c r="B186" s="43">
        <v>81.3</v>
      </c>
      <c r="C186" s="43"/>
      <c r="D186" s="43"/>
      <c r="Q186" s="43">
        <v>193</v>
      </c>
      <c r="R186" s="43">
        <v>13</v>
      </c>
      <c r="S186" s="43">
        <v>1</v>
      </c>
    </row>
    <row r="187" spans="1:19" x14ac:dyDescent="0.3">
      <c r="A187" s="43">
        <v>7</v>
      </c>
      <c r="B187" s="43">
        <v>64.09</v>
      </c>
      <c r="C187" s="43"/>
      <c r="D187" s="43"/>
      <c r="Q187" s="43">
        <v>194</v>
      </c>
      <c r="R187" s="43">
        <v>7</v>
      </c>
      <c r="S187" s="43">
        <v>1</v>
      </c>
    </row>
    <row r="188" spans="1:19" x14ac:dyDescent="0.3">
      <c r="A188" s="43">
        <v>20</v>
      </c>
      <c r="B188" s="43">
        <v>36.9</v>
      </c>
      <c r="C188" s="43"/>
      <c r="D188" s="43"/>
      <c r="Q188" s="43">
        <v>195</v>
      </c>
      <c r="R188" s="43">
        <v>20</v>
      </c>
      <c r="S188" s="43">
        <v>2</v>
      </c>
    </row>
    <row r="189" spans="1:19" x14ac:dyDescent="0.3">
      <c r="A189" s="43">
        <v>15</v>
      </c>
      <c r="B189" s="43">
        <v>40.76</v>
      </c>
      <c r="C189" s="43"/>
      <c r="D189" s="43"/>
      <c r="Q189" s="43">
        <v>196</v>
      </c>
      <c r="R189" s="43">
        <v>15</v>
      </c>
      <c r="S189" s="43">
        <v>1</v>
      </c>
    </row>
    <row r="190" spans="1:19" x14ac:dyDescent="0.3">
      <c r="A190" s="43">
        <v>14</v>
      </c>
      <c r="B190" s="43">
        <v>127.59</v>
      </c>
      <c r="C190" s="43"/>
      <c r="D190" s="43"/>
      <c r="Q190" s="43">
        <v>197</v>
      </c>
      <c r="R190" s="43">
        <v>14</v>
      </c>
      <c r="S190" s="43">
        <v>1</v>
      </c>
    </row>
    <row r="191" spans="1:19" x14ac:dyDescent="0.3">
      <c r="A191" s="43">
        <v>13</v>
      </c>
      <c r="B191" s="43">
        <v>120.97</v>
      </c>
      <c r="C191" s="43"/>
      <c r="D191" s="43"/>
      <c r="Q191" s="43">
        <v>198</v>
      </c>
      <c r="R191" s="43">
        <v>13</v>
      </c>
      <c r="S191" s="43">
        <v>1</v>
      </c>
    </row>
    <row r="192" spans="1:19" x14ac:dyDescent="0.3">
      <c r="A192" s="43">
        <v>6</v>
      </c>
      <c r="B192" s="43">
        <v>94.71</v>
      </c>
      <c r="C192" s="43"/>
      <c r="D192" s="43"/>
      <c r="Q192" s="43">
        <v>199</v>
      </c>
      <c r="R192" s="43">
        <v>6</v>
      </c>
      <c r="S192" s="43">
        <v>1</v>
      </c>
    </row>
    <row r="193" spans="1:19" x14ac:dyDescent="0.3">
      <c r="A193" s="43">
        <v>18</v>
      </c>
      <c r="B193" s="43">
        <v>142.74</v>
      </c>
      <c r="C193" s="43"/>
      <c r="D193" s="43"/>
      <c r="Q193" s="43">
        <v>200</v>
      </c>
      <c r="R193" s="43">
        <v>18</v>
      </c>
      <c r="S193" s="43">
        <v>1</v>
      </c>
    </row>
    <row r="194" spans="1:19" x14ac:dyDescent="0.3">
      <c r="A194" s="43">
        <v>19</v>
      </c>
      <c r="B194" s="43">
        <v>71.930000000000007</v>
      </c>
      <c r="C194" s="43"/>
      <c r="D194" s="43"/>
      <c r="Q194" s="43">
        <v>201</v>
      </c>
      <c r="R194" s="43">
        <v>19</v>
      </c>
      <c r="S194" s="43">
        <v>2</v>
      </c>
    </row>
    <row r="195" spans="1:19" x14ac:dyDescent="0.3">
      <c r="A195" s="43">
        <v>14</v>
      </c>
      <c r="B195" s="43">
        <v>73.319999999999993</v>
      </c>
      <c r="C195" s="43"/>
      <c r="D195" s="43"/>
      <c r="Q195" s="43">
        <v>202</v>
      </c>
      <c r="R195" s="43">
        <v>14</v>
      </c>
      <c r="S195" s="43">
        <v>1</v>
      </c>
    </row>
    <row r="196" spans="1:19" x14ac:dyDescent="0.3">
      <c r="A196" s="43">
        <v>17</v>
      </c>
      <c r="B196" s="43">
        <v>75.650000000000006</v>
      </c>
      <c r="C196" s="43"/>
      <c r="D196" s="43"/>
      <c r="Q196" s="43">
        <v>203</v>
      </c>
      <c r="R196" s="43">
        <v>17</v>
      </c>
      <c r="S196" s="43">
        <v>1</v>
      </c>
    </row>
    <row r="197" spans="1:19" x14ac:dyDescent="0.3">
      <c r="A197" s="43">
        <v>14</v>
      </c>
      <c r="B197" s="43">
        <v>181.53</v>
      </c>
      <c r="C197" s="43"/>
      <c r="D197" s="43"/>
      <c r="Q197" s="43">
        <v>204</v>
      </c>
      <c r="R197" s="43">
        <v>14</v>
      </c>
      <c r="S197" s="43">
        <v>1</v>
      </c>
    </row>
    <row r="198" spans="1:19" x14ac:dyDescent="0.3">
      <c r="A198" s="43">
        <v>18</v>
      </c>
      <c r="B198" s="43">
        <v>43.47</v>
      </c>
      <c r="C198" s="43"/>
      <c r="D198" s="43"/>
      <c r="Q198" s="43">
        <v>205</v>
      </c>
      <c r="R198" s="43">
        <v>18</v>
      </c>
      <c r="S198" s="43">
        <v>1</v>
      </c>
    </row>
    <row r="199" spans="1:19" x14ac:dyDescent="0.3">
      <c r="A199" s="43">
        <v>10</v>
      </c>
      <c r="B199" s="43">
        <v>52.81</v>
      </c>
      <c r="C199" s="43"/>
      <c r="D199" s="43"/>
      <c r="Q199" s="43">
        <v>206</v>
      </c>
      <c r="R199" s="43">
        <v>10</v>
      </c>
      <c r="S199" s="43">
        <v>1</v>
      </c>
    </row>
    <row r="200" spans="1:19" x14ac:dyDescent="0.3">
      <c r="A200" s="43">
        <v>13</v>
      </c>
      <c r="B200" s="43">
        <v>125.98</v>
      </c>
      <c r="C200" s="43"/>
      <c r="D200" s="43"/>
      <c r="Q200" s="43">
        <v>207</v>
      </c>
      <c r="R200" s="43">
        <v>13</v>
      </c>
      <c r="S200" s="43">
        <v>1</v>
      </c>
    </row>
    <row r="201" spans="1:19" x14ac:dyDescent="0.3">
      <c r="A201" s="43">
        <v>25</v>
      </c>
      <c r="B201" s="43">
        <v>46.21</v>
      </c>
      <c r="C201" s="43"/>
      <c r="D201" s="43"/>
      <c r="Q201" s="43">
        <v>208</v>
      </c>
      <c r="R201" s="43">
        <v>25</v>
      </c>
      <c r="S201" s="43">
        <v>2</v>
      </c>
    </row>
    <row r="202" spans="1:19" x14ac:dyDescent="0.3">
      <c r="A202" s="43">
        <v>16</v>
      </c>
      <c r="B202" s="43">
        <v>256.56</v>
      </c>
      <c r="C202" s="43"/>
      <c r="D202" s="43"/>
      <c r="Q202" s="43">
        <v>209</v>
      </c>
      <c r="R202" s="43">
        <v>16</v>
      </c>
      <c r="S202" s="43">
        <v>1</v>
      </c>
    </row>
    <row r="203" spans="1:19" x14ac:dyDescent="0.3">
      <c r="A203" s="43">
        <v>19</v>
      </c>
      <c r="B203" s="43">
        <v>69.83</v>
      </c>
      <c r="C203" s="43"/>
      <c r="D203" s="43"/>
      <c r="Q203" s="43">
        <v>210</v>
      </c>
      <c r="R203" s="43">
        <v>19</v>
      </c>
      <c r="S203" s="43">
        <v>2</v>
      </c>
    </row>
    <row r="204" spans="1:19" x14ac:dyDescent="0.3">
      <c r="A204" s="43">
        <v>9</v>
      </c>
      <c r="B204" s="43">
        <v>122.21</v>
      </c>
      <c r="C204" s="43"/>
      <c r="D204" s="43"/>
      <c r="Q204" s="43">
        <v>211</v>
      </c>
      <c r="R204" s="43">
        <v>9</v>
      </c>
      <c r="S204" s="43">
        <v>1</v>
      </c>
    </row>
    <row r="205" spans="1:19" x14ac:dyDescent="0.3">
      <c r="A205" s="43">
        <v>18</v>
      </c>
      <c r="B205" s="43">
        <v>48.95</v>
      </c>
      <c r="C205" s="43"/>
      <c r="D205" s="43"/>
      <c r="Q205" s="43">
        <v>212</v>
      </c>
      <c r="R205" s="43">
        <v>18</v>
      </c>
      <c r="S205" s="43">
        <v>1</v>
      </c>
    </row>
    <row r="206" spans="1:19" x14ac:dyDescent="0.3">
      <c r="A206" s="43">
        <v>10</v>
      </c>
      <c r="B206" s="43">
        <v>197.74</v>
      </c>
      <c r="C206" s="43"/>
      <c r="D206" s="43"/>
      <c r="Q206" s="43">
        <v>213</v>
      </c>
      <c r="R206" s="43">
        <v>10</v>
      </c>
      <c r="S206" s="43">
        <v>1</v>
      </c>
    </row>
    <row r="207" spans="1:19" x14ac:dyDescent="0.3">
      <c r="A207" s="43">
        <v>17</v>
      </c>
      <c r="B207" s="43">
        <v>59.51</v>
      </c>
      <c r="C207" s="43"/>
      <c r="D207" s="43"/>
      <c r="Q207" s="43">
        <v>214</v>
      </c>
      <c r="R207" s="43">
        <v>17</v>
      </c>
      <c r="S207" s="43">
        <v>1</v>
      </c>
    </row>
    <row r="208" spans="1:19" x14ac:dyDescent="0.3">
      <c r="A208" s="43">
        <v>16</v>
      </c>
      <c r="B208" s="43">
        <v>51.4</v>
      </c>
      <c r="C208" s="43"/>
      <c r="D208" s="43"/>
      <c r="Q208" s="43">
        <v>215</v>
      </c>
      <c r="R208" s="43">
        <v>16</v>
      </c>
      <c r="S208" s="43">
        <v>1</v>
      </c>
    </row>
    <row r="209" spans="1:19" x14ac:dyDescent="0.3">
      <c r="A209" s="43">
        <v>11</v>
      </c>
      <c r="B209" s="43">
        <v>68.650000000000006</v>
      </c>
      <c r="C209" s="43"/>
      <c r="D209" s="43"/>
      <c r="Q209" s="43">
        <v>216</v>
      </c>
      <c r="R209" s="43">
        <v>11</v>
      </c>
      <c r="S209" s="43">
        <v>1</v>
      </c>
    </row>
    <row r="210" spans="1:19" x14ac:dyDescent="0.3">
      <c r="A210" s="43">
        <v>16</v>
      </c>
      <c r="B210" s="43">
        <v>70.28</v>
      </c>
      <c r="C210" s="43"/>
      <c r="D210" s="43"/>
      <c r="Q210" s="43">
        <v>217</v>
      </c>
      <c r="R210" s="43">
        <v>16</v>
      </c>
      <c r="S210" s="43">
        <v>1</v>
      </c>
    </row>
    <row r="211" spans="1:19" x14ac:dyDescent="0.3">
      <c r="A211" s="43">
        <v>26</v>
      </c>
      <c r="B211" s="43">
        <v>68.2</v>
      </c>
      <c r="C211" s="43"/>
      <c r="D211" s="43"/>
      <c r="Q211" s="43">
        <v>218</v>
      </c>
      <c r="R211" s="43">
        <v>26</v>
      </c>
      <c r="S211" s="43">
        <v>2</v>
      </c>
    </row>
    <row r="212" spans="1:19" x14ac:dyDescent="0.3">
      <c r="A212" s="43">
        <v>17</v>
      </c>
      <c r="B212" s="43">
        <v>102.08</v>
      </c>
      <c r="C212" s="43"/>
      <c r="D212" s="43"/>
      <c r="Q212" s="43">
        <v>219</v>
      </c>
      <c r="R212" s="43">
        <v>17</v>
      </c>
      <c r="S212" s="43">
        <v>1</v>
      </c>
    </row>
    <row r="214" spans="1:19" x14ac:dyDescent="0.3">
      <c r="A214">
        <f>CORREL(A2:A212,B2:B212)</f>
        <v>-0.15357386661815101</v>
      </c>
      <c r="C214" s="43"/>
    </row>
    <row r="215" spans="1:19" x14ac:dyDescent="0.3">
      <c r="M215" t="s">
        <v>392</v>
      </c>
    </row>
    <row r="221" spans="1:19" x14ac:dyDescent="0.3">
      <c r="G221" t="s">
        <v>33</v>
      </c>
      <c r="I221" t="s">
        <v>34</v>
      </c>
    </row>
    <row r="222" spans="1:19" ht="15" thickBot="1" x14ac:dyDescent="0.35">
      <c r="G222" t="s">
        <v>39</v>
      </c>
      <c r="H222" t="s">
        <v>40</v>
      </c>
      <c r="I222" t="s">
        <v>39</v>
      </c>
      <c r="J222" t="s">
        <v>40</v>
      </c>
    </row>
    <row r="223" spans="1:19" ht="15" thickTop="1" x14ac:dyDescent="0.3">
      <c r="C223" s="79">
        <v>0.96561643835616384</v>
      </c>
      <c r="D223" s="80">
        <v>4.0000000000000001E-3</v>
      </c>
      <c r="F223" t="s">
        <v>361</v>
      </c>
      <c r="G223" s="80">
        <v>0.96561643835616384</v>
      </c>
      <c r="H223" s="80">
        <v>0.94606164383561608</v>
      </c>
      <c r="I223" s="80">
        <v>0.95941780821917755</v>
      </c>
      <c r="J223" s="80">
        <v>0.96972602739725977</v>
      </c>
    </row>
    <row r="224" spans="1:19" x14ac:dyDescent="0.3">
      <c r="C224" s="81">
        <v>0.94606164383561608</v>
      </c>
      <c r="D224" s="80">
        <v>4.0000000000000001E-3</v>
      </c>
      <c r="F224" t="s">
        <v>362</v>
      </c>
      <c r="G224" s="80">
        <v>0.97276923076923028</v>
      </c>
      <c r="H224" s="80">
        <v>0.96623076923076856</v>
      </c>
      <c r="I224" s="80">
        <v>0.97238461538461507</v>
      </c>
      <c r="J224" s="80">
        <v>0.97453846153846069</v>
      </c>
    </row>
    <row r="225" spans="3:10" x14ac:dyDescent="0.3">
      <c r="C225" s="81">
        <v>0.95941780821917755</v>
      </c>
      <c r="D225" s="80">
        <v>5.0000000000000001E-3</v>
      </c>
      <c r="G225" s="80">
        <v>4.0000000000000001E-3</v>
      </c>
      <c r="H225" s="80">
        <v>4.0000000000000001E-3</v>
      </c>
      <c r="I225" s="80">
        <v>5.0000000000000001E-3</v>
      </c>
      <c r="J225" s="80">
        <v>4.0000000000000001E-3</v>
      </c>
    </row>
    <row r="226" spans="3:10" x14ac:dyDescent="0.3">
      <c r="C226" s="81">
        <v>0.96972602739725977</v>
      </c>
      <c r="D226" s="80">
        <v>4.0000000000000001E-3</v>
      </c>
      <c r="G226" s="80">
        <v>5.8410806335133956E-3</v>
      </c>
      <c r="H226" s="80">
        <v>6.7406991424838417E-3</v>
      </c>
      <c r="I226" s="80">
        <v>6.9850826820190394E-3</v>
      </c>
      <c r="J226" s="80">
        <v>6.0729535794306943E-3</v>
      </c>
    </row>
    <row r="227" spans="3:10" x14ac:dyDescent="0.3">
      <c r="C227" s="81">
        <v>0.97276923076923028</v>
      </c>
      <c r="D227" s="82">
        <v>5.8410806335133956E-3</v>
      </c>
      <c r="E227" s="80"/>
    </row>
    <row r="228" spans="3:10" x14ac:dyDescent="0.3">
      <c r="C228" s="81">
        <v>0.96623076923076856</v>
      </c>
      <c r="D228" s="82">
        <v>6.7406991424838417E-3</v>
      </c>
      <c r="E228" s="80"/>
    </row>
    <row r="229" spans="3:10" x14ac:dyDescent="0.3">
      <c r="C229" s="81">
        <v>0.97238461538461507</v>
      </c>
      <c r="D229" s="82">
        <v>6.9850826820190394E-3</v>
      </c>
      <c r="E229" s="80"/>
    </row>
    <row r="230" spans="3:10" ht="15" thickBot="1" x14ac:dyDescent="0.35">
      <c r="C230" s="83">
        <v>0.97453846153846069</v>
      </c>
      <c r="D230" s="84">
        <v>6.0729535794306943E-3</v>
      </c>
      <c r="E230" s="80"/>
    </row>
    <row r="244" spans="18:19" x14ac:dyDescent="0.3">
      <c r="S244" s="43" t="s">
        <v>34</v>
      </c>
    </row>
    <row r="245" spans="18:19" x14ac:dyDescent="0.3">
      <c r="R245" s="43" t="s">
        <v>374</v>
      </c>
      <c r="S245" s="43" t="s">
        <v>373</v>
      </c>
    </row>
    <row r="246" spans="18:19" x14ac:dyDescent="0.3">
      <c r="R246" s="55">
        <v>158.23938356164382</v>
      </c>
      <c r="S246" s="55">
        <v>52.189109589041081</v>
      </c>
    </row>
    <row r="247" spans="18:19" x14ac:dyDescent="0.3">
      <c r="R247" s="55">
        <v>133.45569230769235</v>
      </c>
      <c r="S247" s="55">
        <v>24.792769230769238</v>
      </c>
    </row>
    <row r="248" spans="18:19" x14ac:dyDescent="0.3">
      <c r="R248" s="55">
        <v>9.9014801473986811</v>
      </c>
      <c r="S248" s="55">
        <v>6.0737635767314462</v>
      </c>
    </row>
    <row r="249" spans="18:19" x14ac:dyDescent="0.3">
      <c r="R249" s="55">
        <v>12.197118078529765</v>
      </c>
      <c r="S249" s="55">
        <v>7.2826228649875224</v>
      </c>
    </row>
    <row r="254" spans="18:19" x14ac:dyDescent="0.3">
      <c r="S254" s="43" t="s">
        <v>34</v>
      </c>
    </row>
    <row r="255" spans="18:19" x14ac:dyDescent="0.3">
      <c r="R255" s="43" t="s">
        <v>374</v>
      </c>
      <c r="S255" s="43" t="s">
        <v>373</v>
      </c>
    </row>
    <row r="256" spans="18:19" x14ac:dyDescent="0.3">
      <c r="R256" s="55">
        <v>562.02629926238149</v>
      </c>
      <c r="S256" s="55">
        <v>535.20468440463674</v>
      </c>
    </row>
    <row r="257" spans="18:19" x14ac:dyDescent="0.3">
      <c r="R257" s="55">
        <v>707.87383719704974</v>
      </c>
      <c r="S257" s="55">
        <v>573.69562381454159</v>
      </c>
    </row>
    <row r="258" spans="18:19" x14ac:dyDescent="0.3">
      <c r="R258" s="55">
        <v>10.630052852565125</v>
      </c>
      <c r="S258" s="55">
        <v>9.3835988880949071</v>
      </c>
    </row>
    <row r="259" spans="18:19" x14ac:dyDescent="0.3">
      <c r="R259" s="55">
        <v>11.871500876156327</v>
      </c>
      <c r="S259" s="55">
        <v>10.161582908608445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19"/>
  <sheetViews>
    <sheetView workbookViewId="0">
      <selection activeCell="A3" sqref="A3"/>
    </sheetView>
  </sheetViews>
  <sheetFormatPr defaultRowHeight="14.4" x14ac:dyDescent="0.3"/>
  <sheetData>
    <row r="1" spans="1:20" s="43" customFormat="1" x14ac:dyDescent="0.3">
      <c r="B1" s="43" t="s">
        <v>39</v>
      </c>
      <c r="F1" s="43" t="s">
        <v>40</v>
      </c>
      <c r="N1" s="43" t="s">
        <v>390</v>
      </c>
    </row>
    <row r="2" spans="1:20" s="43" customFormat="1" x14ac:dyDescent="0.3">
      <c r="B2" s="43" t="s">
        <v>33</v>
      </c>
      <c r="D2" s="43" t="s">
        <v>34</v>
      </c>
      <c r="F2" s="43" t="s">
        <v>33</v>
      </c>
      <c r="H2" s="43" t="s">
        <v>34</v>
      </c>
      <c r="N2" s="43" t="s">
        <v>39</v>
      </c>
      <c r="P2" s="43" t="s">
        <v>40</v>
      </c>
    </row>
    <row r="3" spans="1:20" x14ac:dyDescent="0.3">
      <c r="A3" s="43" t="s">
        <v>319</v>
      </c>
      <c r="B3" s="43" t="s">
        <v>36</v>
      </c>
      <c r="C3" s="43" t="s">
        <v>37</v>
      </c>
      <c r="D3" s="43" t="s">
        <v>36</v>
      </c>
      <c r="E3" s="43" t="s">
        <v>37</v>
      </c>
      <c r="F3" s="43" t="s">
        <v>36</v>
      </c>
      <c r="G3" s="43" t="s">
        <v>37</v>
      </c>
      <c r="H3" s="43" t="s">
        <v>36</v>
      </c>
      <c r="I3" s="43" t="s">
        <v>37</v>
      </c>
      <c r="J3" s="3" t="s">
        <v>377</v>
      </c>
      <c r="K3" s="3" t="s">
        <v>320</v>
      </c>
      <c r="L3" s="3" t="s">
        <v>321</v>
      </c>
      <c r="N3" s="43" t="s">
        <v>33</v>
      </c>
      <c r="O3" s="43" t="s">
        <v>34</v>
      </c>
      <c r="P3" s="43" t="s">
        <v>33</v>
      </c>
      <c r="Q3" s="43" t="s">
        <v>34</v>
      </c>
      <c r="R3" s="43"/>
      <c r="S3" s="43" t="s">
        <v>33</v>
      </c>
      <c r="T3" s="43" t="s">
        <v>34</v>
      </c>
    </row>
    <row r="4" spans="1:20" x14ac:dyDescent="0.3">
      <c r="A4" s="43">
        <v>1</v>
      </c>
      <c r="B4" s="43">
        <v>433.6</v>
      </c>
      <c r="C4" s="43">
        <v>506.91</v>
      </c>
      <c r="D4" s="43">
        <v>517.70000000000005</v>
      </c>
      <c r="E4" s="43">
        <v>477.7</v>
      </c>
      <c r="F4" s="43">
        <v>430.6</v>
      </c>
      <c r="G4" s="43">
        <v>546.92999999999995</v>
      </c>
      <c r="H4" s="43">
        <v>421.7</v>
      </c>
      <c r="I4" s="43">
        <v>490.8</v>
      </c>
      <c r="J4" s="43">
        <f t="shared" ref="J4:J67" si="0">AVERAGE(B4:I4)</f>
        <v>478.24250000000001</v>
      </c>
      <c r="K4" s="43">
        <v>7</v>
      </c>
      <c r="L4" s="43">
        <v>1</v>
      </c>
      <c r="N4" s="43">
        <f t="shared" ref="N4:N67" si="1">C4-B4</f>
        <v>73.31</v>
      </c>
      <c r="O4" s="43">
        <f t="shared" ref="O4:O67" si="2">E4-D4</f>
        <v>-40.000000000000057</v>
      </c>
      <c r="P4">
        <f t="shared" ref="P4:P67" si="3">G4-F4</f>
        <v>116.32999999999993</v>
      </c>
      <c r="Q4">
        <f t="shared" ref="Q4:Q67" si="4">I4-H4</f>
        <v>69.100000000000023</v>
      </c>
      <c r="S4">
        <f t="shared" ref="S4:S67" si="5">AVERAGE(C4,G4)-AVERAGE(B4,F4)</f>
        <v>94.819999999999936</v>
      </c>
      <c r="T4">
        <f t="shared" ref="T4:T67" si="6">AVERAGE(E4,I4)-AVERAGE(D4,H4)</f>
        <v>14.549999999999955</v>
      </c>
    </row>
    <row r="5" spans="1:20" x14ac:dyDescent="0.3">
      <c r="A5" s="43">
        <v>2</v>
      </c>
      <c r="B5" s="43">
        <v>395.5</v>
      </c>
      <c r="C5" s="43">
        <v>490.77</v>
      </c>
      <c r="D5" s="43">
        <v>470.8</v>
      </c>
      <c r="E5" s="43">
        <v>422.6</v>
      </c>
      <c r="F5" s="43">
        <v>421.1</v>
      </c>
      <c r="G5" s="43">
        <v>552</v>
      </c>
      <c r="H5" s="43">
        <v>538.5</v>
      </c>
      <c r="I5" s="43">
        <v>702.72</v>
      </c>
      <c r="J5" s="43">
        <f t="shared" si="0"/>
        <v>499.24874999999997</v>
      </c>
      <c r="K5" s="43">
        <v>13</v>
      </c>
      <c r="L5" s="43">
        <v>1</v>
      </c>
      <c r="N5" s="43">
        <f t="shared" si="1"/>
        <v>95.269999999999982</v>
      </c>
      <c r="O5" s="43">
        <f t="shared" si="2"/>
        <v>-48.199999999999989</v>
      </c>
      <c r="P5" s="43">
        <f t="shared" si="3"/>
        <v>130.89999999999998</v>
      </c>
      <c r="Q5" s="43">
        <f t="shared" si="4"/>
        <v>164.22000000000003</v>
      </c>
      <c r="R5" s="43"/>
      <c r="S5" s="43">
        <f t="shared" si="5"/>
        <v>113.08499999999998</v>
      </c>
      <c r="T5" s="43">
        <f t="shared" si="6"/>
        <v>58.010000000000105</v>
      </c>
    </row>
    <row r="6" spans="1:20" x14ac:dyDescent="0.3">
      <c r="A6" s="43">
        <v>4</v>
      </c>
      <c r="B6" s="43">
        <v>616.9</v>
      </c>
      <c r="C6" s="43">
        <v>688.4</v>
      </c>
      <c r="D6" s="43">
        <v>560.4</v>
      </c>
      <c r="E6" s="43">
        <v>610.1</v>
      </c>
      <c r="F6" s="43">
        <v>528.70000000000005</v>
      </c>
      <c r="G6" s="43">
        <v>610.1</v>
      </c>
      <c r="H6" s="43">
        <v>617.6</v>
      </c>
      <c r="I6" s="43">
        <v>764.46</v>
      </c>
      <c r="J6" s="43">
        <f t="shared" si="0"/>
        <v>624.58249999999998</v>
      </c>
      <c r="K6" s="43">
        <v>14</v>
      </c>
      <c r="L6" s="43">
        <v>1</v>
      </c>
      <c r="N6" s="43">
        <f t="shared" si="1"/>
        <v>71.5</v>
      </c>
      <c r="O6" s="43">
        <f t="shared" si="2"/>
        <v>49.700000000000045</v>
      </c>
      <c r="P6" s="43">
        <f t="shared" si="3"/>
        <v>81.399999999999977</v>
      </c>
      <c r="Q6" s="43">
        <f t="shared" si="4"/>
        <v>146.86000000000001</v>
      </c>
      <c r="R6" s="43"/>
      <c r="S6" s="43">
        <f t="shared" si="5"/>
        <v>76.450000000000045</v>
      </c>
      <c r="T6" s="43">
        <f t="shared" si="6"/>
        <v>98.279999999999973</v>
      </c>
    </row>
    <row r="7" spans="1:20" x14ac:dyDescent="0.3">
      <c r="A7" s="43">
        <v>5</v>
      </c>
      <c r="B7" s="43">
        <v>534.70000000000005</v>
      </c>
      <c r="C7" s="43">
        <v>553.4</v>
      </c>
      <c r="D7" s="43">
        <v>540.4</v>
      </c>
      <c r="E7" s="43">
        <v>515.4</v>
      </c>
      <c r="F7" s="43">
        <v>601</v>
      </c>
      <c r="G7" s="43">
        <v>722.8</v>
      </c>
      <c r="H7" s="43">
        <v>574.4</v>
      </c>
      <c r="I7" s="43">
        <v>731.8</v>
      </c>
      <c r="J7" s="43">
        <f t="shared" si="0"/>
        <v>596.73749999999995</v>
      </c>
      <c r="K7" s="43">
        <v>12</v>
      </c>
      <c r="L7" s="43">
        <v>1</v>
      </c>
      <c r="N7" s="43">
        <f t="shared" si="1"/>
        <v>18.699999999999932</v>
      </c>
      <c r="O7" s="43">
        <f t="shared" si="2"/>
        <v>-25</v>
      </c>
      <c r="P7" s="43">
        <f t="shared" si="3"/>
        <v>121.79999999999995</v>
      </c>
      <c r="Q7" s="43">
        <f t="shared" si="4"/>
        <v>157.39999999999998</v>
      </c>
      <c r="R7" s="43"/>
      <c r="S7" s="43">
        <f t="shared" si="5"/>
        <v>70.249999999999886</v>
      </c>
      <c r="T7" s="43">
        <f t="shared" si="6"/>
        <v>66.199999999999932</v>
      </c>
    </row>
    <row r="8" spans="1:20" x14ac:dyDescent="0.3">
      <c r="A8" s="43">
        <v>6</v>
      </c>
      <c r="B8" s="43">
        <v>509.8</v>
      </c>
      <c r="C8" s="43">
        <v>469.1</v>
      </c>
      <c r="D8" s="43">
        <v>643.30999999999995</v>
      </c>
      <c r="E8" s="43">
        <v>788.31</v>
      </c>
      <c r="F8" s="43">
        <v>498.67</v>
      </c>
      <c r="G8" s="43">
        <v>757.23</v>
      </c>
      <c r="H8" s="43">
        <v>672.62</v>
      </c>
      <c r="I8" s="43">
        <v>633.71</v>
      </c>
      <c r="J8" s="43">
        <f t="shared" si="0"/>
        <v>621.59375</v>
      </c>
      <c r="K8" s="43">
        <v>13</v>
      </c>
      <c r="L8" s="43">
        <v>1</v>
      </c>
      <c r="N8" s="43">
        <f t="shared" si="1"/>
        <v>-40.699999999999989</v>
      </c>
      <c r="O8" s="43">
        <f t="shared" si="2"/>
        <v>145</v>
      </c>
      <c r="P8" s="43">
        <f t="shared" si="3"/>
        <v>258.56</v>
      </c>
      <c r="Q8" s="43">
        <f t="shared" si="4"/>
        <v>-38.909999999999968</v>
      </c>
      <c r="R8" s="43"/>
      <c r="S8" s="43">
        <f t="shared" si="5"/>
        <v>108.92999999999995</v>
      </c>
      <c r="T8" s="43">
        <f t="shared" si="6"/>
        <v>53.045000000000073</v>
      </c>
    </row>
    <row r="9" spans="1:20" x14ac:dyDescent="0.3">
      <c r="A9" s="43">
        <v>7</v>
      </c>
      <c r="B9" s="43">
        <v>461.05</v>
      </c>
      <c r="C9" s="43">
        <v>580.53</v>
      </c>
      <c r="D9" s="43">
        <v>384.9</v>
      </c>
      <c r="E9" s="43">
        <v>422.9</v>
      </c>
      <c r="F9" s="43">
        <v>410.9</v>
      </c>
      <c r="G9" s="43">
        <v>653.33000000000004</v>
      </c>
      <c r="H9" s="43">
        <v>475.52</v>
      </c>
      <c r="I9" s="43">
        <v>648.46</v>
      </c>
      <c r="J9" s="43">
        <f t="shared" si="0"/>
        <v>504.69875000000002</v>
      </c>
      <c r="K9" s="43">
        <v>17</v>
      </c>
      <c r="L9" s="43">
        <v>1</v>
      </c>
      <c r="N9" s="43">
        <f t="shared" si="1"/>
        <v>119.47999999999996</v>
      </c>
      <c r="O9" s="43">
        <f t="shared" si="2"/>
        <v>38</v>
      </c>
      <c r="P9" s="43">
        <f t="shared" si="3"/>
        <v>242.43000000000006</v>
      </c>
      <c r="Q9" s="43">
        <f t="shared" si="4"/>
        <v>172.94000000000005</v>
      </c>
      <c r="R9" s="43"/>
      <c r="S9" s="43">
        <f t="shared" si="5"/>
        <v>180.95500000000004</v>
      </c>
      <c r="T9" s="43">
        <f t="shared" si="6"/>
        <v>105.47000000000008</v>
      </c>
    </row>
    <row r="10" spans="1:20" x14ac:dyDescent="0.3">
      <c r="A10" s="43">
        <v>8</v>
      </c>
      <c r="B10" s="43">
        <v>442.3</v>
      </c>
      <c r="C10" s="43">
        <v>505.39</v>
      </c>
      <c r="D10" s="43">
        <v>426.1</v>
      </c>
      <c r="E10" s="43">
        <v>491.95</v>
      </c>
      <c r="F10" s="43">
        <v>452</v>
      </c>
      <c r="G10" s="43">
        <v>718.03</v>
      </c>
      <c r="H10" s="43">
        <v>500.5</v>
      </c>
      <c r="I10" s="43">
        <v>530.6</v>
      </c>
      <c r="J10" s="43">
        <f t="shared" si="0"/>
        <v>508.35874999999993</v>
      </c>
      <c r="K10" s="43">
        <v>9</v>
      </c>
      <c r="L10" s="43">
        <v>1</v>
      </c>
      <c r="N10" s="43">
        <f t="shared" si="1"/>
        <v>63.089999999999975</v>
      </c>
      <c r="O10" s="43">
        <f t="shared" si="2"/>
        <v>65.849999999999966</v>
      </c>
      <c r="P10" s="43">
        <f t="shared" si="3"/>
        <v>266.02999999999997</v>
      </c>
      <c r="Q10" s="43">
        <f t="shared" si="4"/>
        <v>30.100000000000023</v>
      </c>
      <c r="R10" s="43"/>
      <c r="S10" s="43">
        <f t="shared" si="5"/>
        <v>164.56000000000006</v>
      </c>
      <c r="T10" s="43">
        <f t="shared" si="6"/>
        <v>47.974999999999966</v>
      </c>
    </row>
    <row r="11" spans="1:20" x14ac:dyDescent="0.3">
      <c r="A11" s="43">
        <v>9</v>
      </c>
      <c r="B11" s="43">
        <v>617.6</v>
      </c>
      <c r="C11" s="43">
        <v>701.9</v>
      </c>
      <c r="D11" s="43">
        <v>491.9</v>
      </c>
      <c r="E11" s="43">
        <v>494.4</v>
      </c>
      <c r="F11" s="43">
        <v>583.77</v>
      </c>
      <c r="G11" s="43">
        <v>710.5</v>
      </c>
      <c r="H11" s="43">
        <v>671</v>
      </c>
      <c r="I11" s="43">
        <v>806.7</v>
      </c>
      <c r="J11" s="43">
        <f t="shared" si="0"/>
        <v>634.72124999999994</v>
      </c>
      <c r="K11" s="43">
        <v>7</v>
      </c>
      <c r="L11" s="43">
        <v>1</v>
      </c>
      <c r="N11" s="43">
        <f t="shared" si="1"/>
        <v>84.299999999999955</v>
      </c>
      <c r="O11" s="43">
        <f t="shared" si="2"/>
        <v>2.5</v>
      </c>
      <c r="P11" s="43">
        <f t="shared" si="3"/>
        <v>126.73000000000002</v>
      </c>
      <c r="Q11" s="43">
        <f t="shared" si="4"/>
        <v>135.70000000000005</v>
      </c>
      <c r="R11" s="43"/>
      <c r="S11" s="43">
        <f t="shared" si="5"/>
        <v>105.5150000000001</v>
      </c>
      <c r="T11" s="43">
        <f t="shared" si="6"/>
        <v>69.099999999999909</v>
      </c>
    </row>
    <row r="12" spans="1:20" x14ac:dyDescent="0.3">
      <c r="A12" s="43">
        <v>10</v>
      </c>
      <c r="B12" s="43">
        <v>368.32</v>
      </c>
      <c r="C12" s="43">
        <v>462.89</v>
      </c>
      <c r="D12" s="43">
        <v>333.2</v>
      </c>
      <c r="E12" s="43">
        <v>423.09</v>
      </c>
      <c r="F12" s="43">
        <v>324.10000000000002</v>
      </c>
      <c r="G12" s="43">
        <v>560.73</v>
      </c>
      <c r="H12" s="43">
        <v>349.9</v>
      </c>
      <c r="I12" s="43">
        <v>574.52</v>
      </c>
      <c r="J12" s="43">
        <f t="shared" si="0"/>
        <v>424.59375</v>
      </c>
      <c r="K12" s="43">
        <v>10</v>
      </c>
      <c r="L12" s="43">
        <v>1</v>
      </c>
      <c r="N12" s="43">
        <f t="shared" si="1"/>
        <v>94.57</v>
      </c>
      <c r="O12" s="43">
        <f t="shared" si="2"/>
        <v>89.889999999999986</v>
      </c>
      <c r="P12" s="43">
        <f t="shared" si="3"/>
        <v>236.63</v>
      </c>
      <c r="Q12" s="43">
        <f t="shared" si="4"/>
        <v>224.62</v>
      </c>
      <c r="R12" s="43"/>
      <c r="S12" s="43">
        <f t="shared" si="5"/>
        <v>165.59999999999997</v>
      </c>
      <c r="T12" s="43">
        <f t="shared" si="6"/>
        <v>157.255</v>
      </c>
    </row>
    <row r="13" spans="1:20" x14ac:dyDescent="0.3">
      <c r="A13" s="43">
        <v>11</v>
      </c>
      <c r="B13" s="43">
        <v>414.1</v>
      </c>
      <c r="C13" s="43">
        <v>686.97</v>
      </c>
      <c r="D13" s="43">
        <v>458.56</v>
      </c>
      <c r="E13" s="43">
        <v>491.2</v>
      </c>
      <c r="F13" s="43">
        <v>475.63</v>
      </c>
      <c r="G13" s="43">
        <v>526.79999999999995</v>
      </c>
      <c r="H13" s="43">
        <v>469.5</v>
      </c>
      <c r="I13" s="43">
        <v>528.29999999999995</v>
      </c>
      <c r="J13" s="43">
        <f t="shared" si="0"/>
        <v>506.38250000000005</v>
      </c>
      <c r="K13" s="43">
        <v>12</v>
      </c>
      <c r="L13" s="43">
        <v>1</v>
      </c>
      <c r="N13" s="43">
        <f t="shared" si="1"/>
        <v>272.87</v>
      </c>
      <c r="O13" s="43">
        <f t="shared" si="2"/>
        <v>32.639999999999986</v>
      </c>
      <c r="P13" s="43">
        <f t="shared" si="3"/>
        <v>51.169999999999959</v>
      </c>
      <c r="Q13" s="43">
        <f t="shared" si="4"/>
        <v>58.799999999999955</v>
      </c>
      <c r="R13" s="43"/>
      <c r="S13" s="43">
        <f t="shared" si="5"/>
        <v>162.01999999999998</v>
      </c>
      <c r="T13" s="43">
        <f t="shared" si="6"/>
        <v>45.720000000000027</v>
      </c>
    </row>
    <row r="14" spans="1:20" x14ac:dyDescent="0.3">
      <c r="A14" s="43">
        <v>12</v>
      </c>
      <c r="B14" s="43">
        <v>437.3</v>
      </c>
      <c r="C14" s="43">
        <v>436.9</v>
      </c>
      <c r="D14" s="43">
        <v>458.3</v>
      </c>
      <c r="E14" s="43">
        <v>740.8</v>
      </c>
      <c r="F14" s="43">
        <v>510.96</v>
      </c>
      <c r="G14" s="43">
        <v>625.9</v>
      </c>
      <c r="H14" s="43">
        <v>505</v>
      </c>
      <c r="I14" s="43">
        <v>701.36</v>
      </c>
      <c r="J14" s="43">
        <f t="shared" si="0"/>
        <v>552.06500000000005</v>
      </c>
      <c r="K14" s="43">
        <v>17</v>
      </c>
      <c r="L14" s="43">
        <v>1</v>
      </c>
      <c r="N14" s="43">
        <f t="shared" si="1"/>
        <v>-0.40000000000003411</v>
      </c>
      <c r="O14" s="43">
        <f t="shared" si="2"/>
        <v>282.49999999999994</v>
      </c>
      <c r="P14" s="43">
        <f t="shared" si="3"/>
        <v>114.94</v>
      </c>
      <c r="Q14" s="43">
        <f t="shared" si="4"/>
        <v>196.36</v>
      </c>
      <c r="R14" s="43"/>
      <c r="S14" s="43">
        <f t="shared" si="5"/>
        <v>57.269999999999982</v>
      </c>
      <c r="T14" s="43">
        <f t="shared" si="6"/>
        <v>239.42999999999995</v>
      </c>
    </row>
    <row r="15" spans="1:20" x14ac:dyDescent="0.3">
      <c r="A15" s="43">
        <v>14</v>
      </c>
      <c r="B15" s="43">
        <v>492.91</v>
      </c>
      <c r="C15" s="43">
        <v>576.53</v>
      </c>
      <c r="D15" s="43">
        <v>509.7</v>
      </c>
      <c r="E15" s="43">
        <v>545.16999999999996</v>
      </c>
      <c r="F15" s="43">
        <v>514.79999999999995</v>
      </c>
      <c r="G15" s="43">
        <v>724.18</v>
      </c>
      <c r="H15" s="43">
        <v>589.97</v>
      </c>
      <c r="I15" s="43">
        <v>650.88</v>
      </c>
      <c r="J15" s="43">
        <f t="shared" si="0"/>
        <v>575.51749999999993</v>
      </c>
      <c r="K15" s="43">
        <v>4</v>
      </c>
      <c r="L15" s="43">
        <v>1</v>
      </c>
      <c r="N15" s="43">
        <f t="shared" si="1"/>
        <v>83.619999999999948</v>
      </c>
      <c r="O15" s="43">
        <f t="shared" si="2"/>
        <v>35.46999999999997</v>
      </c>
      <c r="P15" s="43">
        <f t="shared" si="3"/>
        <v>209.38</v>
      </c>
      <c r="Q15" s="43">
        <f t="shared" si="4"/>
        <v>60.909999999999968</v>
      </c>
      <c r="R15" s="43"/>
      <c r="S15" s="43">
        <f t="shared" si="5"/>
        <v>146.5</v>
      </c>
      <c r="T15" s="43">
        <f t="shared" si="6"/>
        <v>48.189999999999941</v>
      </c>
    </row>
    <row r="16" spans="1:20" x14ac:dyDescent="0.3">
      <c r="A16" s="43">
        <v>16</v>
      </c>
      <c r="B16" s="43">
        <v>391.7</v>
      </c>
      <c r="C16" s="43">
        <v>480.11</v>
      </c>
      <c r="D16" s="43">
        <v>373.1</v>
      </c>
      <c r="E16" s="43">
        <v>536.37</v>
      </c>
      <c r="F16" s="43">
        <v>573.97</v>
      </c>
      <c r="G16" s="43">
        <v>784.11</v>
      </c>
      <c r="H16" s="43">
        <v>400.9</v>
      </c>
      <c r="I16" s="43">
        <v>668.34</v>
      </c>
      <c r="J16" s="43">
        <f t="shared" si="0"/>
        <v>526.07500000000005</v>
      </c>
      <c r="K16" s="43">
        <v>10</v>
      </c>
      <c r="L16" s="43">
        <v>1</v>
      </c>
      <c r="N16" s="43">
        <f t="shared" si="1"/>
        <v>88.410000000000025</v>
      </c>
      <c r="O16" s="43">
        <f t="shared" si="2"/>
        <v>163.26999999999998</v>
      </c>
      <c r="P16" s="43">
        <f t="shared" si="3"/>
        <v>210.14</v>
      </c>
      <c r="Q16" s="43">
        <f t="shared" si="4"/>
        <v>267.44000000000005</v>
      </c>
      <c r="R16" s="43"/>
      <c r="S16" s="43">
        <f t="shared" si="5"/>
        <v>149.27499999999998</v>
      </c>
      <c r="T16" s="43">
        <f t="shared" si="6"/>
        <v>215.35500000000002</v>
      </c>
    </row>
    <row r="17" spans="1:20" x14ac:dyDescent="0.3">
      <c r="A17" s="43">
        <v>17</v>
      </c>
      <c r="B17" s="43">
        <v>620.34</v>
      </c>
      <c r="C17" s="43">
        <v>937.33</v>
      </c>
      <c r="D17" s="43">
        <v>641.1</v>
      </c>
      <c r="E17" s="43">
        <v>838.52</v>
      </c>
      <c r="F17" s="43">
        <v>599.9</v>
      </c>
      <c r="G17" s="43">
        <v>793.58</v>
      </c>
      <c r="H17" s="43">
        <v>612.98</v>
      </c>
      <c r="I17" s="43">
        <v>1250.5999999999999</v>
      </c>
      <c r="J17" s="43">
        <f t="shared" si="0"/>
        <v>786.79375000000005</v>
      </c>
      <c r="K17" s="43">
        <v>8</v>
      </c>
      <c r="L17" s="43">
        <v>1</v>
      </c>
      <c r="N17" s="43">
        <f t="shared" si="1"/>
        <v>316.99</v>
      </c>
      <c r="O17" s="43">
        <f t="shared" si="2"/>
        <v>197.41999999999996</v>
      </c>
      <c r="P17" s="43">
        <f t="shared" si="3"/>
        <v>193.68000000000006</v>
      </c>
      <c r="Q17" s="43">
        <f t="shared" si="4"/>
        <v>637.61999999999989</v>
      </c>
      <c r="R17" s="43"/>
      <c r="S17" s="43">
        <f t="shared" si="5"/>
        <v>255.33500000000004</v>
      </c>
      <c r="T17" s="43">
        <f t="shared" si="6"/>
        <v>417.52</v>
      </c>
    </row>
    <row r="18" spans="1:20" x14ac:dyDescent="0.3">
      <c r="A18" s="43">
        <v>19</v>
      </c>
      <c r="B18" s="43">
        <v>345.6</v>
      </c>
      <c r="C18" s="43">
        <v>562.92999999999995</v>
      </c>
      <c r="D18" s="43">
        <v>333.4</v>
      </c>
      <c r="E18" s="43">
        <v>329.3</v>
      </c>
      <c r="F18" s="43">
        <v>347.9</v>
      </c>
      <c r="G18" s="43">
        <v>644.30999999999995</v>
      </c>
      <c r="H18" s="43">
        <v>437.01</v>
      </c>
      <c r="I18" s="43">
        <v>614.65</v>
      </c>
      <c r="J18" s="43">
        <f t="shared" si="0"/>
        <v>451.88749999999999</v>
      </c>
      <c r="K18" s="43">
        <v>13</v>
      </c>
      <c r="L18" s="43">
        <v>1</v>
      </c>
      <c r="N18" s="43">
        <f t="shared" si="1"/>
        <v>217.32999999999993</v>
      </c>
      <c r="O18" s="43">
        <f t="shared" si="2"/>
        <v>-4.0999999999999659</v>
      </c>
      <c r="P18" s="43">
        <f t="shared" si="3"/>
        <v>296.40999999999997</v>
      </c>
      <c r="Q18" s="43">
        <f t="shared" si="4"/>
        <v>177.64</v>
      </c>
      <c r="R18" s="43"/>
      <c r="S18" s="43">
        <f t="shared" si="5"/>
        <v>256.86999999999989</v>
      </c>
      <c r="T18" s="43">
        <f t="shared" si="6"/>
        <v>86.770000000000039</v>
      </c>
    </row>
    <row r="19" spans="1:20" x14ac:dyDescent="0.3">
      <c r="A19" s="43">
        <v>20</v>
      </c>
      <c r="B19" s="43">
        <v>552.1</v>
      </c>
      <c r="C19" s="43">
        <v>597.02</v>
      </c>
      <c r="D19" s="43">
        <v>528.29999999999995</v>
      </c>
      <c r="E19" s="43">
        <v>488.7</v>
      </c>
      <c r="F19" s="43">
        <v>589.70000000000005</v>
      </c>
      <c r="G19" s="43">
        <v>766.81</v>
      </c>
      <c r="H19" s="43">
        <v>580.29999999999995</v>
      </c>
      <c r="I19" s="43">
        <v>707.7</v>
      </c>
      <c r="J19" s="43">
        <f t="shared" si="0"/>
        <v>601.3287499999999</v>
      </c>
      <c r="K19" s="43">
        <v>7</v>
      </c>
      <c r="L19" s="43">
        <v>1</v>
      </c>
      <c r="N19" s="43">
        <f t="shared" si="1"/>
        <v>44.919999999999959</v>
      </c>
      <c r="O19" s="43">
        <f t="shared" si="2"/>
        <v>-39.599999999999966</v>
      </c>
      <c r="P19" s="43">
        <f t="shared" si="3"/>
        <v>177.1099999999999</v>
      </c>
      <c r="Q19" s="43">
        <f t="shared" si="4"/>
        <v>127.40000000000009</v>
      </c>
      <c r="R19" s="43"/>
      <c r="S19" s="43">
        <f t="shared" si="5"/>
        <v>111.01499999999987</v>
      </c>
      <c r="T19" s="43">
        <f t="shared" si="6"/>
        <v>43.900000000000091</v>
      </c>
    </row>
    <row r="20" spans="1:20" x14ac:dyDescent="0.3">
      <c r="A20" s="43">
        <v>21</v>
      </c>
      <c r="B20" s="43">
        <v>512.45000000000005</v>
      </c>
      <c r="C20" s="43">
        <v>550.11</v>
      </c>
      <c r="D20" s="43">
        <v>493.8</v>
      </c>
      <c r="E20" s="43">
        <v>580.11</v>
      </c>
      <c r="F20" s="43">
        <v>500.1</v>
      </c>
      <c r="G20" s="43">
        <v>633.64</v>
      </c>
      <c r="H20" s="43">
        <v>554.20000000000005</v>
      </c>
      <c r="I20" s="43">
        <v>718.86</v>
      </c>
      <c r="J20" s="43">
        <f t="shared" si="0"/>
        <v>567.90874999999994</v>
      </c>
      <c r="K20" s="43">
        <v>13</v>
      </c>
      <c r="L20" s="43">
        <v>1</v>
      </c>
      <c r="N20" s="43">
        <f t="shared" si="1"/>
        <v>37.659999999999968</v>
      </c>
      <c r="O20" s="43">
        <f t="shared" si="2"/>
        <v>86.31</v>
      </c>
      <c r="P20" s="43">
        <f t="shared" si="3"/>
        <v>133.53999999999996</v>
      </c>
      <c r="Q20" s="43">
        <f t="shared" si="4"/>
        <v>164.65999999999997</v>
      </c>
      <c r="R20" s="43"/>
      <c r="S20" s="43">
        <f t="shared" si="5"/>
        <v>85.599999999999966</v>
      </c>
      <c r="T20" s="43">
        <f t="shared" si="6"/>
        <v>125.48500000000001</v>
      </c>
    </row>
    <row r="21" spans="1:20" x14ac:dyDescent="0.3">
      <c r="A21" s="43">
        <v>24</v>
      </c>
      <c r="B21" s="43">
        <v>516.9</v>
      </c>
      <c r="C21" s="43">
        <v>549</v>
      </c>
      <c r="D21" s="43">
        <v>575.6</v>
      </c>
      <c r="E21" s="43">
        <v>659.6</v>
      </c>
      <c r="F21" s="43">
        <v>585.79999999999995</v>
      </c>
      <c r="G21" s="43">
        <v>651.20000000000005</v>
      </c>
      <c r="H21" s="43">
        <v>625.1</v>
      </c>
      <c r="I21" s="43">
        <v>671.1</v>
      </c>
      <c r="J21" s="43">
        <f t="shared" si="0"/>
        <v>604.28750000000002</v>
      </c>
      <c r="K21" s="43">
        <v>6</v>
      </c>
      <c r="L21" s="43">
        <v>1</v>
      </c>
      <c r="N21" s="43">
        <f t="shared" si="1"/>
        <v>32.100000000000023</v>
      </c>
      <c r="O21" s="43">
        <f t="shared" si="2"/>
        <v>84</v>
      </c>
      <c r="P21" s="43">
        <f t="shared" si="3"/>
        <v>65.400000000000091</v>
      </c>
      <c r="Q21" s="43">
        <f t="shared" si="4"/>
        <v>46</v>
      </c>
      <c r="R21" s="43"/>
      <c r="S21" s="43">
        <f t="shared" si="5"/>
        <v>48.750000000000114</v>
      </c>
      <c r="T21" s="43">
        <f t="shared" si="6"/>
        <v>65</v>
      </c>
    </row>
    <row r="22" spans="1:20" x14ac:dyDescent="0.3">
      <c r="A22" s="43">
        <v>26</v>
      </c>
      <c r="B22" s="43">
        <v>491.63</v>
      </c>
      <c r="C22" s="43">
        <v>539</v>
      </c>
      <c r="D22" s="43">
        <v>601.9</v>
      </c>
      <c r="E22" s="43">
        <v>717.33</v>
      </c>
      <c r="F22" s="43">
        <v>582.79999999999995</v>
      </c>
      <c r="G22" s="43">
        <v>720.43</v>
      </c>
      <c r="H22" s="43">
        <v>709.6</v>
      </c>
      <c r="I22" s="43">
        <v>695.36</v>
      </c>
      <c r="J22" s="43">
        <f t="shared" si="0"/>
        <v>632.25624999999991</v>
      </c>
      <c r="K22" s="43">
        <v>14</v>
      </c>
      <c r="L22" s="43">
        <v>1</v>
      </c>
      <c r="N22" s="43">
        <f t="shared" si="1"/>
        <v>47.370000000000005</v>
      </c>
      <c r="O22" s="43">
        <f t="shared" si="2"/>
        <v>115.43000000000006</v>
      </c>
      <c r="P22" s="43">
        <f t="shared" si="3"/>
        <v>137.63</v>
      </c>
      <c r="Q22" s="43">
        <f t="shared" si="4"/>
        <v>-14.240000000000009</v>
      </c>
      <c r="R22" s="43"/>
      <c r="S22" s="43">
        <f t="shared" si="5"/>
        <v>92.5</v>
      </c>
      <c r="T22" s="43">
        <f t="shared" si="6"/>
        <v>50.595000000000027</v>
      </c>
    </row>
    <row r="23" spans="1:20" x14ac:dyDescent="0.3">
      <c r="A23" s="43">
        <v>28</v>
      </c>
      <c r="B23" s="43">
        <v>970.2</v>
      </c>
      <c r="C23" s="43">
        <v>1045.8699999999999</v>
      </c>
      <c r="D23" s="43">
        <v>828.69</v>
      </c>
      <c r="E23" s="43">
        <v>1009.92</v>
      </c>
      <c r="F23" s="43">
        <v>1164.06</v>
      </c>
      <c r="G23" s="43">
        <v>1077.33</v>
      </c>
      <c r="H23" s="43">
        <v>959.25</v>
      </c>
      <c r="I23" s="43">
        <v>848.75</v>
      </c>
      <c r="J23" s="43">
        <f t="shared" si="0"/>
        <v>988.00874999999996</v>
      </c>
      <c r="K23" s="43">
        <v>10</v>
      </c>
      <c r="L23" s="43">
        <v>1</v>
      </c>
      <c r="N23" s="43">
        <f t="shared" si="1"/>
        <v>75.669999999999845</v>
      </c>
      <c r="O23" s="43">
        <f t="shared" si="2"/>
        <v>181.2299999999999</v>
      </c>
      <c r="P23" s="43">
        <f t="shared" si="3"/>
        <v>-86.730000000000018</v>
      </c>
      <c r="Q23" s="43">
        <f t="shared" si="4"/>
        <v>-110.5</v>
      </c>
      <c r="R23" s="43"/>
      <c r="S23" s="43">
        <f t="shared" si="5"/>
        <v>-5.5300000000002001</v>
      </c>
      <c r="T23" s="43">
        <f t="shared" si="6"/>
        <v>35.365000000000009</v>
      </c>
    </row>
    <row r="24" spans="1:20" x14ac:dyDescent="0.3">
      <c r="A24" s="43">
        <v>29</v>
      </c>
      <c r="B24" s="43">
        <v>458.4</v>
      </c>
      <c r="C24" s="43">
        <v>504.64</v>
      </c>
      <c r="D24" s="43">
        <v>454.6</v>
      </c>
      <c r="E24" s="43">
        <v>460.6</v>
      </c>
      <c r="F24" s="43">
        <v>462.4</v>
      </c>
      <c r="G24" s="43">
        <v>600.6</v>
      </c>
      <c r="H24" s="43">
        <v>480.8</v>
      </c>
      <c r="I24" s="43">
        <v>457.3</v>
      </c>
      <c r="J24" s="43">
        <f t="shared" si="0"/>
        <v>484.91750000000002</v>
      </c>
      <c r="K24" s="43">
        <v>12</v>
      </c>
      <c r="L24" s="43">
        <v>1</v>
      </c>
      <c r="N24" s="43">
        <f t="shared" si="1"/>
        <v>46.240000000000009</v>
      </c>
      <c r="O24" s="43">
        <f t="shared" si="2"/>
        <v>6</v>
      </c>
      <c r="P24" s="43">
        <f t="shared" si="3"/>
        <v>138.20000000000005</v>
      </c>
      <c r="Q24" s="43">
        <f t="shared" si="4"/>
        <v>-23.5</v>
      </c>
      <c r="R24" s="43"/>
      <c r="S24" s="43">
        <f t="shared" si="5"/>
        <v>92.220000000000027</v>
      </c>
      <c r="T24" s="43">
        <f t="shared" si="6"/>
        <v>-8.75</v>
      </c>
    </row>
    <row r="25" spans="1:20" x14ac:dyDescent="0.3">
      <c r="A25" s="43">
        <v>30</v>
      </c>
      <c r="B25" s="43">
        <v>588.6</v>
      </c>
      <c r="C25" s="43">
        <v>724.3</v>
      </c>
      <c r="D25" s="43">
        <v>678</v>
      </c>
      <c r="E25" s="43">
        <v>670.7</v>
      </c>
      <c r="F25" s="43">
        <v>657</v>
      </c>
      <c r="G25" s="43">
        <v>701.7</v>
      </c>
      <c r="H25" s="43">
        <v>686.6</v>
      </c>
      <c r="I25" s="43">
        <v>677.9</v>
      </c>
      <c r="J25" s="43">
        <f t="shared" si="0"/>
        <v>673.1</v>
      </c>
      <c r="K25" s="43">
        <v>8</v>
      </c>
      <c r="L25" s="43">
        <v>1</v>
      </c>
      <c r="N25" s="43">
        <f t="shared" si="1"/>
        <v>135.69999999999993</v>
      </c>
      <c r="O25" s="43">
        <f t="shared" si="2"/>
        <v>-7.2999999999999545</v>
      </c>
      <c r="P25" s="43">
        <f t="shared" si="3"/>
        <v>44.700000000000045</v>
      </c>
      <c r="Q25" s="43">
        <f t="shared" si="4"/>
        <v>-8.7000000000000455</v>
      </c>
      <c r="R25" s="43"/>
      <c r="S25" s="43">
        <f t="shared" si="5"/>
        <v>90.200000000000045</v>
      </c>
      <c r="T25" s="43">
        <f t="shared" si="6"/>
        <v>-8</v>
      </c>
    </row>
    <row r="26" spans="1:20" x14ac:dyDescent="0.3">
      <c r="A26" s="43">
        <v>32</v>
      </c>
      <c r="B26" s="43">
        <v>484.6</v>
      </c>
      <c r="C26" s="43">
        <v>488.8</v>
      </c>
      <c r="D26" s="43">
        <v>458.2</v>
      </c>
      <c r="E26" s="43">
        <v>514.4</v>
      </c>
      <c r="F26" s="43">
        <v>422.2</v>
      </c>
      <c r="G26" s="43">
        <v>599.42999999999995</v>
      </c>
      <c r="H26" s="43">
        <v>450.9</v>
      </c>
      <c r="I26" s="43">
        <v>502.7</v>
      </c>
      <c r="J26" s="43">
        <f t="shared" si="0"/>
        <v>490.15374999999995</v>
      </c>
      <c r="K26" s="43">
        <v>16</v>
      </c>
      <c r="L26" s="43">
        <v>1</v>
      </c>
      <c r="N26" s="43">
        <f t="shared" si="1"/>
        <v>4.1999999999999886</v>
      </c>
      <c r="O26" s="43">
        <f t="shared" si="2"/>
        <v>56.199999999999989</v>
      </c>
      <c r="P26" s="43">
        <f t="shared" si="3"/>
        <v>177.22999999999996</v>
      </c>
      <c r="Q26" s="43">
        <f t="shared" si="4"/>
        <v>51.800000000000011</v>
      </c>
      <c r="R26" s="43"/>
      <c r="S26" s="43">
        <f t="shared" si="5"/>
        <v>90.715000000000032</v>
      </c>
      <c r="T26" s="43">
        <f t="shared" si="6"/>
        <v>54</v>
      </c>
    </row>
    <row r="27" spans="1:20" x14ac:dyDescent="0.3">
      <c r="A27" s="43">
        <v>33</v>
      </c>
      <c r="B27" s="43">
        <v>465.5</v>
      </c>
      <c r="C27" s="43">
        <v>523.4</v>
      </c>
      <c r="D27" s="43">
        <v>505.68</v>
      </c>
      <c r="E27" s="43">
        <v>406.2</v>
      </c>
      <c r="F27" s="43">
        <v>557.53</v>
      </c>
      <c r="G27" s="43">
        <v>705.73</v>
      </c>
      <c r="H27" s="43">
        <v>673.3</v>
      </c>
      <c r="I27" s="43">
        <v>737.61</v>
      </c>
      <c r="J27" s="43">
        <f t="shared" si="0"/>
        <v>571.86874999999998</v>
      </c>
      <c r="K27" s="43">
        <v>16</v>
      </c>
      <c r="L27" s="43">
        <v>1</v>
      </c>
      <c r="N27" s="43">
        <f t="shared" si="1"/>
        <v>57.899999999999977</v>
      </c>
      <c r="O27" s="43">
        <f t="shared" si="2"/>
        <v>-99.480000000000018</v>
      </c>
      <c r="P27" s="43">
        <f t="shared" si="3"/>
        <v>148.20000000000005</v>
      </c>
      <c r="Q27" s="43">
        <f t="shared" si="4"/>
        <v>64.310000000000059</v>
      </c>
      <c r="R27" s="43"/>
      <c r="S27" s="43">
        <f t="shared" si="5"/>
        <v>103.05000000000007</v>
      </c>
      <c r="T27" s="43">
        <f t="shared" si="6"/>
        <v>-17.585000000000036</v>
      </c>
    </row>
    <row r="28" spans="1:20" x14ac:dyDescent="0.3">
      <c r="A28" s="43">
        <v>34</v>
      </c>
      <c r="B28" s="43">
        <v>553.29999999999995</v>
      </c>
      <c r="C28" s="43">
        <v>554.88</v>
      </c>
      <c r="D28" s="43">
        <v>509.6</v>
      </c>
      <c r="E28" s="43">
        <v>703.43</v>
      </c>
      <c r="F28" s="43">
        <v>652.5</v>
      </c>
      <c r="G28" s="43">
        <v>875.4</v>
      </c>
      <c r="H28" s="43">
        <v>558.6</v>
      </c>
      <c r="I28" s="43">
        <v>640.79999999999995</v>
      </c>
      <c r="J28" s="43">
        <f t="shared" si="0"/>
        <v>631.06375000000003</v>
      </c>
      <c r="K28" s="43">
        <v>14</v>
      </c>
      <c r="L28" s="43">
        <v>1</v>
      </c>
      <c r="N28" s="43">
        <f t="shared" si="1"/>
        <v>1.5800000000000409</v>
      </c>
      <c r="O28" s="43">
        <f t="shared" si="2"/>
        <v>193.82999999999993</v>
      </c>
      <c r="P28" s="43">
        <f t="shared" si="3"/>
        <v>222.89999999999998</v>
      </c>
      <c r="Q28" s="43">
        <f t="shared" si="4"/>
        <v>82.199999999999932</v>
      </c>
      <c r="R28" s="43"/>
      <c r="S28" s="43">
        <f t="shared" si="5"/>
        <v>112.24000000000001</v>
      </c>
      <c r="T28" s="43">
        <f t="shared" si="6"/>
        <v>138.01499999999999</v>
      </c>
    </row>
    <row r="29" spans="1:20" x14ac:dyDescent="0.3">
      <c r="A29" s="43">
        <v>36</v>
      </c>
      <c r="B29" s="43">
        <v>539.89</v>
      </c>
      <c r="C29" s="43">
        <v>555.53</v>
      </c>
      <c r="D29" s="43">
        <v>653.51</v>
      </c>
      <c r="E29" s="43">
        <v>755.91</v>
      </c>
      <c r="F29" s="43">
        <v>539.47</v>
      </c>
      <c r="G29" s="43">
        <v>767.84</v>
      </c>
      <c r="H29" s="43">
        <v>543.72</v>
      </c>
      <c r="I29" s="43">
        <v>814.04</v>
      </c>
      <c r="J29" s="43">
        <f t="shared" si="0"/>
        <v>646.2387500000001</v>
      </c>
      <c r="K29" s="43">
        <v>14</v>
      </c>
      <c r="L29" s="43">
        <v>1</v>
      </c>
      <c r="N29" s="43">
        <f t="shared" si="1"/>
        <v>15.639999999999986</v>
      </c>
      <c r="O29" s="43">
        <f t="shared" si="2"/>
        <v>102.39999999999998</v>
      </c>
      <c r="P29" s="43">
        <f t="shared" si="3"/>
        <v>228.37</v>
      </c>
      <c r="Q29" s="43">
        <f t="shared" si="4"/>
        <v>270.31999999999994</v>
      </c>
      <c r="R29" s="43"/>
      <c r="S29" s="43">
        <f t="shared" si="5"/>
        <v>122.00499999999988</v>
      </c>
      <c r="T29" s="43">
        <f t="shared" si="6"/>
        <v>186.3599999999999</v>
      </c>
    </row>
    <row r="30" spans="1:20" x14ac:dyDescent="0.3">
      <c r="A30" s="43">
        <v>37</v>
      </c>
      <c r="B30" s="43">
        <v>682.9</v>
      </c>
      <c r="C30" s="43">
        <v>790.8</v>
      </c>
      <c r="D30" s="43">
        <v>984.9</v>
      </c>
      <c r="E30" s="43">
        <v>935.6</v>
      </c>
      <c r="F30" s="43">
        <v>974.4</v>
      </c>
      <c r="G30" s="43">
        <v>907.6</v>
      </c>
      <c r="H30" s="43">
        <v>818.4</v>
      </c>
      <c r="I30" s="43">
        <v>882.8</v>
      </c>
      <c r="J30" s="43">
        <f t="shared" si="0"/>
        <v>872.17499999999995</v>
      </c>
      <c r="K30" s="43">
        <v>12</v>
      </c>
      <c r="L30" s="43">
        <v>1</v>
      </c>
      <c r="N30" s="43">
        <f t="shared" si="1"/>
        <v>107.89999999999998</v>
      </c>
      <c r="O30" s="43">
        <f t="shared" si="2"/>
        <v>-49.299999999999955</v>
      </c>
      <c r="P30" s="43">
        <f t="shared" si="3"/>
        <v>-66.799999999999955</v>
      </c>
      <c r="Q30" s="43">
        <f t="shared" si="4"/>
        <v>64.399999999999977</v>
      </c>
      <c r="R30" s="43"/>
      <c r="S30" s="43">
        <f t="shared" si="5"/>
        <v>20.550000000000068</v>
      </c>
      <c r="T30" s="43">
        <f t="shared" si="6"/>
        <v>7.5500000000000682</v>
      </c>
    </row>
    <row r="31" spans="1:20" x14ac:dyDescent="0.3">
      <c r="A31" s="43">
        <v>41</v>
      </c>
      <c r="B31" s="43">
        <v>522</v>
      </c>
      <c r="C31" s="43">
        <v>573</v>
      </c>
      <c r="D31" s="43">
        <v>476.9</v>
      </c>
      <c r="E31" s="43">
        <v>537.91999999999996</v>
      </c>
      <c r="F31" s="43">
        <v>497.4</v>
      </c>
      <c r="G31" s="43">
        <v>644.48</v>
      </c>
      <c r="H31" s="43">
        <v>583.47</v>
      </c>
      <c r="I31" s="43">
        <v>653.1</v>
      </c>
      <c r="J31" s="43">
        <f t="shared" si="0"/>
        <v>561.03375000000005</v>
      </c>
      <c r="K31" s="43">
        <v>12</v>
      </c>
      <c r="L31" s="43">
        <v>1</v>
      </c>
      <c r="N31" s="43">
        <f t="shared" si="1"/>
        <v>51</v>
      </c>
      <c r="O31" s="43">
        <f t="shared" si="2"/>
        <v>61.019999999999982</v>
      </c>
      <c r="P31" s="43">
        <f t="shared" si="3"/>
        <v>147.08000000000004</v>
      </c>
      <c r="Q31" s="43">
        <f t="shared" si="4"/>
        <v>69.63</v>
      </c>
      <c r="R31" s="43"/>
      <c r="S31" s="43">
        <f t="shared" si="5"/>
        <v>99.04000000000002</v>
      </c>
      <c r="T31" s="43">
        <f t="shared" si="6"/>
        <v>65.325000000000045</v>
      </c>
    </row>
    <row r="32" spans="1:20" x14ac:dyDescent="0.3">
      <c r="A32" s="43">
        <v>43</v>
      </c>
      <c r="B32" s="43">
        <v>531.5</v>
      </c>
      <c r="C32" s="43">
        <v>628.4</v>
      </c>
      <c r="D32" s="43">
        <v>712.6</v>
      </c>
      <c r="E32" s="43">
        <v>777.2</v>
      </c>
      <c r="F32" s="43">
        <v>851.2</v>
      </c>
      <c r="G32" s="43">
        <v>901.1</v>
      </c>
      <c r="H32" s="43">
        <v>870.9</v>
      </c>
      <c r="I32" s="43">
        <v>654.9</v>
      </c>
      <c r="J32" s="43">
        <f t="shared" si="0"/>
        <v>740.97499999999991</v>
      </c>
      <c r="K32" s="43">
        <v>4</v>
      </c>
      <c r="L32" s="43">
        <v>1</v>
      </c>
      <c r="N32" s="43">
        <f t="shared" si="1"/>
        <v>96.899999999999977</v>
      </c>
      <c r="O32" s="43">
        <f t="shared" si="2"/>
        <v>64.600000000000023</v>
      </c>
      <c r="P32" s="43">
        <f t="shared" si="3"/>
        <v>49.899999999999977</v>
      </c>
      <c r="Q32" s="43">
        <f t="shared" si="4"/>
        <v>-216</v>
      </c>
      <c r="R32" s="43"/>
      <c r="S32" s="43">
        <f t="shared" si="5"/>
        <v>73.399999999999977</v>
      </c>
      <c r="T32" s="43">
        <f t="shared" si="6"/>
        <v>-75.700000000000045</v>
      </c>
    </row>
    <row r="33" spans="1:20" x14ac:dyDescent="0.3">
      <c r="A33" s="43">
        <v>44</v>
      </c>
      <c r="B33" s="43">
        <v>440.6</v>
      </c>
      <c r="C33" s="43">
        <v>482.3</v>
      </c>
      <c r="D33" s="43">
        <v>514.29999999999995</v>
      </c>
      <c r="E33" s="43">
        <v>465.71</v>
      </c>
      <c r="F33" s="43">
        <v>509.6</v>
      </c>
      <c r="G33" s="43">
        <v>533.6</v>
      </c>
      <c r="H33" s="43">
        <v>516.9</v>
      </c>
      <c r="I33" s="43">
        <v>604</v>
      </c>
      <c r="J33" s="43">
        <f t="shared" si="0"/>
        <v>508.37625000000003</v>
      </c>
      <c r="K33" s="43">
        <v>8</v>
      </c>
      <c r="L33" s="43">
        <v>1</v>
      </c>
      <c r="N33" s="43">
        <f t="shared" si="1"/>
        <v>41.699999999999989</v>
      </c>
      <c r="O33" s="43">
        <f t="shared" si="2"/>
        <v>-48.589999999999975</v>
      </c>
      <c r="P33" s="43">
        <f t="shared" si="3"/>
        <v>24</v>
      </c>
      <c r="Q33" s="43">
        <f t="shared" si="4"/>
        <v>87.100000000000023</v>
      </c>
      <c r="R33" s="43"/>
      <c r="S33" s="43">
        <f t="shared" si="5"/>
        <v>32.850000000000023</v>
      </c>
      <c r="T33" s="43">
        <f t="shared" si="6"/>
        <v>19.255000000000109</v>
      </c>
    </row>
    <row r="34" spans="1:20" x14ac:dyDescent="0.3">
      <c r="A34" s="43">
        <v>45</v>
      </c>
      <c r="B34" s="43">
        <v>495</v>
      </c>
      <c r="C34" s="43">
        <v>644.79999999999995</v>
      </c>
      <c r="D34" s="43">
        <v>484.6</v>
      </c>
      <c r="E34" s="43">
        <v>541.4</v>
      </c>
      <c r="F34" s="43">
        <v>579</v>
      </c>
      <c r="G34" s="43">
        <v>684.59</v>
      </c>
      <c r="H34" s="43">
        <v>606.6</v>
      </c>
      <c r="I34" s="43">
        <v>597</v>
      </c>
      <c r="J34" s="43">
        <f t="shared" si="0"/>
        <v>579.12374999999997</v>
      </c>
      <c r="K34" s="43">
        <v>8</v>
      </c>
      <c r="L34" s="43">
        <v>1</v>
      </c>
      <c r="N34" s="43">
        <f t="shared" si="1"/>
        <v>149.79999999999995</v>
      </c>
      <c r="O34" s="43">
        <f t="shared" si="2"/>
        <v>56.799999999999955</v>
      </c>
      <c r="P34" s="43">
        <f t="shared" si="3"/>
        <v>105.59000000000003</v>
      </c>
      <c r="Q34" s="43">
        <f t="shared" si="4"/>
        <v>-9.6000000000000227</v>
      </c>
      <c r="R34" s="43"/>
      <c r="S34" s="43">
        <f t="shared" si="5"/>
        <v>127.69499999999994</v>
      </c>
      <c r="T34" s="43">
        <f t="shared" si="6"/>
        <v>23.600000000000023</v>
      </c>
    </row>
    <row r="35" spans="1:20" x14ac:dyDescent="0.3">
      <c r="A35" s="43">
        <v>46</v>
      </c>
      <c r="B35" s="43">
        <v>664.3</v>
      </c>
      <c r="C35" s="43">
        <v>596.79999999999995</v>
      </c>
      <c r="D35" s="43">
        <v>652.79999999999995</v>
      </c>
      <c r="E35" s="43">
        <v>571.5</v>
      </c>
      <c r="F35" s="43">
        <v>642.79999999999995</v>
      </c>
      <c r="G35" s="43">
        <v>719.1</v>
      </c>
      <c r="H35" s="43">
        <v>703.9</v>
      </c>
      <c r="I35" s="43">
        <v>725.2</v>
      </c>
      <c r="J35" s="43">
        <f t="shared" si="0"/>
        <v>659.55</v>
      </c>
      <c r="K35" s="43">
        <v>16</v>
      </c>
      <c r="L35" s="43">
        <v>1</v>
      </c>
      <c r="N35" s="43">
        <f t="shared" si="1"/>
        <v>-67.5</v>
      </c>
      <c r="O35" s="43">
        <f t="shared" si="2"/>
        <v>-81.299999999999955</v>
      </c>
      <c r="P35" s="43">
        <f t="shared" si="3"/>
        <v>76.300000000000068</v>
      </c>
      <c r="Q35" s="43">
        <f t="shared" si="4"/>
        <v>21.300000000000068</v>
      </c>
      <c r="R35" s="43"/>
      <c r="S35" s="43">
        <f t="shared" si="5"/>
        <v>4.4000000000000909</v>
      </c>
      <c r="T35" s="43">
        <f t="shared" si="6"/>
        <v>-29.999999999999886</v>
      </c>
    </row>
    <row r="36" spans="1:20" x14ac:dyDescent="0.3">
      <c r="A36" s="43">
        <v>49</v>
      </c>
      <c r="B36" s="43">
        <v>562.70000000000005</v>
      </c>
      <c r="C36" s="43">
        <v>639.9</v>
      </c>
      <c r="D36" s="43">
        <v>730.1</v>
      </c>
      <c r="E36" s="43">
        <v>840.9</v>
      </c>
      <c r="F36" s="43">
        <v>680.9</v>
      </c>
      <c r="G36" s="43">
        <v>741.44</v>
      </c>
      <c r="H36" s="43">
        <v>702.2</v>
      </c>
      <c r="I36" s="43">
        <v>886.63</v>
      </c>
      <c r="J36" s="43">
        <f t="shared" si="0"/>
        <v>723.09625000000005</v>
      </c>
      <c r="K36" s="43">
        <v>13</v>
      </c>
      <c r="L36" s="43">
        <v>1</v>
      </c>
      <c r="N36" s="43">
        <f t="shared" si="1"/>
        <v>77.199999999999932</v>
      </c>
      <c r="O36" s="43">
        <f t="shared" si="2"/>
        <v>110.79999999999995</v>
      </c>
      <c r="P36" s="43">
        <f t="shared" si="3"/>
        <v>60.540000000000077</v>
      </c>
      <c r="Q36" s="43">
        <f t="shared" si="4"/>
        <v>184.42999999999995</v>
      </c>
      <c r="R36" s="43"/>
      <c r="S36" s="43">
        <f t="shared" si="5"/>
        <v>68.870000000000118</v>
      </c>
      <c r="T36" s="43">
        <f t="shared" si="6"/>
        <v>147.6149999999999</v>
      </c>
    </row>
    <row r="37" spans="1:20" x14ac:dyDescent="0.3">
      <c r="A37" s="43">
        <v>50</v>
      </c>
      <c r="B37" s="43">
        <v>403.3</v>
      </c>
      <c r="C37" s="43">
        <v>501.25</v>
      </c>
      <c r="D37" s="43">
        <v>485.5</v>
      </c>
      <c r="E37" s="43">
        <v>533.62</v>
      </c>
      <c r="F37" s="43">
        <v>435.8</v>
      </c>
      <c r="G37" s="43">
        <v>676.7</v>
      </c>
      <c r="H37" s="43">
        <v>585.11</v>
      </c>
      <c r="I37" s="43">
        <v>602.16</v>
      </c>
      <c r="J37" s="43">
        <f t="shared" si="0"/>
        <v>527.93000000000006</v>
      </c>
      <c r="K37" s="43">
        <v>15</v>
      </c>
      <c r="L37" s="43">
        <v>1</v>
      </c>
      <c r="N37" s="43">
        <f t="shared" si="1"/>
        <v>97.949999999999989</v>
      </c>
      <c r="O37" s="43">
        <f t="shared" si="2"/>
        <v>48.120000000000005</v>
      </c>
      <c r="P37" s="43">
        <f t="shared" si="3"/>
        <v>240.90000000000003</v>
      </c>
      <c r="Q37" s="43">
        <f t="shared" si="4"/>
        <v>17.049999999999955</v>
      </c>
      <c r="R37" s="43"/>
      <c r="S37" s="43">
        <f t="shared" si="5"/>
        <v>169.42500000000001</v>
      </c>
      <c r="T37" s="43">
        <f t="shared" si="6"/>
        <v>32.584999999999923</v>
      </c>
    </row>
    <row r="38" spans="1:20" x14ac:dyDescent="0.3">
      <c r="A38" s="43">
        <v>52</v>
      </c>
      <c r="B38" s="43">
        <v>644.20000000000005</v>
      </c>
      <c r="C38" s="43">
        <v>658.3</v>
      </c>
      <c r="D38" s="43">
        <v>506.5</v>
      </c>
      <c r="E38" s="43">
        <v>571.9</v>
      </c>
      <c r="F38" s="43">
        <v>598.29999999999995</v>
      </c>
      <c r="G38" s="43">
        <v>809.63</v>
      </c>
      <c r="H38" s="43">
        <v>648.70000000000005</v>
      </c>
      <c r="I38" s="43">
        <v>623.29999999999995</v>
      </c>
      <c r="J38" s="43">
        <f t="shared" si="0"/>
        <v>632.60374999999999</v>
      </c>
      <c r="K38" s="43">
        <v>16</v>
      </c>
      <c r="L38" s="43">
        <v>1</v>
      </c>
      <c r="N38" s="43">
        <f t="shared" si="1"/>
        <v>14.099999999999909</v>
      </c>
      <c r="O38" s="43">
        <f t="shared" si="2"/>
        <v>65.399999999999977</v>
      </c>
      <c r="P38" s="43">
        <f t="shared" si="3"/>
        <v>211.33000000000004</v>
      </c>
      <c r="Q38" s="43">
        <f t="shared" si="4"/>
        <v>-25.400000000000091</v>
      </c>
      <c r="R38" s="43"/>
      <c r="S38" s="43">
        <f t="shared" si="5"/>
        <v>112.71499999999992</v>
      </c>
      <c r="T38" s="43">
        <f t="shared" si="6"/>
        <v>19.999999999999886</v>
      </c>
    </row>
    <row r="39" spans="1:20" x14ac:dyDescent="0.3">
      <c r="A39" s="43">
        <v>54</v>
      </c>
      <c r="B39" s="43">
        <v>545.4</v>
      </c>
      <c r="C39" s="43">
        <v>483.1</v>
      </c>
      <c r="D39" s="43">
        <v>493.7</v>
      </c>
      <c r="E39" s="43">
        <v>615</v>
      </c>
      <c r="F39" s="43">
        <v>631.9</v>
      </c>
      <c r="G39" s="43">
        <v>654.70000000000005</v>
      </c>
      <c r="H39" s="43">
        <v>497</v>
      </c>
      <c r="I39" s="43">
        <v>687.6</v>
      </c>
      <c r="J39" s="43">
        <f t="shared" si="0"/>
        <v>576.05000000000007</v>
      </c>
      <c r="K39" s="43">
        <v>7</v>
      </c>
      <c r="L39" s="43">
        <v>1</v>
      </c>
      <c r="N39" s="43">
        <f t="shared" si="1"/>
        <v>-62.299999999999955</v>
      </c>
      <c r="O39" s="43">
        <f t="shared" si="2"/>
        <v>121.30000000000001</v>
      </c>
      <c r="P39" s="43">
        <f t="shared" si="3"/>
        <v>22.800000000000068</v>
      </c>
      <c r="Q39" s="43">
        <f t="shared" si="4"/>
        <v>190.60000000000002</v>
      </c>
      <c r="R39" s="43"/>
      <c r="S39" s="43">
        <f t="shared" si="5"/>
        <v>-19.749999999999886</v>
      </c>
      <c r="T39" s="43">
        <f t="shared" si="6"/>
        <v>155.94999999999993</v>
      </c>
    </row>
    <row r="40" spans="1:20" x14ac:dyDescent="0.3">
      <c r="A40" s="43">
        <v>55</v>
      </c>
      <c r="B40" s="43">
        <v>454.7</v>
      </c>
      <c r="C40" s="43">
        <v>670</v>
      </c>
      <c r="D40" s="43">
        <v>461.9</v>
      </c>
      <c r="E40" s="43">
        <v>533.5</v>
      </c>
      <c r="F40" s="43">
        <v>471.3</v>
      </c>
      <c r="G40" s="43">
        <v>536.4</v>
      </c>
      <c r="H40" s="43">
        <v>541.79999999999995</v>
      </c>
      <c r="I40" s="43">
        <v>621.4</v>
      </c>
      <c r="J40" s="43">
        <f t="shared" si="0"/>
        <v>536.375</v>
      </c>
      <c r="K40" s="43">
        <v>7</v>
      </c>
      <c r="L40" s="43">
        <v>1</v>
      </c>
      <c r="N40" s="43">
        <f t="shared" si="1"/>
        <v>215.3</v>
      </c>
      <c r="O40" s="43">
        <f t="shared" si="2"/>
        <v>71.600000000000023</v>
      </c>
      <c r="P40" s="43">
        <f t="shared" si="3"/>
        <v>65.099999999999966</v>
      </c>
      <c r="Q40" s="43">
        <f t="shared" si="4"/>
        <v>79.600000000000023</v>
      </c>
      <c r="R40" s="43"/>
      <c r="S40" s="43">
        <f t="shared" si="5"/>
        <v>140.20000000000005</v>
      </c>
      <c r="T40" s="43">
        <f t="shared" si="6"/>
        <v>75.60000000000008</v>
      </c>
    </row>
    <row r="41" spans="1:20" x14ac:dyDescent="0.3">
      <c r="A41" s="43">
        <v>57</v>
      </c>
      <c r="B41" s="43">
        <v>405.9</v>
      </c>
      <c r="C41" s="43">
        <v>435.7</v>
      </c>
      <c r="D41" s="43">
        <v>459.1</v>
      </c>
      <c r="E41" s="43">
        <v>476.7</v>
      </c>
      <c r="F41" s="43">
        <v>468.8</v>
      </c>
      <c r="G41" s="43">
        <v>690.74</v>
      </c>
      <c r="H41" s="43">
        <v>568.75</v>
      </c>
      <c r="I41" s="43">
        <v>520.32000000000005</v>
      </c>
      <c r="J41" s="43">
        <f t="shared" si="0"/>
        <v>503.25124999999997</v>
      </c>
      <c r="K41" s="43">
        <v>11</v>
      </c>
      <c r="L41" s="43">
        <v>1</v>
      </c>
      <c r="N41" s="43">
        <f t="shared" si="1"/>
        <v>29.800000000000011</v>
      </c>
      <c r="O41" s="43">
        <f t="shared" si="2"/>
        <v>17.599999999999966</v>
      </c>
      <c r="P41" s="43">
        <f t="shared" si="3"/>
        <v>221.94</v>
      </c>
      <c r="Q41" s="43">
        <f t="shared" si="4"/>
        <v>-48.42999999999995</v>
      </c>
      <c r="R41" s="43"/>
      <c r="S41" s="43">
        <f t="shared" si="5"/>
        <v>125.87</v>
      </c>
      <c r="T41" s="43">
        <f t="shared" si="6"/>
        <v>-15.414999999999964</v>
      </c>
    </row>
    <row r="42" spans="1:20" x14ac:dyDescent="0.3">
      <c r="A42" s="43">
        <v>59</v>
      </c>
      <c r="B42" s="43">
        <v>628.70000000000005</v>
      </c>
      <c r="C42" s="43">
        <v>677</v>
      </c>
      <c r="D42" s="43">
        <v>769.6</v>
      </c>
      <c r="E42" s="43">
        <v>800.1</v>
      </c>
      <c r="F42" s="43">
        <v>811.5</v>
      </c>
      <c r="G42" s="43">
        <v>900.5</v>
      </c>
      <c r="H42" s="43">
        <v>724</v>
      </c>
      <c r="I42" s="43">
        <v>808.1</v>
      </c>
      <c r="J42" s="43">
        <f t="shared" si="0"/>
        <v>764.9375</v>
      </c>
      <c r="K42" s="43">
        <v>16</v>
      </c>
      <c r="L42" s="43">
        <v>1</v>
      </c>
      <c r="N42" s="43">
        <f t="shared" si="1"/>
        <v>48.299999999999955</v>
      </c>
      <c r="O42" s="43">
        <f t="shared" si="2"/>
        <v>30.5</v>
      </c>
      <c r="P42" s="43">
        <f t="shared" si="3"/>
        <v>89</v>
      </c>
      <c r="Q42" s="43">
        <f t="shared" si="4"/>
        <v>84.100000000000023</v>
      </c>
      <c r="R42" s="43"/>
      <c r="S42" s="43">
        <f t="shared" si="5"/>
        <v>68.649999999999977</v>
      </c>
      <c r="T42" s="43">
        <f t="shared" si="6"/>
        <v>57.300000000000068</v>
      </c>
    </row>
    <row r="43" spans="1:20" x14ac:dyDescent="0.3">
      <c r="A43" s="43">
        <v>60</v>
      </c>
      <c r="B43" s="43">
        <v>402.6</v>
      </c>
      <c r="C43" s="43">
        <v>453.97</v>
      </c>
      <c r="D43" s="43">
        <v>414.1</v>
      </c>
      <c r="E43" s="43">
        <v>427.7</v>
      </c>
      <c r="F43" s="43">
        <v>504.3</v>
      </c>
      <c r="G43" s="43">
        <v>883.09</v>
      </c>
      <c r="H43" s="43">
        <v>461.5</v>
      </c>
      <c r="I43" s="43">
        <v>484.3</v>
      </c>
      <c r="J43" s="43">
        <f t="shared" si="0"/>
        <v>503.94500000000005</v>
      </c>
      <c r="K43" s="43">
        <v>10</v>
      </c>
      <c r="L43" s="43">
        <v>1</v>
      </c>
      <c r="N43" s="43">
        <f t="shared" si="1"/>
        <v>51.370000000000005</v>
      </c>
      <c r="O43" s="43">
        <f t="shared" si="2"/>
        <v>13.599999999999966</v>
      </c>
      <c r="P43" s="43">
        <f t="shared" si="3"/>
        <v>378.79</v>
      </c>
      <c r="Q43" s="43">
        <f t="shared" si="4"/>
        <v>22.800000000000011</v>
      </c>
      <c r="R43" s="43"/>
      <c r="S43" s="43">
        <f t="shared" si="5"/>
        <v>215.07999999999993</v>
      </c>
      <c r="T43" s="43">
        <f t="shared" si="6"/>
        <v>18.199999999999989</v>
      </c>
    </row>
    <row r="44" spans="1:20" x14ac:dyDescent="0.3">
      <c r="A44" s="43">
        <v>61</v>
      </c>
      <c r="B44" s="43">
        <v>417.66</v>
      </c>
      <c r="C44" s="43">
        <v>401.38</v>
      </c>
      <c r="D44" s="43">
        <v>420.74</v>
      </c>
      <c r="E44" s="43">
        <v>467.23</v>
      </c>
      <c r="F44" s="43">
        <v>442.98</v>
      </c>
      <c r="G44" s="43">
        <v>475.43</v>
      </c>
      <c r="H44" s="43">
        <v>420.9</v>
      </c>
      <c r="I44" s="43">
        <v>457.8</v>
      </c>
      <c r="J44" s="43">
        <f t="shared" si="0"/>
        <v>438.01499999999999</v>
      </c>
      <c r="K44" s="43">
        <v>9</v>
      </c>
      <c r="L44" s="43">
        <v>1</v>
      </c>
      <c r="N44" s="43">
        <f t="shared" si="1"/>
        <v>-16.28000000000003</v>
      </c>
      <c r="O44" s="43">
        <f t="shared" si="2"/>
        <v>46.490000000000009</v>
      </c>
      <c r="P44" s="43">
        <f t="shared" si="3"/>
        <v>32.449999999999989</v>
      </c>
      <c r="Q44" s="43">
        <f t="shared" si="4"/>
        <v>36.900000000000034</v>
      </c>
      <c r="R44" s="43"/>
      <c r="S44" s="43">
        <f t="shared" si="5"/>
        <v>8.0849999999999227</v>
      </c>
      <c r="T44" s="43">
        <f t="shared" si="6"/>
        <v>41.694999999999993</v>
      </c>
    </row>
    <row r="45" spans="1:20" x14ac:dyDescent="0.3">
      <c r="A45" s="43">
        <v>62</v>
      </c>
      <c r="B45" s="43">
        <v>580.79999999999995</v>
      </c>
      <c r="C45" s="43">
        <v>778.41</v>
      </c>
      <c r="D45" s="43">
        <v>541.29999999999995</v>
      </c>
      <c r="E45" s="43">
        <v>599.29999999999995</v>
      </c>
      <c r="F45" s="43">
        <v>610.1</v>
      </c>
      <c r="G45" s="43">
        <v>837.73</v>
      </c>
      <c r="H45" s="43">
        <v>603.9</v>
      </c>
      <c r="I45" s="43">
        <v>584.4</v>
      </c>
      <c r="J45" s="43">
        <f t="shared" si="0"/>
        <v>641.99249999999995</v>
      </c>
      <c r="K45" s="43">
        <v>10</v>
      </c>
      <c r="L45" s="43">
        <v>1</v>
      </c>
      <c r="N45" s="43">
        <f t="shared" si="1"/>
        <v>197.61</v>
      </c>
      <c r="O45" s="43">
        <f t="shared" si="2"/>
        <v>58</v>
      </c>
      <c r="P45" s="43">
        <f t="shared" si="3"/>
        <v>227.63</v>
      </c>
      <c r="Q45" s="43">
        <f t="shared" si="4"/>
        <v>-19.5</v>
      </c>
      <c r="R45" s="43"/>
      <c r="S45" s="43">
        <f t="shared" si="5"/>
        <v>212.61999999999989</v>
      </c>
      <c r="T45" s="43">
        <f t="shared" si="6"/>
        <v>19.25</v>
      </c>
    </row>
    <row r="46" spans="1:20" x14ac:dyDescent="0.3">
      <c r="A46" s="43">
        <v>64</v>
      </c>
      <c r="B46" s="43">
        <v>698.72</v>
      </c>
      <c r="C46" s="43">
        <v>789.55</v>
      </c>
      <c r="D46" s="43">
        <v>602.23</v>
      </c>
      <c r="E46" s="43">
        <v>605.79999999999995</v>
      </c>
      <c r="F46" s="43">
        <v>589.29999999999995</v>
      </c>
      <c r="G46" s="43">
        <v>658.1</v>
      </c>
      <c r="H46" s="43">
        <v>710.32</v>
      </c>
      <c r="I46" s="43">
        <v>892.87</v>
      </c>
      <c r="J46" s="43">
        <f t="shared" si="0"/>
        <v>693.36125000000004</v>
      </c>
      <c r="K46" s="43">
        <v>14</v>
      </c>
      <c r="L46" s="43">
        <v>1</v>
      </c>
      <c r="N46" s="43">
        <f t="shared" si="1"/>
        <v>90.829999999999927</v>
      </c>
      <c r="O46" s="43">
        <f t="shared" si="2"/>
        <v>3.5699999999999363</v>
      </c>
      <c r="P46" s="43">
        <f t="shared" si="3"/>
        <v>68.800000000000068</v>
      </c>
      <c r="Q46" s="43">
        <f t="shared" si="4"/>
        <v>182.54999999999995</v>
      </c>
      <c r="R46" s="43"/>
      <c r="S46" s="43">
        <f t="shared" si="5"/>
        <v>79.815000000000055</v>
      </c>
      <c r="T46" s="43">
        <f t="shared" si="6"/>
        <v>93.059999999999945</v>
      </c>
    </row>
    <row r="47" spans="1:20" x14ac:dyDescent="0.3">
      <c r="A47" s="43">
        <v>66</v>
      </c>
      <c r="B47" s="43">
        <v>449.47</v>
      </c>
      <c r="C47" s="43">
        <v>494.3</v>
      </c>
      <c r="D47" s="43">
        <v>404.3</v>
      </c>
      <c r="E47" s="43">
        <v>483.62</v>
      </c>
      <c r="F47" s="43">
        <v>551.20000000000005</v>
      </c>
      <c r="G47" s="43">
        <v>975.31</v>
      </c>
      <c r="H47" s="43">
        <v>444.5</v>
      </c>
      <c r="I47" s="43">
        <v>524.47</v>
      </c>
      <c r="J47" s="43">
        <f t="shared" si="0"/>
        <v>540.89625000000001</v>
      </c>
      <c r="K47" s="43">
        <v>15</v>
      </c>
      <c r="L47" s="43">
        <v>1</v>
      </c>
      <c r="N47" s="43">
        <f t="shared" si="1"/>
        <v>44.829999999999984</v>
      </c>
      <c r="O47" s="43">
        <f t="shared" si="2"/>
        <v>79.319999999999993</v>
      </c>
      <c r="P47" s="43">
        <f t="shared" si="3"/>
        <v>424.1099999999999</v>
      </c>
      <c r="Q47" s="43">
        <f t="shared" si="4"/>
        <v>79.970000000000027</v>
      </c>
      <c r="R47" s="43"/>
      <c r="S47" s="43">
        <f t="shared" si="5"/>
        <v>234.46999999999991</v>
      </c>
      <c r="T47" s="43">
        <f t="shared" si="6"/>
        <v>79.645000000000039</v>
      </c>
    </row>
    <row r="48" spans="1:20" x14ac:dyDescent="0.3">
      <c r="A48" s="43">
        <v>67</v>
      </c>
      <c r="B48" s="43">
        <v>546.9</v>
      </c>
      <c r="C48" s="43">
        <v>583.9</v>
      </c>
      <c r="D48" s="43">
        <v>440.3</v>
      </c>
      <c r="E48" s="43">
        <v>471.9</v>
      </c>
      <c r="F48" s="43">
        <v>514.6</v>
      </c>
      <c r="G48" s="43">
        <v>591.05999999999995</v>
      </c>
      <c r="H48" s="43">
        <v>596.6</v>
      </c>
      <c r="I48" s="43">
        <v>595</v>
      </c>
      <c r="J48" s="43">
        <f t="shared" si="0"/>
        <v>542.53250000000003</v>
      </c>
      <c r="K48" s="43">
        <v>16</v>
      </c>
      <c r="L48" s="43">
        <v>1</v>
      </c>
      <c r="N48" s="43">
        <f t="shared" si="1"/>
        <v>37</v>
      </c>
      <c r="O48" s="43">
        <f t="shared" si="2"/>
        <v>31.599999999999966</v>
      </c>
      <c r="P48" s="43">
        <f t="shared" si="3"/>
        <v>76.459999999999923</v>
      </c>
      <c r="Q48" s="43">
        <f t="shared" si="4"/>
        <v>-1.6000000000000227</v>
      </c>
      <c r="R48" s="43"/>
      <c r="S48" s="43">
        <f t="shared" si="5"/>
        <v>56.730000000000018</v>
      </c>
      <c r="T48" s="43">
        <f t="shared" si="6"/>
        <v>15</v>
      </c>
    </row>
    <row r="49" spans="1:20" x14ac:dyDescent="0.3">
      <c r="A49" s="43">
        <v>68</v>
      </c>
      <c r="B49" s="43">
        <v>656.5</v>
      </c>
      <c r="C49" s="43">
        <v>669.5</v>
      </c>
      <c r="D49" s="43">
        <v>690.6</v>
      </c>
      <c r="E49" s="43">
        <v>627.1</v>
      </c>
      <c r="F49" s="43">
        <v>673</v>
      </c>
      <c r="G49" s="43">
        <v>702.1</v>
      </c>
      <c r="H49" s="43">
        <v>728.7</v>
      </c>
      <c r="I49" s="43">
        <v>746.2</v>
      </c>
      <c r="J49" s="43">
        <f t="shared" si="0"/>
        <v>686.71249999999998</v>
      </c>
      <c r="K49" s="43">
        <v>8</v>
      </c>
      <c r="L49" s="43">
        <v>1</v>
      </c>
      <c r="N49" s="43">
        <f t="shared" si="1"/>
        <v>13</v>
      </c>
      <c r="O49" s="43">
        <f t="shared" si="2"/>
        <v>-63.5</v>
      </c>
      <c r="P49" s="43">
        <f t="shared" si="3"/>
        <v>29.100000000000023</v>
      </c>
      <c r="Q49" s="43">
        <f t="shared" si="4"/>
        <v>17.5</v>
      </c>
      <c r="R49" s="43"/>
      <c r="S49" s="43">
        <f t="shared" si="5"/>
        <v>21.049999999999955</v>
      </c>
      <c r="T49" s="43">
        <f t="shared" si="6"/>
        <v>-23</v>
      </c>
    </row>
    <row r="50" spans="1:20" x14ac:dyDescent="0.3">
      <c r="A50" s="43">
        <v>70</v>
      </c>
      <c r="B50" s="43">
        <v>472.5</v>
      </c>
      <c r="C50" s="43">
        <v>509.57</v>
      </c>
      <c r="D50" s="43">
        <v>419.5</v>
      </c>
      <c r="E50" s="43">
        <v>479.04</v>
      </c>
      <c r="F50" s="43">
        <v>414.7</v>
      </c>
      <c r="G50" s="43">
        <v>628.89</v>
      </c>
      <c r="H50" s="43">
        <v>515.42999999999995</v>
      </c>
      <c r="I50" s="43">
        <v>548.51</v>
      </c>
      <c r="J50" s="43">
        <f t="shared" si="0"/>
        <v>498.51749999999993</v>
      </c>
      <c r="K50" s="43">
        <v>11</v>
      </c>
      <c r="L50" s="43">
        <v>1</v>
      </c>
      <c r="N50" s="43">
        <f t="shared" si="1"/>
        <v>37.069999999999993</v>
      </c>
      <c r="O50" s="43">
        <f t="shared" si="2"/>
        <v>59.54000000000002</v>
      </c>
      <c r="P50" s="43">
        <f t="shared" si="3"/>
        <v>214.19</v>
      </c>
      <c r="Q50" s="43">
        <f t="shared" si="4"/>
        <v>33.080000000000041</v>
      </c>
      <c r="R50" s="43"/>
      <c r="S50" s="43">
        <f t="shared" si="5"/>
        <v>125.63</v>
      </c>
      <c r="T50" s="43">
        <f t="shared" si="6"/>
        <v>46.31</v>
      </c>
    </row>
    <row r="51" spans="1:20" x14ac:dyDescent="0.3">
      <c r="A51" s="43">
        <v>71</v>
      </c>
      <c r="B51" s="43">
        <v>516.91</v>
      </c>
      <c r="C51" s="43">
        <v>556.9</v>
      </c>
      <c r="D51" s="43">
        <v>485.2</v>
      </c>
      <c r="E51" s="43">
        <v>538.4</v>
      </c>
      <c r="F51" s="43">
        <v>541.12</v>
      </c>
      <c r="G51" s="43">
        <v>668.69</v>
      </c>
      <c r="H51" s="43">
        <v>588.91</v>
      </c>
      <c r="I51" s="43">
        <v>656.53</v>
      </c>
      <c r="J51" s="43">
        <f t="shared" si="0"/>
        <v>569.08249999999998</v>
      </c>
      <c r="K51" s="43">
        <v>16</v>
      </c>
      <c r="L51" s="43">
        <v>1</v>
      </c>
      <c r="N51" s="43">
        <f t="shared" si="1"/>
        <v>39.990000000000009</v>
      </c>
      <c r="O51" s="43">
        <f t="shared" si="2"/>
        <v>53.199999999999989</v>
      </c>
      <c r="P51" s="43">
        <f t="shared" si="3"/>
        <v>127.57000000000005</v>
      </c>
      <c r="Q51" s="43">
        <f t="shared" si="4"/>
        <v>67.62</v>
      </c>
      <c r="R51" s="43"/>
      <c r="S51" s="43">
        <f t="shared" si="5"/>
        <v>83.780000000000086</v>
      </c>
      <c r="T51" s="43">
        <f t="shared" si="6"/>
        <v>60.409999999999968</v>
      </c>
    </row>
    <row r="52" spans="1:20" x14ac:dyDescent="0.3">
      <c r="A52" s="43">
        <v>72</v>
      </c>
      <c r="B52" s="43">
        <v>415.3</v>
      </c>
      <c r="C52" s="43">
        <v>495.64</v>
      </c>
      <c r="D52" s="43">
        <v>488.6</v>
      </c>
      <c r="E52" s="43">
        <v>443.1</v>
      </c>
      <c r="F52" s="43">
        <v>515.9</v>
      </c>
      <c r="G52" s="43">
        <v>693.86</v>
      </c>
      <c r="H52" s="43">
        <v>556.1</v>
      </c>
      <c r="I52" s="43">
        <v>702.73</v>
      </c>
      <c r="J52" s="43">
        <f t="shared" si="0"/>
        <v>538.90374999999995</v>
      </c>
      <c r="K52" s="43">
        <v>9</v>
      </c>
      <c r="L52" s="43">
        <v>1</v>
      </c>
      <c r="N52" s="43">
        <f t="shared" si="1"/>
        <v>80.339999999999975</v>
      </c>
      <c r="O52" s="43">
        <f t="shared" si="2"/>
        <v>-45.5</v>
      </c>
      <c r="P52" s="43">
        <f t="shared" si="3"/>
        <v>177.96000000000004</v>
      </c>
      <c r="Q52" s="43">
        <f t="shared" si="4"/>
        <v>146.63</v>
      </c>
      <c r="R52" s="43"/>
      <c r="S52" s="43">
        <f t="shared" si="5"/>
        <v>129.14999999999998</v>
      </c>
      <c r="T52" s="43">
        <f t="shared" si="6"/>
        <v>50.564999999999941</v>
      </c>
    </row>
    <row r="53" spans="1:20" x14ac:dyDescent="0.3">
      <c r="A53" s="43">
        <v>73</v>
      </c>
      <c r="B53" s="43">
        <v>464.89</v>
      </c>
      <c r="C53" s="43">
        <v>481.3</v>
      </c>
      <c r="D53" s="43">
        <v>479.09</v>
      </c>
      <c r="E53" s="43">
        <v>436.5</v>
      </c>
      <c r="F53" s="43">
        <v>382.9</v>
      </c>
      <c r="G53" s="43">
        <v>469.3</v>
      </c>
      <c r="H53" s="43">
        <v>493.6</v>
      </c>
      <c r="I53" s="43">
        <v>686.25</v>
      </c>
      <c r="J53" s="43">
        <f t="shared" si="0"/>
        <v>486.72874999999999</v>
      </c>
      <c r="K53" s="43">
        <v>9</v>
      </c>
      <c r="L53" s="43">
        <v>1</v>
      </c>
      <c r="N53" s="43">
        <f t="shared" si="1"/>
        <v>16.410000000000025</v>
      </c>
      <c r="O53" s="43">
        <f t="shared" si="2"/>
        <v>-42.589999999999975</v>
      </c>
      <c r="P53" s="43">
        <f t="shared" si="3"/>
        <v>86.400000000000034</v>
      </c>
      <c r="Q53" s="43">
        <f t="shared" si="4"/>
        <v>192.64999999999998</v>
      </c>
      <c r="R53" s="43"/>
      <c r="S53" s="43">
        <f t="shared" si="5"/>
        <v>51.40500000000003</v>
      </c>
      <c r="T53" s="43">
        <f t="shared" si="6"/>
        <v>75.029999999999973</v>
      </c>
    </row>
    <row r="54" spans="1:20" x14ac:dyDescent="0.3">
      <c r="A54" s="43">
        <v>75</v>
      </c>
      <c r="B54" s="43">
        <v>907.6</v>
      </c>
      <c r="C54" s="43">
        <v>881.1</v>
      </c>
      <c r="D54" s="43">
        <v>830.83</v>
      </c>
      <c r="E54" s="43">
        <v>859.3</v>
      </c>
      <c r="F54" s="43">
        <v>1004</v>
      </c>
      <c r="G54" s="43">
        <v>1132.8</v>
      </c>
      <c r="H54" s="43">
        <v>1147</v>
      </c>
      <c r="I54" s="43">
        <v>1124</v>
      </c>
      <c r="J54" s="43">
        <f t="shared" si="0"/>
        <v>985.82875000000001</v>
      </c>
      <c r="K54" s="43">
        <v>16</v>
      </c>
      <c r="L54" s="43">
        <v>1</v>
      </c>
      <c r="N54" s="43">
        <f t="shared" si="1"/>
        <v>-26.5</v>
      </c>
      <c r="O54" s="43">
        <f t="shared" si="2"/>
        <v>28.469999999999914</v>
      </c>
      <c r="P54" s="43">
        <f t="shared" si="3"/>
        <v>128.79999999999995</v>
      </c>
      <c r="Q54" s="43">
        <f t="shared" si="4"/>
        <v>-23</v>
      </c>
      <c r="R54" s="43"/>
      <c r="S54" s="43">
        <f t="shared" si="5"/>
        <v>51.150000000000091</v>
      </c>
      <c r="T54" s="43">
        <f t="shared" si="6"/>
        <v>2.7350000000000136</v>
      </c>
    </row>
    <row r="55" spans="1:20" x14ac:dyDescent="0.3">
      <c r="A55" s="43">
        <v>77</v>
      </c>
      <c r="B55" s="43">
        <v>540.9</v>
      </c>
      <c r="C55" s="43">
        <v>577.4</v>
      </c>
      <c r="D55" s="43">
        <v>618.4</v>
      </c>
      <c r="E55" s="43">
        <v>692.9</v>
      </c>
      <c r="F55" s="43">
        <v>504.1</v>
      </c>
      <c r="G55" s="43">
        <v>666.02</v>
      </c>
      <c r="H55" s="43">
        <v>581.29999999999995</v>
      </c>
      <c r="I55" s="43">
        <v>561.6</v>
      </c>
      <c r="J55" s="43">
        <f t="shared" si="0"/>
        <v>592.82749999999999</v>
      </c>
      <c r="K55" s="43">
        <v>16</v>
      </c>
      <c r="L55" s="43">
        <v>1</v>
      </c>
      <c r="N55" s="43">
        <f t="shared" si="1"/>
        <v>36.5</v>
      </c>
      <c r="O55" s="43">
        <f t="shared" si="2"/>
        <v>74.5</v>
      </c>
      <c r="P55" s="43">
        <f t="shared" si="3"/>
        <v>161.91999999999996</v>
      </c>
      <c r="Q55" s="43">
        <f t="shared" si="4"/>
        <v>-19.699999999999932</v>
      </c>
      <c r="R55" s="43"/>
      <c r="S55" s="43">
        <f t="shared" si="5"/>
        <v>99.210000000000036</v>
      </c>
      <c r="T55" s="43">
        <f t="shared" si="6"/>
        <v>27.400000000000091</v>
      </c>
    </row>
    <row r="56" spans="1:20" x14ac:dyDescent="0.3">
      <c r="A56" s="43">
        <v>78</v>
      </c>
      <c r="B56" s="43">
        <v>429</v>
      </c>
      <c r="C56" s="43">
        <v>465.3</v>
      </c>
      <c r="D56" s="43">
        <v>503.5</v>
      </c>
      <c r="E56" s="43">
        <v>547.20000000000005</v>
      </c>
      <c r="F56" s="43">
        <v>471.1</v>
      </c>
      <c r="G56" s="43">
        <v>522.6</v>
      </c>
      <c r="H56" s="43">
        <v>656</v>
      </c>
      <c r="I56" s="43">
        <v>759.68</v>
      </c>
      <c r="J56" s="43">
        <f t="shared" si="0"/>
        <v>544.29750000000001</v>
      </c>
      <c r="K56" s="43">
        <v>9</v>
      </c>
      <c r="L56" s="43">
        <v>1</v>
      </c>
      <c r="N56" s="43">
        <f t="shared" si="1"/>
        <v>36.300000000000011</v>
      </c>
      <c r="O56" s="43">
        <f t="shared" si="2"/>
        <v>43.700000000000045</v>
      </c>
      <c r="P56" s="43">
        <f t="shared" si="3"/>
        <v>51.5</v>
      </c>
      <c r="Q56" s="43">
        <f t="shared" si="4"/>
        <v>103.67999999999995</v>
      </c>
      <c r="R56" s="43"/>
      <c r="S56" s="43">
        <f t="shared" si="5"/>
        <v>43.900000000000034</v>
      </c>
      <c r="T56" s="43">
        <f t="shared" si="6"/>
        <v>73.690000000000055</v>
      </c>
    </row>
    <row r="57" spans="1:20" x14ac:dyDescent="0.3">
      <c r="A57" s="43">
        <v>80</v>
      </c>
      <c r="B57" s="43">
        <v>519.29999999999995</v>
      </c>
      <c r="C57" s="43">
        <v>776.49</v>
      </c>
      <c r="D57" s="43">
        <v>583.70000000000005</v>
      </c>
      <c r="E57" s="43">
        <v>625.4</v>
      </c>
      <c r="F57" s="43">
        <v>527.34</v>
      </c>
      <c r="G57" s="43">
        <v>623.19000000000005</v>
      </c>
      <c r="H57" s="43">
        <v>666</v>
      </c>
      <c r="I57" s="43">
        <v>879.77</v>
      </c>
      <c r="J57" s="43">
        <f t="shared" si="0"/>
        <v>650.14875000000006</v>
      </c>
      <c r="K57" s="43">
        <v>13</v>
      </c>
      <c r="L57" s="43">
        <v>1</v>
      </c>
      <c r="N57" s="43">
        <f t="shared" si="1"/>
        <v>257.19000000000005</v>
      </c>
      <c r="O57" s="43">
        <f t="shared" si="2"/>
        <v>41.699999999999932</v>
      </c>
      <c r="P57" s="43">
        <f t="shared" si="3"/>
        <v>95.850000000000023</v>
      </c>
      <c r="Q57" s="43">
        <f t="shared" si="4"/>
        <v>213.76999999999998</v>
      </c>
      <c r="R57" s="43"/>
      <c r="S57" s="43">
        <f t="shared" si="5"/>
        <v>176.5200000000001</v>
      </c>
      <c r="T57" s="43">
        <f t="shared" si="6"/>
        <v>127.73500000000001</v>
      </c>
    </row>
    <row r="58" spans="1:20" x14ac:dyDescent="0.3">
      <c r="A58" s="43">
        <v>86</v>
      </c>
      <c r="B58" s="43">
        <v>543.5</v>
      </c>
      <c r="C58" s="43">
        <v>587.5</v>
      </c>
      <c r="D58" s="43">
        <v>526.1</v>
      </c>
      <c r="E58" s="43">
        <v>515.20000000000005</v>
      </c>
      <c r="F58" s="43">
        <v>617.6</v>
      </c>
      <c r="G58" s="43">
        <v>695.9</v>
      </c>
      <c r="H58" s="43">
        <v>539.1</v>
      </c>
      <c r="I58" s="43">
        <v>587</v>
      </c>
      <c r="J58" s="43">
        <f t="shared" si="0"/>
        <v>576.48749999999995</v>
      </c>
      <c r="K58" s="43">
        <v>8</v>
      </c>
      <c r="L58" s="43">
        <v>1</v>
      </c>
      <c r="N58" s="43">
        <f t="shared" si="1"/>
        <v>44</v>
      </c>
      <c r="O58" s="43">
        <f t="shared" si="2"/>
        <v>-10.899999999999977</v>
      </c>
      <c r="P58" s="43">
        <f t="shared" si="3"/>
        <v>78.299999999999955</v>
      </c>
      <c r="Q58" s="43">
        <f t="shared" si="4"/>
        <v>47.899999999999977</v>
      </c>
      <c r="R58" s="43"/>
      <c r="S58" s="43">
        <f t="shared" si="5"/>
        <v>61.150000000000091</v>
      </c>
      <c r="T58" s="43">
        <f t="shared" si="6"/>
        <v>18.5</v>
      </c>
    </row>
    <row r="59" spans="1:20" x14ac:dyDescent="0.3">
      <c r="A59" s="43">
        <v>87</v>
      </c>
      <c r="B59" s="43">
        <v>447.68</v>
      </c>
      <c r="C59" s="43">
        <v>660.8</v>
      </c>
      <c r="D59" s="43">
        <v>494.9</v>
      </c>
      <c r="E59" s="43">
        <v>562.95000000000005</v>
      </c>
      <c r="F59" s="43">
        <v>462.1</v>
      </c>
      <c r="G59" s="43">
        <v>627.57000000000005</v>
      </c>
      <c r="H59" s="43">
        <v>514.6</v>
      </c>
      <c r="I59" s="43">
        <v>494.7</v>
      </c>
      <c r="J59" s="43">
        <f t="shared" si="0"/>
        <v>533.16250000000002</v>
      </c>
      <c r="K59" s="43">
        <v>11</v>
      </c>
      <c r="L59" s="43">
        <v>1</v>
      </c>
      <c r="N59" s="43">
        <f t="shared" si="1"/>
        <v>213.11999999999995</v>
      </c>
      <c r="O59" s="43">
        <f t="shared" si="2"/>
        <v>68.050000000000068</v>
      </c>
      <c r="P59" s="43">
        <f t="shared" si="3"/>
        <v>165.47000000000003</v>
      </c>
      <c r="Q59" s="43">
        <f t="shared" si="4"/>
        <v>-19.900000000000034</v>
      </c>
      <c r="R59" s="43"/>
      <c r="S59" s="43">
        <f t="shared" si="5"/>
        <v>189.29499999999996</v>
      </c>
      <c r="T59" s="43">
        <f t="shared" si="6"/>
        <v>24.075000000000045</v>
      </c>
    </row>
    <row r="60" spans="1:20" x14ac:dyDescent="0.3">
      <c r="A60" s="43">
        <v>88</v>
      </c>
      <c r="B60" s="43">
        <v>769.9</v>
      </c>
      <c r="C60" s="43">
        <v>866</v>
      </c>
      <c r="D60" s="43">
        <v>584.9</v>
      </c>
      <c r="E60" s="43">
        <v>712.8</v>
      </c>
      <c r="F60" s="43">
        <v>844.8</v>
      </c>
      <c r="G60" s="43">
        <v>1155.32</v>
      </c>
      <c r="H60" s="43">
        <v>779.1</v>
      </c>
      <c r="I60" s="43">
        <v>879.1</v>
      </c>
      <c r="J60" s="43">
        <f t="shared" si="0"/>
        <v>823.99000000000012</v>
      </c>
      <c r="K60" s="43">
        <v>4</v>
      </c>
      <c r="L60" s="43">
        <v>1</v>
      </c>
      <c r="N60" s="43">
        <f t="shared" si="1"/>
        <v>96.100000000000023</v>
      </c>
      <c r="O60" s="43">
        <f t="shared" si="2"/>
        <v>127.89999999999998</v>
      </c>
      <c r="P60" s="43">
        <f t="shared" si="3"/>
        <v>310.52</v>
      </c>
      <c r="Q60" s="43">
        <f t="shared" si="4"/>
        <v>100</v>
      </c>
      <c r="R60" s="43"/>
      <c r="S60" s="43">
        <f t="shared" si="5"/>
        <v>203.31000000000006</v>
      </c>
      <c r="T60" s="43">
        <f t="shared" si="6"/>
        <v>113.95000000000005</v>
      </c>
    </row>
    <row r="61" spans="1:20" x14ac:dyDescent="0.3">
      <c r="A61" s="43">
        <v>90</v>
      </c>
      <c r="B61" s="43">
        <v>560.29999999999995</v>
      </c>
      <c r="C61" s="43">
        <v>579.4</v>
      </c>
      <c r="D61" s="43">
        <v>580.9</v>
      </c>
      <c r="E61" s="43">
        <v>628.1</v>
      </c>
      <c r="F61" s="43">
        <v>542.79999999999995</v>
      </c>
      <c r="G61" s="43">
        <v>693.4</v>
      </c>
      <c r="H61" s="43">
        <v>617.29999999999995</v>
      </c>
      <c r="I61" s="43">
        <v>648.9</v>
      </c>
      <c r="J61" s="43">
        <f t="shared" si="0"/>
        <v>606.38749999999993</v>
      </c>
      <c r="K61" s="43">
        <v>17</v>
      </c>
      <c r="L61" s="43">
        <v>1</v>
      </c>
      <c r="N61" s="43">
        <f t="shared" si="1"/>
        <v>19.100000000000023</v>
      </c>
      <c r="O61" s="43">
        <f t="shared" si="2"/>
        <v>47.200000000000045</v>
      </c>
      <c r="P61" s="43">
        <f t="shared" si="3"/>
        <v>150.60000000000002</v>
      </c>
      <c r="Q61" s="43">
        <f t="shared" si="4"/>
        <v>31.600000000000023</v>
      </c>
      <c r="R61" s="43"/>
      <c r="S61" s="43">
        <f t="shared" si="5"/>
        <v>84.850000000000023</v>
      </c>
      <c r="T61" s="43">
        <f t="shared" si="6"/>
        <v>39.400000000000091</v>
      </c>
    </row>
    <row r="62" spans="1:20" x14ac:dyDescent="0.3">
      <c r="A62" s="43">
        <v>91</v>
      </c>
      <c r="B62" s="43">
        <v>767.4</v>
      </c>
      <c r="C62" s="43">
        <v>841.28</v>
      </c>
      <c r="D62" s="43">
        <v>957.4</v>
      </c>
      <c r="E62" s="43">
        <v>1019.77</v>
      </c>
      <c r="F62" s="43">
        <v>889.5</v>
      </c>
      <c r="G62" s="43">
        <v>884.57</v>
      </c>
      <c r="H62" s="43">
        <v>624.70000000000005</v>
      </c>
      <c r="I62" s="43">
        <v>798.9</v>
      </c>
      <c r="J62" s="43">
        <f t="shared" si="0"/>
        <v>847.93999999999994</v>
      </c>
      <c r="K62" s="43">
        <v>17</v>
      </c>
      <c r="L62" s="43">
        <v>1</v>
      </c>
      <c r="N62" s="43">
        <f t="shared" si="1"/>
        <v>73.88</v>
      </c>
      <c r="O62" s="43">
        <f t="shared" si="2"/>
        <v>62.370000000000005</v>
      </c>
      <c r="P62" s="43">
        <f t="shared" si="3"/>
        <v>-4.92999999999995</v>
      </c>
      <c r="Q62" s="43">
        <f t="shared" si="4"/>
        <v>174.19999999999993</v>
      </c>
      <c r="R62" s="43"/>
      <c r="S62" s="43">
        <f t="shared" si="5"/>
        <v>34.474999999999909</v>
      </c>
      <c r="T62" s="43">
        <f t="shared" si="6"/>
        <v>118.28500000000008</v>
      </c>
    </row>
    <row r="63" spans="1:20" x14ac:dyDescent="0.3">
      <c r="A63" s="43">
        <v>94</v>
      </c>
      <c r="B63" s="43">
        <v>440</v>
      </c>
      <c r="C63" s="43">
        <v>499.04</v>
      </c>
      <c r="D63" s="43">
        <v>409.1</v>
      </c>
      <c r="E63" s="43">
        <v>442.1</v>
      </c>
      <c r="F63" s="43">
        <v>437.3</v>
      </c>
      <c r="G63" s="43">
        <v>650.57000000000005</v>
      </c>
      <c r="H63" s="43">
        <v>425.4</v>
      </c>
      <c r="I63" s="43">
        <v>549.15</v>
      </c>
      <c r="J63" s="43">
        <f t="shared" si="0"/>
        <v>481.58250000000004</v>
      </c>
      <c r="K63" s="43">
        <v>11</v>
      </c>
      <c r="L63" s="43">
        <v>1</v>
      </c>
      <c r="N63" s="43">
        <f t="shared" si="1"/>
        <v>59.04000000000002</v>
      </c>
      <c r="O63" s="43">
        <f t="shared" si="2"/>
        <v>33</v>
      </c>
      <c r="P63" s="43">
        <f t="shared" si="3"/>
        <v>213.27000000000004</v>
      </c>
      <c r="Q63" s="43">
        <f t="shared" si="4"/>
        <v>123.75</v>
      </c>
      <c r="R63" s="43"/>
      <c r="S63" s="43">
        <f t="shared" si="5"/>
        <v>136.15500000000009</v>
      </c>
      <c r="T63" s="43">
        <f t="shared" si="6"/>
        <v>78.375</v>
      </c>
    </row>
    <row r="64" spans="1:20" x14ac:dyDescent="0.3">
      <c r="A64" s="43">
        <v>100</v>
      </c>
      <c r="B64" s="43">
        <v>462.3</v>
      </c>
      <c r="C64" s="43">
        <v>555.4</v>
      </c>
      <c r="D64" s="43">
        <v>545.79999999999995</v>
      </c>
      <c r="E64" s="43">
        <v>554</v>
      </c>
      <c r="F64" s="43">
        <v>636.1</v>
      </c>
      <c r="G64" s="43">
        <v>668.3</v>
      </c>
      <c r="H64" s="43">
        <v>1197.71</v>
      </c>
      <c r="I64" s="43">
        <v>1122.22</v>
      </c>
      <c r="J64" s="43">
        <f t="shared" si="0"/>
        <v>717.72874999999999</v>
      </c>
      <c r="K64" s="43">
        <v>16</v>
      </c>
      <c r="L64" s="43">
        <v>1</v>
      </c>
      <c r="N64" s="43">
        <f t="shared" si="1"/>
        <v>93.099999999999966</v>
      </c>
      <c r="O64" s="43">
        <f t="shared" si="2"/>
        <v>8.2000000000000455</v>
      </c>
      <c r="P64" s="43">
        <f t="shared" si="3"/>
        <v>32.199999999999932</v>
      </c>
      <c r="Q64" s="43">
        <f t="shared" si="4"/>
        <v>-75.490000000000009</v>
      </c>
      <c r="R64" s="43"/>
      <c r="S64" s="43">
        <f t="shared" si="5"/>
        <v>62.649999999999864</v>
      </c>
      <c r="T64" s="43">
        <f t="shared" si="6"/>
        <v>-33.644999999999982</v>
      </c>
    </row>
    <row r="65" spans="1:20" x14ac:dyDescent="0.3">
      <c r="A65" s="43">
        <v>101</v>
      </c>
      <c r="B65" s="43">
        <v>817.5</v>
      </c>
      <c r="C65" s="43">
        <v>754.3</v>
      </c>
      <c r="D65" s="43">
        <v>1036.82</v>
      </c>
      <c r="E65" s="43">
        <v>709.15</v>
      </c>
      <c r="F65" s="43">
        <v>702.4</v>
      </c>
      <c r="G65" s="43">
        <v>1051</v>
      </c>
      <c r="H65" s="43">
        <v>753</v>
      </c>
      <c r="I65" s="43">
        <v>812.5</v>
      </c>
      <c r="J65" s="43">
        <f t="shared" si="0"/>
        <v>829.58375000000001</v>
      </c>
      <c r="K65" s="43">
        <v>14</v>
      </c>
      <c r="L65" s="43">
        <v>1</v>
      </c>
      <c r="N65" s="43">
        <f t="shared" si="1"/>
        <v>-63.200000000000045</v>
      </c>
      <c r="O65" s="43">
        <f t="shared" si="2"/>
        <v>-327.66999999999996</v>
      </c>
      <c r="P65" s="43">
        <f t="shared" si="3"/>
        <v>348.6</v>
      </c>
      <c r="Q65" s="43">
        <f t="shared" si="4"/>
        <v>59.5</v>
      </c>
      <c r="R65" s="43"/>
      <c r="S65" s="43">
        <f t="shared" si="5"/>
        <v>142.69999999999993</v>
      </c>
      <c r="T65" s="43">
        <f t="shared" si="6"/>
        <v>-134.08499999999992</v>
      </c>
    </row>
    <row r="66" spans="1:20" x14ac:dyDescent="0.3">
      <c r="A66" s="43">
        <v>102</v>
      </c>
      <c r="B66" s="43">
        <v>592.29999999999995</v>
      </c>
      <c r="C66" s="43">
        <v>623.9</v>
      </c>
      <c r="D66" s="43">
        <v>609.79999999999995</v>
      </c>
      <c r="E66" s="43">
        <v>713.4</v>
      </c>
      <c r="F66" s="43">
        <v>891.2</v>
      </c>
      <c r="G66" s="43">
        <v>967.3</v>
      </c>
      <c r="H66" s="43">
        <v>597.5</v>
      </c>
      <c r="I66" s="43">
        <v>649.79999999999995</v>
      </c>
      <c r="J66" s="43">
        <f t="shared" si="0"/>
        <v>705.65</v>
      </c>
      <c r="K66" s="43">
        <v>18</v>
      </c>
      <c r="L66" s="43">
        <v>1</v>
      </c>
      <c r="N66" s="43">
        <f t="shared" si="1"/>
        <v>31.600000000000023</v>
      </c>
      <c r="O66" s="43">
        <f t="shared" si="2"/>
        <v>103.60000000000002</v>
      </c>
      <c r="P66" s="43">
        <f t="shared" si="3"/>
        <v>76.099999999999909</v>
      </c>
      <c r="Q66" s="43">
        <f t="shared" si="4"/>
        <v>52.299999999999955</v>
      </c>
      <c r="R66" s="43"/>
      <c r="S66" s="43">
        <f t="shared" si="5"/>
        <v>53.849999999999909</v>
      </c>
      <c r="T66" s="43">
        <f t="shared" si="6"/>
        <v>77.949999999999932</v>
      </c>
    </row>
    <row r="67" spans="1:20" x14ac:dyDescent="0.3">
      <c r="A67" s="43">
        <v>103</v>
      </c>
      <c r="B67" s="43">
        <v>557.6</v>
      </c>
      <c r="C67" s="43">
        <v>633.79999999999995</v>
      </c>
      <c r="D67" s="43">
        <v>703.6</v>
      </c>
      <c r="E67" s="43">
        <v>766.3</v>
      </c>
      <c r="F67" s="43">
        <v>740.7</v>
      </c>
      <c r="G67" s="43">
        <v>807.5</v>
      </c>
      <c r="H67" s="43">
        <v>638.4</v>
      </c>
      <c r="I67" s="43">
        <v>648.6</v>
      </c>
      <c r="J67" s="43">
        <f t="shared" si="0"/>
        <v>687.0625</v>
      </c>
      <c r="K67" s="43">
        <v>16</v>
      </c>
      <c r="L67" s="43">
        <v>1</v>
      </c>
      <c r="N67" s="43">
        <f t="shared" si="1"/>
        <v>76.199999999999932</v>
      </c>
      <c r="O67" s="43">
        <f t="shared" si="2"/>
        <v>62.699999999999932</v>
      </c>
      <c r="P67" s="43">
        <f t="shared" si="3"/>
        <v>66.799999999999955</v>
      </c>
      <c r="Q67" s="43">
        <f t="shared" si="4"/>
        <v>10.200000000000045</v>
      </c>
      <c r="R67" s="43"/>
      <c r="S67" s="43">
        <f t="shared" si="5"/>
        <v>71.499999999999886</v>
      </c>
      <c r="T67" s="43">
        <f t="shared" si="6"/>
        <v>36.450000000000045</v>
      </c>
    </row>
    <row r="68" spans="1:20" x14ac:dyDescent="0.3">
      <c r="A68" s="43">
        <v>104</v>
      </c>
      <c r="B68" s="43">
        <v>569.9</v>
      </c>
      <c r="C68" s="43">
        <v>606.20000000000005</v>
      </c>
      <c r="D68" s="43">
        <v>717.3</v>
      </c>
      <c r="E68" s="43">
        <v>756.6</v>
      </c>
      <c r="F68" s="43">
        <v>719.9</v>
      </c>
      <c r="G68" s="43">
        <v>853.7</v>
      </c>
      <c r="H68" s="43">
        <v>1137.71</v>
      </c>
      <c r="I68" s="43">
        <v>867.3</v>
      </c>
      <c r="J68" s="43">
        <f t="shared" ref="J68:J131" si="7">AVERAGE(B68:I68)</f>
        <v>778.57625000000007</v>
      </c>
      <c r="K68" s="43">
        <v>7</v>
      </c>
      <c r="L68" s="43">
        <v>1</v>
      </c>
      <c r="N68" s="43">
        <f t="shared" ref="N68:N131" si="8">C68-B68</f>
        <v>36.300000000000068</v>
      </c>
      <c r="O68" s="43">
        <f t="shared" ref="O68:O131" si="9">E68-D68</f>
        <v>39.300000000000068</v>
      </c>
      <c r="P68" s="43">
        <f t="shared" ref="P68:P131" si="10">G68-F68</f>
        <v>133.80000000000007</v>
      </c>
      <c r="Q68" s="43">
        <f t="shared" ref="Q68:Q131" si="11">I68-H68</f>
        <v>-270.41000000000008</v>
      </c>
      <c r="R68" s="43"/>
      <c r="S68" s="43">
        <f t="shared" ref="S68:S131" si="12">AVERAGE(C68,G68)-AVERAGE(B68,F68)</f>
        <v>85.050000000000068</v>
      </c>
      <c r="T68" s="43">
        <f t="shared" ref="T68:T131" si="13">AVERAGE(E68,I68)-AVERAGE(D68,H68)</f>
        <v>-115.55499999999995</v>
      </c>
    </row>
    <row r="69" spans="1:20" x14ac:dyDescent="0.3">
      <c r="A69" s="43">
        <v>105</v>
      </c>
      <c r="B69" s="43">
        <v>376.2</v>
      </c>
      <c r="C69" s="43">
        <v>463.77</v>
      </c>
      <c r="D69" s="43">
        <v>372.27</v>
      </c>
      <c r="E69" s="43">
        <v>359.7</v>
      </c>
      <c r="F69" s="43">
        <v>462.3</v>
      </c>
      <c r="G69" s="43">
        <v>443.8</v>
      </c>
      <c r="H69" s="43">
        <v>469.6</v>
      </c>
      <c r="I69" s="43">
        <v>595.41</v>
      </c>
      <c r="J69" s="43">
        <f t="shared" si="7"/>
        <v>442.88124999999997</v>
      </c>
      <c r="K69" s="43">
        <v>6</v>
      </c>
      <c r="L69" s="43">
        <v>1</v>
      </c>
      <c r="N69" s="43">
        <f t="shared" si="8"/>
        <v>87.57</v>
      </c>
      <c r="O69" s="43">
        <f t="shared" si="9"/>
        <v>-12.569999999999993</v>
      </c>
      <c r="P69" s="43">
        <f t="shared" si="10"/>
        <v>-18.5</v>
      </c>
      <c r="Q69" s="43">
        <f t="shared" si="11"/>
        <v>125.80999999999995</v>
      </c>
      <c r="R69" s="43"/>
      <c r="S69" s="43">
        <f t="shared" si="12"/>
        <v>34.534999999999968</v>
      </c>
      <c r="T69" s="43">
        <f t="shared" si="13"/>
        <v>56.619999999999948</v>
      </c>
    </row>
    <row r="70" spans="1:20" x14ac:dyDescent="0.3">
      <c r="A70" s="43">
        <v>106</v>
      </c>
      <c r="B70" s="43">
        <v>552.85</v>
      </c>
      <c r="C70" s="43">
        <v>897.73</v>
      </c>
      <c r="D70" s="43">
        <v>542.1</v>
      </c>
      <c r="E70" s="43">
        <v>565.79999999999995</v>
      </c>
      <c r="F70" s="43">
        <v>648.70000000000005</v>
      </c>
      <c r="G70" s="43">
        <v>781.01</v>
      </c>
      <c r="H70" s="43">
        <v>704.75</v>
      </c>
      <c r="I70" s="43">
        <v>822.52</v>
      </c>
      <c r="J70" s="43">
        <f t="shared" si="7"/>
        <v>689.43249999999989</v>
      </c>
      <c r="K70" s="43">
        <v>18</v>
      </c>
      <c r="L70" s="43">
        <v>1</v>
      </c>
      <c r="N70" s="43">
        <f t="shared" si="8"/>
        <v>344.88</v>
      </c>
      <c r="O70" s="43">
        <f t="shared" si="9"/>
        <v>23.699999999999932</v>
      </c>
      <c r="P70" s="43">
        <f t="shared" si="10"/>
        <v>132.30999999999995</v>
      </c>
      <c r="Q70" s="43">
        <f t="shared" si="11"/>
        <v>117.76999999999998</v>
      </c>
      <c r="R70" s="43"/>
      <c r="S70" s="43">
        <f t="shared" si="12"/>
        <v>238.59499999999991</v>
      </c>
      <c r="T70" s="43">
        <f t="shared" si="13"/>
        <v>70.735000000000014</v>
      </c>
    </row>
    <row r="71" spans="1:20" x14ac:dyDescent="0.3">
      <c r="A71" s="43">
        <v>108</v>
      </c>
      <c r="B71" s="43">
        <v>530.70000000000005</v>
      </c>
      <c r="C71" s="43">
        <v>496.1</v>
      </c>
      <c r="D71" s="43">
        <v>503.8</v>
      </c>
      <c r="E71" s="43">
        <v>661.01</v>
      </c>
      <c r="F71" s="43">
        <v>523.5</v>
      </c>
      <c r="G71" s="43">
        <v>656.32</v>
      </c>
      <c r="H71" s="43">
        <v>502</v>
      </c>
      <c r="I71" s="43">
        <v>579</v>
      </c>
      <c r="J71" s="43">
        <f t="shared" si="7"/>
        <v>556.55375000000004</v>
      </c>
      <c r="K71" s="43">
        <v>16</v>
      </c>
      <c r="L71" s="43">
        <v>1</v>
      </c>
      <c r="N71" s="43">
        <f t="shared" si="8"/>
        <v>-34.600000000000023</v>
      </c>
      <c r="O71" s="43">
        <f t="shared" si="9"/>
        <v>157.20999999999998</v>
      </c>
      <c r="P71" s="43">
        <f t="shared" si="10"/>
        <v>132.82000000000005</v>
      </c>
      <c r="Q71" s="43">
        <f t="shared" si="11"/>
        <v>77</v>
      </c>
      <c r="R71" s="43"/>
      <c r="S71" s="43">
        <f t="shared" si="12"/>
        <v>49.110000000000014</v>
      </c>
      <c r="T71" s="43">
        <f t="shared" si="13"/>
        <v>117.10500000000002</v>
      </c>
    </row>
    <row r="72" spans="1:20" x14ac:dyDescent="0.3">
      <c r="A72" s="43">
        <v>111</v>
      </c>
      <c r="B72" s="43">
        <v>633.20000000000005</v>
      </c>
      <c r="C72" s="43">
        <v>638.1</v>
      </c>
      <c r="D72" s="43">
        <v>627.9</v>
      </c>
      <c r="E72" s="43">
        <v>681.2</v>
      </c>
      <c r="F72" s="43">
        <v>685.7</v>
      </c>
      <c r="G72" s="43">
        <v>858.9</v>
      </c>
      <c r="H72" s="43">
        <v>687.9</v>
      </c>
      <c r="I72" s="43">
        <v>650.70000000000005</v>
      </c>
      <c r="J72" s="43">
        <f t="shared" si="7"/>
        <v>682.94999999999993</v>
      </c>
      <c r="K72" s="43">
        <v>10</v>
      </c>
      <c r="L72" s="43">
        <v>1</v>
      </c>
      <c r="N72" s="43">
        <f t="shared" si="8"/>
        <v>4.8999999999999773</v>
      </c>
      <c r="O72" s="43">
        <f t="shared" si="9"/>
        <v>53.300000000000068</v>
      </c>
      <c r="P72" s="43">
        <f t="shared" si="10"/>
        <v>173.19999999999993</v>
      </c>
      <c r="Q72" s="43">
        <f t="shared" si="11"/>
        <v>-37.199999999999932</v>
      </c>
      <c r="R72" s="43"/>
      <c r="S72" s="43">
        <f t="shared" si="12"/>
        <v>89.049999999999955</v>
      </c>
      <c r="T72" s="43">
        <f t="shared" si="13"/>
        <v>8.0500000000000682</v>
      </c>
    </row>
    <row r="73" spans="1:20" x14ac:dyDescent="0.3">
      <c r="A73" s="43">
        <v>112</v>
      </c>
      <c r="B73" s="43">
        <v>688.1</v>
      </c>
      <c r="C73" s="43">
        <v>688.3</v>
      </c>
      <c r="D73" s="43">
        <v>666</v>
      </c>
      <c r="E73" s="43">
        <v>776.43</v>
      </c>
      <c r="F73" s="43">
        <v>691.8</v>
      </c>
      <c r="G73" s="43">
        <v>715.3</v>
      </c>
      <c r="H73" s="43">
        <v>900.69</v>
      </c>
      <c r="I73" s="43">
        <v>1409.33</v>
      </c>
      <c r="J73" s="43">
        <f t="shared" si="7"/>
        <v>816.99375000000009</v>
      </c>
      <c r="K73" s="43">
        <v>9</v>
      </c>
      <c r="L73" s="43">
        <v>1</v>
      </c>
      <c r="N73" s="43">
        <f t="shared" si="8"/>
        <v>0.19999999999993179</v>
      </c>
      <c r="O73" s="43">
        <f t="shared" si="9"/>
        <v>110.42999999999995</v>
      </c>
      <c r="P73" s="43">
        <f t="shared" si="10"/>
        <v>23.5</v>
      </c>
      <c r="Q73" s="43">
        <f t="shared" si="11"/>
        <v>508.63999999999987</v>
      </c>
      <c r="R73" s="43"/>
      <c r="S73" s="43">
        <f t="shared" si="12"/>
        <v>11.849999999999909</v>
      </c>
      <c r="T73" s="43">
        <f t="shared" si="13"/>
        <v>309.53499999999985</v>
      </c>
    </row>
    <row r="74" spans="1:20" x14ac:dyDescent="0.3">
      <c r="A74" s="43">
        <v>113</v>
      </c>
      <c r="B74" s="43">
        <v>494.3</v>
      </c>
      <c r="C74" s="43">
        <v>602.9</v>
      </c>
      <c r="D74" s="43">
        <v>501.6</v>
      </c>
      <c r="E74" s="43">
        <v>564.37</v>
      </c>
      <c r="F74" s="43">
        <v>549.4</v>
      </c>
      <c r="G74" s="43">
        <v>663.79</v>
      </c>
      <c r="H74" s="43">
        <v>557.29999999999995</v>
      </c>
      <c r="I74" s="43">
        <v>744.57</v>
      </c>
      <c r="J74" s="43">
        <f t="shared" si="7"/>
        <v>584.77874999999995</v>
      </c>
      <c r="K74" s="43">
        <v>11</v>
      </c>
      <c r="L74" s="43">
        <v>1</v>
      </c>
      <c r="N74" s="43">
        <f t="shared" si="8"/>
        <v>108.59999999999997</v>
      </c>
      <c r="O74" s="43">
        <f t="shared" si="9"/>
        <v>62.769999999999982</v>
      </c>
      <c r="P74" s="43">
        <f t="shared" si="10"/>
        <v>114.38999999999999</v>
      </c>
      <c r="Q74" s="43">
        <f t="shared" si="11"/>
        <v>187.2700000000001</v>
      </c>
      <c r="R74" s="43"/>
      <c r="S74" s="43">
        <f t="shared" si="12"/>
        <v>111.495</v>
      </c>
      <c r="T74" s="43">
        <f t="shared" si="13"/>
        <v>125.01999999999998</v>
      </c>
    </row>
    <row r="75" spans="1:20" x14ac:dyDescent="0.3">
      <c r="A75" s="43">
        <v>114</v>
      </c>
      <c r="B75" s="43">
        <v>501.8</v>
      </c>
      <c r="C75" s="43">
        <v>646.4</v>
      </c>
      <c r="D75" s="43">
        <v>528.9</v>
      </c>
      <c r="E75" s="43">
        <v>592.64</v>
      </c>
      <c r="F75" s="43">
        <v>558.1</v>
      </c>
      <c r="G75" s="43">
        <v>742.3</v>
      </c>
      <c r="H75" s="43">
        <v>689.1</v>
      </c>
      <c r="I75" s="43">
        <v>789.1</v>
      </c>
      <c r="J75" s="43">
        <f t="shared" si="7"/>
        <v>631.04250000000002</v>
      </c>
      <c r="K75" s="43">
        <v>9</v>
      </c>
      <c r="L75" s="43">
        <v>1</v>
      </c>
      <c r="N75" s="43">
        <f t="shared" si="8"/>
        <v>144.59999999999997</v>
      </c>
      <c r="O75" s="43">
        <f t="shared" si="9"/>
        <v>63.740000000000009</v>
      </c>
      <c r="P75" s="43">
        <f t="shared" si="10"/>
        <v>184.19999999999993</v>
      </c>
      <c r="Q75" s="43">
        <f t="shared" si="11"/>
        <v>100</v>
      </c>
      <c r="R75" s="43"/>
      <c r="S75" s="43">
        <f t="shared" si="12"/>
        <v>164.39999999999986</v>
      </c>
      <c r="T75" s="43">
        <f t="shared" si="13"/>
        <v>81.87</v>
      </c>
    </row>
    <row r="76" spans="1:20" x14ac:dyDescent="0.3">
      <c r="A76" s="43">
        <v>116</v>
      </c>
      <c r="B76" s="43">
        <v>580.4</v>
      </c>
      <c r="C76" s="43">
        <v>585.6</v>
      </c>
      <c r="D76" s="43">
        <v>728.43</v>
      </c>
      <c r="E76" s="43">
        <v>903</v>
      </c>
      <c r="F76" s="43">
        <v>661.3</v>
      </c>
      <c r="G76" s="43">
        <v>743.7</v>
      </c>
      <c r="H76" s="43">
        <v>640.20000000000005</v>
      </c>
      <c r="I76" s="43">
        <v>751.4</v>
      </c>
      <c r="J76" s="43">
        <f t="shared" si="7"/>
        <v>699.25374999999985</v>
      </c>
      <c r="K76" s="43">
        <v>16</v>
      </c>
      <c r="L76" s="43">
        <v>1</v>
      </c>
      <c r="N76" s="43">
        <f t="shared" si="8"/>
        <v>5.2000000000000455</v>
      </c>
      <c r="O76" s="43">
        <f t="shared" si="9"/>
        <v>174.57000000000005</v>
      </c>
      <c r="P76" s="43">
        <f t="shared" si="10"/>
        <v>82.400000000000091</v>
      </c>
      <c r="Q76" s="43">
        <f t="shared" si="11"/>
        <v>111.19999999999993</v>
      </c>
      <c r="R76" s="43"/>
      <c r="S76" s="43">
        <f t="shared" si="12"/>
        <v>43.800000000000182</v>
      </c>
      <c r="T76" s="43">
        <f t="shared" si="13"/>
        <v>142.88499999999999</v>
      </c>
    </row>
    <row r="77" spans="1:20" x14ac:dyDescent="0.3">
      <c r="A77" s="43">
        <v>120</v>
      </c>
      <c r="B77" s="43">
        <v>728.3</v>
      </c>
      <c r="C77" s="43">
        <v>654.9</v>
      </c>
      <c r="D77" s="43">
        <v>640.6</v>
      </c>
      <c r="E77" s="43">
        <v>672.4</v>
      </c>
      <c r="F77" s="43">
        <v>693.8</v>
      </c>
      <c r="G77" s="43">
        <v>1024</v>
      </c>
      <c r="H77" s="43">
        <v>922.45</v>
      </c>
      <c r="I77" s="43">
        <v>872.6</v>
      </c>
      <c r="J77" s="43">
        <f t="shared" si="7"/>
        <v>776.13125000000002</v>
      </c>
      <c r="K77" s="43">
        <v>16</v>
      </c>
      <c r="L77" s="43">
        <v>1</v>
      </c>
      <c r="N77" s="43">
        <f t="shared" si="8"/>
        <v>-73.399999999999977</v>
      </c>
      <c r="O77" s="43">
        <f t="shared" si="9"/>
        <v>31.799999999999955</v>
      </c>
      <c r="P77" s="43">
        <f t="shared" si="10"/>
        <v>330.20000000000005</v>
      </c>
      <c r="Q77" s="43">
        <f t="shared" si="11"/>
        <v>-49.850000000000023</v>
      </c>
      <c r="R77" s="43"/>
      <c r="S77" s="43">
        <f t="shared" si="12"/>
        <v>128.40000000000009</v>
      </c>
      <c r="T77" s="43">
        <f t="shared" si="13"/>
        <v>-9.0250000000000909</v>
      </c>
    </row>
    <row r="78" spans="1:20" x14ac:dyDescent="0.3">
      <c r="A78" s="43">
        <v>122</v>
      </c>
      <c r="B78" s="43">
        <v>409.8</v>
      </c>
      <c r="C78" s="43">
        <v>486.6</v>
      </c>
      <c r="D78" s="43">
        <v>454.6</v>
      </c>
      <c r="E78" s="43">
        <v>515.9</v>
      </c>
      <c r="F78" s="43">
        <v>472.3</v>
      </c>
      <c r="G78" s="43">
        <v>602.74</v>
      </c>
      <c r="H78" s="43">
        <v>511.8</v>
      </c>
      <c r="I78" s="43">
        <v>560.4</v>
      </c>
      <c r="J78" s="43">
        <f t="shared" si="7"/>
        <v>501.7675000000001</v>
      </c>
      <c r="K78" s="43">
        <v>10</v>
      </c>
      <c r="L78" s="43">
        <v>1</v>
      </c>
      <c r="N78" s="43">
        <f t="shared" si="8"/>
        <v>76.800000000000011</v>
      </c>
      <c r="O78" s="43">
        <f t="shared" si="9"/>
        <v>61.299999999999955</v>
      </c>
      <c r="P78" s="43">
        <f t="shared" si="10"/>
        <v>130.44</v>
      </c>
      <c r="Q78" s="43">
        <f t="shared" si="11"/>
        <v>48.599999999999966</v>
      </c>
      <c r="R78" s="43"/>
      <c r="S78" s="43">
        <f t="shared" si="12"/>
        <v>103.62000000000006</v>
      </c>
      <c r="T78" s="43">
        <f t="shared" si="13"/>
        <v>54.949999999999932</v>
      </c>
    </row>
    <row r="79" spans="1:20" x14ac:dyDescent="0.3">
      <c r="A79" s="43">
        <v>123</v>
      </c>
      <c r="B79" s="43">
        <v>1026</v>
      </c>
      <c r="C79" s="43">
        <v>1063.68</v>
      </c>
      <c r="D79" s="43">
        <v>938.1</v>
      </c>
      <c r="E79" s="43">
        <v>1099.73</v>
      </c>
      <c r="F79" s="43">
        <v>989.5</v>
      </c>
      <c r="G79" s="43">
        <v>1136</v>
      </c>
      <c r="H79" s="43">
        <v>1120</v>
      </c>
      <c r="I79" s="43">
        <v>1062</v>
      </c>
      <c r="J79" s="43">
        <f t="shared" si="7"/>
        <v>1054.37625</v>
      </c>
      <c r="K79" s="43">
        <v>16</v>
      </c>
      <c r="L79" s="43">
        <v>1</v>
      </c>
      <c r="N79" s="43">
        <f t="shared" si="8"/>
        <v>37.680000000000064</v>
      </c>
      <c r="O79" s="43">
        <f t="shared" si="9"/>
        <v>161.63</v>
      </c>
      <c r="P79" s="43">
        <f t="shared" si="10"/>
        <v>146.5</v>
      </c>
      <c r="Q79" s="43">
        <f t="shared" si="11"/>
        <v>-58</v>
      </c>
      <c r="R79" s="43"/>
      <c r="S79" s="43">
        <f t="shared" si="12"/>
        <v>92.090000000000146</v>
      </c>
      <c r="T79" s="43">
        <f t="shared" si="13"/>
        <v>51.815000000000055</v>
      </c>
    </row>
    <row r="80" spans="1:20" x14ac:dyDescent="0.3">
      <c r="A80" s="43">
        <v>124</v>
      </c>
      <c r="B80" s="43">
        <v>697.2</v>
      </c>
      <c r="C80" s="43">
        <v>763</v>
      </c>
      <c r="D80" s="43">
        <v>653.1</v>
      </c>
      <c r="E80" s="43">
        <v>754.4</v>
      </c>
      <c r="F80" s="43">
        <v>657.2</v>
      </c>
      <c r="G80" s="43">
        <v>777.7</v>
      </c>
      <c r="H80" s="43">
        <v>782.1</v>
      </c>
      <c r="I80" s="43">
        <v>813.1</v>
      </c>
      <c r="J80" s="43">
        <f t="shared" si="7"/>
        <v>737.22500000000014</v>
      </c>
      <c r="K80" s="43">
        <v>9</v>
      </c>
      <c r="L80" s="43">
        <v>1</v>
      </c>
      <c r="N80" s="43">
        <f t="shared" si="8"/>
        <v>65.799999999999955</v>
      </c>
      <c r="O80" s="43">
        <f t="shared" si="9"/>
        <v>101.29999999999995</v>
      </c>
      <c r="P80" s="43">
        <f t="shared" si="10"/>
        <v>120.5</v>
      </c>
      <c r="Q80" s="43">
        <f t="shared" si="11"/>
        <v>31</v>
      </c>
      <c r="R80" s="43"/>
      <c r="S80" s="43">
        <f t="shared" si="12"/>
        <v>93.149999999999977</v>
      </c>
      <c r="T80" s="43">
        <f t="shared" si="13"/>
        <v>66.149999999999977</v>
      </c>
    </row>
    <row r="81" spans="1:20" x14ac:dyDescent="0.3">
      <c r="A81" s="43">
        <v>125</v>
      </c>
      <c r="B81" s="43">
        <v>591.4</v>
      </c>
      <c r="C81" s="43">
        <v>635</v>
      </c>
      <c r="D81" s="43">
        <v>524.1</v>
      </c>
      <c r="E81" s="43">
        <v>516.9</v>
      </c>
      <c r="F81" s="43">
        <v>604.79999999999995</v>
      </c>
      <c r="G81" s="43">
        <v>657.9</v>
      </c>
      <c r="H81" s="43">
        <v>548.5</v>
      </c>
      <c r="I81" s="43">
        <v>594.20000000000005</v>
      </c>
      <c r="J81" s="43">
        <f t="shared" si="7"/>
        <v>584.1</v>
      </c>
      <c r="K81" s="43">
        <v>17</v>
      </c>
      <c r="L81" s="43">
        <v>1</v>
      </c>
      <c r="N81" s="43">
        <f t="shared" si="8"/>
        <v>43.600000000000023</v>
      </c>
      <c r="O81" s="43">
        <f t="shared" si="9"/>
        <v>-7.2000000000000455</v>
      </c>
      <c r="P81" s="43">
        <f t="shared" si="10"/>
        <v>53.100000000000023</v>
      </c>
      <c r="Q81" s="43">
        <f t="shared" si="11"/>
        <v>45.700000000000045</v>
      </c>
      <c r="R81" s="43"/>
      <c r="S81" s="43">
        <f t="shared" si="12"/>
        <v>48.350000000000136</v>
      </c>
      <c r="T81" s="43">
        <f t="shared" si="13"/>
        <v>19.25</v>
      </c>
    </row>
    <row r="82" spans="1:20" x14ac:dyDescent="0.3">
      <c r="A82" s="43">
        <v>129</v>
      </c>
      <c r="B82" s="43">
        <v>548.70000000000005</v>
      </c>
      <c r="C82" s="43">
        <v>521.4</v>
      </c>
      <c r="D82" s="43">
        <v>485.87</v>
      </c>
      <c r="E82" s="43">
        <v>440.9</v>
      </c>
      <c r="F82" s="43">
        <v>479.3</v>
      </c>
      <c r="G82" s="43">
        <v>620.16</v>
      </c>
      <c r="H82" s="43">
        <v>502.5</v>
      </c>
      <c r="I82" s="43">
        <v>615.4</v>
      </c>
      <c r="J82" s="43">
        <f t="shared" si="7"/>
        <v>526.77874999999995</v>
      </c>
      <c r="K82" s="43">
        <v>17</v>
      </c>
      <c r="L82" s="43">
        <v>1</v>
      </c>
      <c r="N82" s="43">
        <f t="shared" si="8"/>
        <v>-27.300000000000068</v>
      </c>
      <c r="O82" s="43">
        <f t="shared" si="9"/>
        <v>-44.970000000000027</v>
      </c>
      <c r="P82" s="43">
        <f t="shared" si="10"/>
        <v>140.85999999999996</v>
      </c>
      <c r="Q82" s="43">
        <f t="shared" si="11"/>
        <v>112.89999999999998</v>
      </c>
      <c r="R82" s="43"/>
      <c r="S82" s="43">
        <f t="shared" si="12"/>
        <v>56.779999999999973</v>
      </c>
      <c r="T82" s="43">
        <f t="shared" si="13"/>
        <v>33.964999999999975</v>
      </c>
    </row>
    <row r="83" spans="1:20" x14ac:dyDescent="0.3">
      <c r="A83" s="43">
        <v>130</v>
      </c>
      <c r="B83" s="43">
        <v>523.4</v>
      </c>
      <c r="C83" s="43">
        <v>535.70000000000005</v>
      </c>
      <c r="D83" s="43">
        <v>579.9</v>
      </c>
      <c r="E83" s="43">
        <v>586.9</v>
      </c>
      <c r="F83" s="43">
        <v>656.9</v>
      </c>
      <c r="G83" s="43">
        <v>757.3</v>
      </c>
      <c r="H83" s="43">
        <v>641.6</v>
      </c>
      <c r="I83" s="43">
        <v>718.3</v>
      </c>
      <c r="J83" s="43">
        <f t="shared" si="7"/>
        <v>625.00000000000011</v>
      </c>
      <c r="K83" s="43">
        <v>5</v>
      </c>
      <c r="L83" s="43">
        <v>1</v>
      </c>
      <c r="N83" s="43">
        <f t="shared" si="8"/>
        <v>12.300000000000068</v>
      </c>
      <c r="O83" s="43">
        <f t="shared" si="9"/>
        <v>7</v>
      </c>
      <c r="P83" s="43">
        <f t="shared" si="10"/>
        <v>100.39999999999998</v>
      </c>
      <c r="Q83" s="43">
        <f t="shared" si="11"/>
        <v>76.699999999999932</v>
      </c>
      <c r="R83" s="43"/>
      <c r="S83" s="43">
        <f t="shared" si="12"/>
        <v>56.350000000000023</v>
      </c>
      <c r="T83" s="43">
        <f t="shared" si="13"/>
        <v>41.849999999999909</v>
      </c>
    </row>
    <row r="84" spans="1:20" x14ac:dyDescent="0.3">
      <c r="A84" s="43">
        <v>133</v>
      </c>
      <c r="B84" s="43">
        <v>380</v>
      </c>
      <c r="C84" s="43">
        <v>525.49</v>
      </c>
      <c r="D84" s="43">
        <v>454.2</v>
      </c>
      <c r="E84" s="43">
        <v>527.67999999999995</v>
      </c>
      <c r="F84" s="43">
        <v>461.8</v>
      </c>
      <c r="G84" s="43">
        <v>536.57000000000005</v>
      </c>
      <c r="H84" s="43">
        <v>426.8</v>
      </c>
      <c r="I84" s="43">
        <v>513.79999999999995</v>
      </c>
      <c r="J84" s="43">
        <f t="shared" si="7"/>
        <v>478.29250000000002</v>
      </c>
      <c r="K84" s="43">
        <v>17</v>
      </c>
      <c r="L84" s="43">
        <v>1</v>
      </c>
      <c r="N84" s="43">
        <f t="shared" si="8"/>
        <v>145.49</v>
      </c>
      <c r="O84" s="43">
        <f t="shared" si="9"/>
        <v>73.479999999999961</v>
      </c>
      <c r="P84" s="43">
        <f t="shared" si="10"/>
        <v>74.770000000000039</v>
      </c>
      <c r="Q84" s="43">
        <f t="shared" si="11"/>
        <v>86.999999999999943</v>
      </c>
      <c r="R84" s="43"/>
      <c r="S84" s="43">
        <f t="shared" si="12"/>
        <v>110.13</v>
      </c>
      <c r="T84" s="43">
        <f t="shared" si="13"/>
        <v>80.240000000000009</v>
      </c>
    </row>
    <row r="85" spans="1:20" x14ac:dyDescent="0.3">
      <c r="A85" s="43">
        <v>134</v>
      </c>
      <c r="B85" s="43">
        <v>563.52</v>
      </c>
      <c r="C85" s="43">
        <v>621.1</v>
      </c>
      <c r="D85" s="43">
        <v>659</v>
      </c>
      <c r="E85" s="43">
        <v>619.5</v>
      </c>
      <c r="F85" s="43">
        <v>675.9</v>
      </c>
      <c r="G85" s="43">
        <v>806.3</v>
      </c>
      <c r="H85" s="43">
        <v>781.49</v>
      </c>
      <c r="I85" s="43">
        <v>641.20000000000005</v>
      </c>
      <c r="J85" s="43">
        <f t="shared" si="7"/>
        <v>671.00124999999991</v>
      </c>
      <c r="K85" s="43">
        <v>14</v>
      </c>
      <c r="L85" s="43">
        <v>1</v>
      </c>
      <c r="N85" s="43">
        <f t="shared" si="8"/>
        <v>57.580000000000041</v>
      </c>
      <c r="O85" s="43">
        <f t="shared" si="9"/>
        <v>-39.5</v>
      </c>
      <c r="P85" s="43">
        <f t="shared" si="10"/>
        <v>130.39999999999998</v>
      </c>
      <c r="Q85" s="43">
        <f t="shared" si="11"/>
        <v>-140.28999999999996</v>
      </c>
      <c r="R85" s="43"/>
      <c r="S85" s="43">
        <f t="shared" si="12"/>
        <v>93.990000000000009</v>
      </c>
      <c r="T85" s="43">
        <f t="shared" si="13"/>
        <v>-89.894999999999982</v>
      </c>
    </row>
    <row r="86" spans="1:20" x14ac:dyDescent="0.3">
      <c r="A86" s="43">
        <v>136</v>
      </c>
      <c r="B86" s="43">
        <v>339.3</v>
      </c>
      <c r="C86" s="43">
        <v>373.6</v>
      </c>
      <c r="D86" s="43">
        <v>324.3</v>
      </c>
      <c r="E86" s="43">
        <v>389.23</v>
      </c>
      <c r="F86" s="43">
        <v>460.1</v>
      </c>
      <c r="G86" s="43">
        <v>747.33</v>
      </c>
      <c r="H86" s="43">
        <v>439.8</v>
      </c>
      <c r="I86" s="43">
        <v>544.91</v>
      </c>
      <c r="J86" s="43">
        <f t="shared" si="7"/>
        <v>452.32125000000002</v>
      </c>
      <c r="K86" s="43">
        <v>10</v>
      </c>
      <c r="L86" s="43">
        <v>1</v>
      </c>
      <c r="N86" s="43">
        <f t="shared" si="8"/>
        <v>34.300000000000011</v>
      </c>
      <c r="O86" s="43">
        <f t="shared" si="9"/>
        <v>64.930000000000007</v>
      </c>
      <c r="P86" s="43">
        <f t="shared" si="10"/>
        <v>287.23</v>
      </c>
      <c r="Q86" s="43">
        <f t="shared" si="11"/>
        <v>105.10999999999996</v>
      </c>
      <c r="R86" s="43"/>
      <c r="S86" s="43">
        <f t="shared" si="12"/>
        <v>160.76499999999999</v>
      </c>
      <c r="T86" s="43">
        <f t="shared" si="13"/>
        <v>85.019999999999982</v>
      </c>
    </row>
    <row r="87" spans="1:20" x14ac:dyDescent="0.3">
      <c r="A87" s="43">
        <v>137</v>
      </c>
      <c r="B87" s="43">
        <v>541.65</v>
      </c>
      <c r="C87" s="43">
        <v>927.75</v>
      </c>
      <c r="D87" s="43">
        <v>413.5</v>
      </c>
      <c r="E87" s="43">
        <v>443.84</v>
      </c>
      <c r="F87" s="43">
        <v>421.6</v>
      </c>
      <c r="G87" s="43">
        <v>692.69</v>
      </c>
      <c r="H87" s="43">
        <v>498.3</v>
      </c>
      <c r="I87" s="43">
        <v>752.23</v>
      </c>
      <c r="J87" s="43">
        <f t="shared" si="7"/>
        <v>586.44500000000005</v>
      </c>
      <c r="K87" s="43">
        <v>5</v>
      </c>
      <c r="L87" s="43">
        <v>1</v>
      </c>
      <c r="N87" s="43">
        <f t="shared" si="8"/>
        <v>386.1</v>
      </c>
      <c r="O87" s="43">
        <f t="shared" si="9"/>
        <v>30.339999999999975</v>
      </c>
      <c r="P87" s="43">
        <f t="shared" si="10"/>
        <v>271.09000000000003</v>
      </c>
      <c r="Q87" s="43">
        <f t="shared" si="11"/>
        <v>253.93</v>
      </c>
      <c r="R87" s="43"/>
      <c r="S87" s="43">
        <f t="shared" si="12"/>
        <v>328.59500000000003</v>
      </c>
      <c r="T87" s="43">
        <f t="shared" si="13"/>
        <v>142.13499999999999</v>
      </c>
    </row>
    <row r="88" spans="1:20" x14ac:dyDescent="0.3">
      <c r="A88" s="43">
        <v>138</v>
      </c>
      <c r="B88" s="43">
        <v>366.6</v>
      </c>
      <c r="C88" s="43">
        <v>415.3</v>
      </c>
      <c r="D88" s="43">
        <v>437.9</v>
      </c>
      <c r="E88" s="43">
        <v>412.8</v>
      </c>
      <c r="F88" s="43">
        <v>472.9</v>
      </c>
      <c r="G88" s="43">
        <v>578.1</v>
      </c>
      <c r="H88" s="43">
        <v>484.7</v>
      </c>
      <c r="I88" s="43">
        <v>613.01</v>
      </c>
      <c r="J88" s="43">
        <f t="shared" si="7"/>
        <v>472.66374999999994</v>
      </c>
      <c r="K88" s="43">
        <v>16</v>
      </c>
      <c r="L88" s="43">
        <v>1</v>
      </c>
      <c r="N88" s="43">
        <f t="shared" si="8"/>
        <v>48.699999999999989</v>
      </c>
      <c r="O88" s="43">
        <f t="shared" si="9"/>
        <v>-25.099999999999966</v>
      </c>
      <c r="P88" s="43">
        <f t="shared" si="10"/>
        <v>105.20000000000005</v>
      </c>
      <c r="Q88" s="43">
        <f t="shared" si="11"/>
        <v>128.31</v>
      </c>
      <c r="R88" s="43"/>
      <c r="S88" s="43">
        <f t="shared" si="12"/>
        <v>76.950000000000045</v>
      </c>
      <c r="T88" s="43">
        <f t="shared" si="13"/>
        <v>51.605000000000018</v>
      </c>
    </row>
    <row r="89" spans="1:20" x14ac:dyDescent="0.3">
      <c r="A89" s="43">
        <v>139</v>
      </c>
      <c r="B89" s="43">
        <v>573.16999999999996</v>
      </c>
      <c r="C89" s="43">
        <v>538.55999999999995</v>
      </c>
      <c r="D89" s="43">
        <v>356.9</v>
      </c>
      <c r="E89" s="43">
        <v>380.7</v>
      </c>
      <c r="F89" s="43">
        <v>423.9</v>
      </c>
      <c r="G89" s="43">
        <v>592.74</v>
      </c>
      <c r="H89" s="43">
        <v>468.8</v>
      </c>
      <c r="I89" s="43">
        <v>548.29999999999995</v>
      </c>
      <c r="J89" s="43">
        <f t="shared" si="7"/>
        <v>485.38375000000008</v>
      </c>
      <c r="K89" s="43">
        <v>13</v>
      </c>
      <c r="L89" s="43">
        <v>1</v>
      </c>
      <c r="N89" s="43">
        <f t="shared" si="8"/>
        <v>-34.610000000000014</v>
      </c>
      <c r="O89" s="43">
        <f t="shared" si="9"/>
        <v>23.800000000000011</v>
      </c>
      <c r="P89" s="43">
        <f t="shared" si="10"/>
        <v>168.84000000000003</v>
      </c>
      <c r="Q89" s="43">
        <f t="shared" si="11"/>
        <v>79.499999999999943</v>
      </c>
      <c r="R89" s="43"/>
      <c r="S89" s="43">
        <f t="shared" si="12"/>
        <v>67.115000000000009</v>
      </c>
      <c r="T89" s="43">
        <f t="shared" si="13"/>
        <v>51.649999999999977</v>
      </c>
    </row>
    <row r="90" spans="1:20" x14ac:dyDescent="0.3">
      <c r="A90" s="43">
        <v>141</v>
      </c>
      <c r="B90" s="43">
        <v>509.12</v>
      </c>
      <c r="C90" s="43">
        <v>542.51</v>
      </c>
      <c r="D90" s="43">
        <v>541</v>
      </c>
      <c r="E90" s="43">
        <v>620.57000000000005</v>
      </c>
      <c r="F90" s="43">
        <v>509.76</v>
      </c>
      <c r="G90" s="43">
        <v>627.89</v>
      </c>
      <c r="H90" s="43">
        <v>615.79</v>
      </c>
      <c r="I90" s="43">
        <v>685.12</v>
      </c>
      <c r="J90" s="43">
        <f t="shared" si="7"/>
        <v>581.47</v>
      </c>
      <c r="K90" s="43">
        <v>12</v>
      </c>
      <c r="L90" s="43">
        <v>1</v>
      </c>
      <c r="N90" s="43">
        <f t="shared" si="8"/>
        <v>33.389999999999986</v>
      </c>
      <c r="O90" s="43">
        <f t="shared" si="9"/>
        <v>79.57000000000005</v>
      </c>
      <c r="P90" s="43">
        <f t="shared" si="10"/>
        <v>118.13</v>
      </c>
      <c r="Q90" s="43">
        <f t="shared" si="11"/>
        <v>69.330000000000041</v>
      </c>
      <c r="R90" s="43"/>
      <c r="S90" s="43">
        <f t="shared" si="12"/>
        <v>75.760000000000048</v>
      </c>
      <c r="T90" s="43">
        <f t="shared" si="13"/>
        <v>74.450000000000045</v>
      </c>
    </row>
    <row r="91" spans="1:20" x14ac:dyDescent="0.3">
      <c r="A91" s="43">
        <v>142</v>
      </c>
      <c r="B91" s="43">
        <v>463.54</v>
      </c>
      <c r="C91" s="43">
        <v>422.19</v>
      </c>
      <c r="D91" s="43">
        <v>370.1</v>
      </c>
      <c r="E91" s="43">
        <v>474.35</v>
      </c>
      <c r="F91" s="43">
        <v>404</v>
      </c>
      <c r="G91" s="43">
        <v>614.86</v>
      </c>
      <c r="H91" s="43">
        <v>402.4</v>
      </c>
      <c r="I91" s="43">
        <v>636.57000000000005</v>
      </c>
      <c r="J91" s="43">
        <f t="shared" si="7"/>
        <v>473.50125000000003</v>
      </c>
      <c r="K91" s="43">
        <v>14</v>
      </c>
      <c r="L91" s="43">
        <v>1</v>
      </c>
      <c r="N91" s="43">
        <f t="shared" si="8"/>
        <v>-41.350000000000023</v>
      </c>
      <c r="O91" s="43">
        <f t="shared" si="9"/>
        <v>104.25</v>
      </c>
      <c r="P91" s="43">
        <f t="shared" si="10"/>
        <v>210.86</v>
      </c>
      <c r="Q91" s="43">
        <f t="shared" si="11"/>
        <v>234.17000000000007</v>
      </c>
      <c r="R91" s="43"/>
      <c r="S91" s="43">
        <f t="shared" si="12"/>
        <v>84.754999999999995</v>
      </c>
      <c r="T91" s="43">
        <f t="shared" si="13"/>
        <v>169.21000000000004</v>
      </c>
    </row>
    <row r="92" spans="1:20" x14ac:dyDescent="0.3">
      <c r="A92" s="43">
        <v>143</v>
      </c>
      <c r="B92" s="43">
        <v>385.7</v>
      </c>
      <c r="C92" s="43">
        <v>440.75</v>
      </c>
      <c r="D92" s="43">
        <v>400.5</v>
      </c>
      <c r="E92" s="43">
        <v>456.21</v>
      </c>
      <c r="F92" s="43">
        <v>351</v>
      </c>
      <c r="G92" s="43">
        <v>467.31</v>
      </c>
      <c r="H92" s="43">
        <v>459.3</v>
      </c>
      <c r="I92" s="43">
        <v>527.79</v>
      </c>
      <c r="J92" s="43">
        <f t="shared" si="7"/>
        <v>436.07000000000005</v>
      </c>
      <c r="K92" s="43">
        <v>17</v>
      </c>
      <c r="L92" s="43">
        <v>1</v>
      </c>
      <c r="N92" s="43">
        <f t="shared" si="8"/>
        <v>55.050000000000011</v>
      </c>
      <c r="O92" s="43">
        <f t="shared" si="9"/>
        <v>55.70999999999998</v>
      </c>
      <c r="P92" s="43">
        <f t="shared" si="10"/>
        <v>116.31</v>
      </c>
      <c r="Q92" s="43">
        <f t="shared" si="11"/>
        <v>68.489999999999952</v>
      </c>
      <c r="R92" s="43"/>
      <c r="S92" s="43">
        <f t="shared" si="12"/>
        <v>85.67999999999995</v>
      </c>
      <c r="T92" s="43">
        <f t="shared" si="13"/>
        <v>62.100000000000023</v>
      </c>
    </row>
    <row r="93" spans="1:20" x14ac:dyDescent="0.3">
      <c r="A93" s="43">
        <v>146</v>
      </c>
      <c r="B93" s="43">
        <v>642.70000000000005</v>
      </c>
      <c r="C93" s="43">
        <v>607.20000000000005</v>
      </c>
      <c r="D93" s="43">
        <v>629.4</v>
      </c>
      <c r="E93" s="43">
        <v>631.1</v>
      </c>
      <c r="F93" s="43">
        <v>572.1</v>
      </c>
      <c r="G93" s="43">
        <v>785.6</v>
      </c>
      <c r="H93" s="43">
        <v>614.72</v>
      </c>
      <c r="I93" s="43">
        <v>744.7</v>
      </c>
      <c r="J93" s="43">
        <f t="shared" si="7"/>
        <v>653.43999999999994</v>
      </c>
      <c r="K93" s="43">
        <v>13</v>
      </c>
      <c r="L93" s="43">
        <v>1</v>
      </c>
      <c r="N93" s="43">
        <f t="shared" si="8"/>
        <v>-35.5</v>
      </c>
      <c r="O93" s="43">
        <f t="shared" si="9"/>
        <v>1.7000000000000455</v>
      </c>
      <c r="P93" s="43">
        <f t="shared" si="10"/>
        <v>213.5</v>
      </c>
      <c r="Q93" s="43">
        <f t="shared" si="11"/>
        <v>129.98000000000002</v>
      </c>
      <c r="R93" s="43"/>
      <c r="S93" s="43">
        <f t="shared" si="12"/>
        <v>89</v>
      </c>
      <c r="T93" s="43">
        <f t="shared" si="13"/>
        <v>65.840000000000146</v>
      </c>
    </row>
    <row r="94" spans="1:20" x14ac:dyDescent="0.3">
      <c r="A94" s="43">
        <v>150</v>
      </c>
      <c r="B94" s="43">
        <v>751.1</v>
      </c>
      <c r="C94" s="43">
        <v>766.8</v>
      </c>
      <c r="D94" s="43">
        <v>592.6</v>
      </c>
      <c r="E94" s="43">
        <v>760.11</v>
      </c>
      <c r="F94" s="43">
        <v>680.1</v>
      </c>
      <c r="G94" s="43">
        <v>901.83</v>
      </c>
      <c r="H94" s="43">
        <v>759.3</v>
      </c>
      <c r="I94" s="43">
        <v>735.6</v>
      </c>
      <c r="J94" s="43">
        <f t="shared" si="7"/>
        <v>743.43000000000006</v>
      </c>
      <c r="K94" s="43">
        <v>10</v>
      </c>
      <c r="L94" s="43">
        <v>1</v>
      </c>
      <c r="N94" s="43">
        <f t="shared" si="8"/>
        <v>15.699999999999932</v>
      </c>
      <c r="O94" s="43">
        <f t="shared" si="9"/>
        <v>167.51</v>
      </c>
      <c r="P94" s="43">
        <f t="shared" si="10"/>
        <v>221.73000000000002</v>
      </c>
      <c r="Q94" s="43">
        <f t="shared" si="11"/>
        <v>-23.699999999999932</v>
      </c>
      <c r="R94" s="43"/>
      <c r="S94" s="43">
        <f t="shared" si="12"/>
        <v>118.71500000000003</v>
      </c>
      <c r="T94" s="43">
        <f t="shared" si="13"/>
        <v>71.904999999999973</v>
      </c>
    </row>
    <row r="95" spans="1:20" x14ac:dyDescent="0.3">
      <c r="A95" s="43">
        <v>151</v>
      </c>
      <c r="B95" s="43">
        <v>449</v>
      </c>
      <c r="C95" s="43">
        <v>487.6</v>
      </c>
      <c r="D95" s="43">
        <v>501.6</v>
      </c>
      <c r="E95" s="43">
        <v>652.79999999999995</v>
      </c>
      <c r="F95" s="43">
        <v>520.9</v>
      </c>
      <c r="G95" s="43">
        <v>826.09</v>
      </c>
      <c r="H95" s="43">
        <v>772.06</v>
      </c>
      <c r="I95" s="43">
        <v>769.6</v>
      </c>
      <c r="J95" s="43">
        <f t="shared" si="7"/>
        <v>622.45625000000007</v>
      </c>
      <c r="K95" s="43">
        <v>16</v>
      </c>
      <c r="L95" s="43">
        <v>1</v>
      </c>
      <c r="N95" s="43">
        <f t="shared" si="8"/>
        <v>38.600000000000023</v>
      </c>
      <c r="O95" s="43">
        <f t="shared" si="9"/>
        <v>151.19999999999993</v>
      </c>
      <c r="P95" s="43">
        <f t="shared" si="10"/>
        <v>305.19000000000005</v>
      </c>
      <c r="Q95" s="43">
        <f t="shared" si="11"/>
        <v>-2.4599999999999227</v>
      </c>
      <c r="R95" s="43"/>
      <c r="S95" s="43">
        <f t="shared" si="12"/>
        <v>171.89500000000004</v>
      </c>
      <c r="T95" s="43">
        <f t="shared" si="13"/>
        <v>74.370000000000118</v>
      </c>
    </row>
    <row r="96" spans="1:20" x14ac:dyDescent="0.3">
      <c r="A96" s="43">
        <v>152</v>
      </c>
      <c r="B96" s="43">
        <v>349.7</v>
      </c>
      <c r="C96" s="43">
        <v>378.67</v>
      </c>
      <c r="D96" s="43">
        <v>406.9</v>
      </c>
      <c r="E96" s="43">
        <v>468.37</v>
      </c>
      <c r="F96" s="43">
        <v>380.6</v>
      </c>
      <c r="G96" s="43">
        <v>716.27</v>
      </c>
      <c r="H96" s="43">
        <v>396.2</v>
      </c>
      <c r="I96" s="43">
        <v>658.67</v>
      </c>
      <c r="J96" s="43">
        <f t="shared" si="7"/>
        <v>469.42249999999996</v>
      </c>
      <c r="K96" s="43">
        <v>9</v>
      </c>
      <c r="L96" s="43">
        <v>1</v>
      </c>
      <c r="N96" s="43">
        <f t="shared" si="8"/>
        <v>28.970000000000027</v>
      </c>
      <c r="O96" s="43">
        <f t="shared" si="9"/>
        <v>61.470000000000027</v>
      </c>
      <c r="P96" s="43">
        <f t="shared" si="10"/>
        <v>335.66999999999996</v>
      </c>
      <c r="Q96" s="43">
        <f t="shared" si="11"/>
        <v>262.46999999999997</v>
      </c>
      <c r="R96" s="43"/>
      <c r="S96" s="43">
        <f t="shared" si="12"/>
        <v>182.32000000000005</v>
      </c>
      <c r="T96" s="43">
        <f t="shared" si="13"/>
        <v>161.97000000000003</v>
      </c>
    </row>
    <row r="97" spans="1:20" x14ac:dyDescent="0.3">
      <c r="A97" s="43">
        <v>153</v>
      </c>
      <c r="B97" s="43">
        <v>461.1</v>
      </c>
      <c r="C97" s="43">
        <v>429.97</v>
      </c>
      <c r="D97" s="43">
        <v>414.7</v>
      </c>
      <c r="E97" s="43">
        <v>498.24</v>
      </c>
      <c r="F97" s="43">
        <v>468.6</v>
      </c>
      <c r="G97" s="43">
        <v>729.11</v>
      </c>
      <c r="H97" s="43">
        <v>447.4</v>
      </c>
      <c r="I97" s="43">
        <v>604.59</v>
      </c>
      <c r="J97" s="43">
        <f t="shared" si="7"/>
        <v>506.71375000000006</v>
      </c>
      <c r="K97" s="43">
        <v>10</v>
      </c>
      <c r="L97" s="43">
        <v>1</v>
      </c>
      <c r="N97" s="43">
        <f t="shared" si="8"/>
        <v>-31.129999999999995</v>
      </c>
      <c r="O97" s="43">
        <f t="shared" si="9"/>
        <v>83.54000000000002</v>
      </c>
      <c r="P97" s="43">
        <f t="shared" si="10"/>
        <v>260.51</v>
      </c>
      <c r="Q97" s="43">
        <f t="shared" si="11"/>
        <v>157.19000000000005</v>
      </c>
      <c r="R97" s="43"/>
      <c r="S97" s="43">
        <f t="shared" si="12"/>
        <v>114.68999999999994</v>
      </c>
      <c r="T97" s="43">
        <f t="shared" si="13"/>
        <v>120.36500000000001</v>
      </c>
    </row>
    <row r="98" spans="1:20" x14ac:dyDescent="0.3">
      <c r="A98" s="43">
        <v>155</v>
      </c>
      <c r="B98" s="43">
        <v>411.9</v>
      </c>
      <c r="C98" s="43">
        <v>460.48</v>
      </c>
      <c r="D98" s="43">
        <v>446.8</v>
      </c>
      <c r="E98" s="43">
        <v>512.75</v>
      </c>
      <c r="F98" s="43">
        <v>521.39</v>
      </c>
      <c r="G98" s="43">
        <v>671.89</v>
      </c>
      <c r="H98" s="43">
        <v>589.87</v>
      </c>
      <c r="I98" s="43">
        <v>610.20000000000005</v>
      </c>
      <c r="J98" s="43">
        <f t="shared" si="7"/>
        <v>528.16</v>
      </c>
      <c r="K98" s="43">
        <v>12</v>
      </c>
      <c r="L98" s="43">
        <v>1</v>
      </c>
      <c r="N98" s="43">
        <f t="shared" si="8"/>
        <v>48.580000000000041</v>
      </c>
      <c r="O98" s="43">
        <f t="shared" si="9"/>
        <v>65.949999999999989</v>
      </c>
      <c r="P98" s="43">
        <f t="shared" si="10"/>
        <v>150.5</v>
      </c>
      <c r="Q98" s="43">
        <f t="shared" si="11"/>
        <v>20.330000000000041</v>
      </c>
      <c r="R98" s="43"/>
      <c r="S98" s="43">
        <f t="shared" si="12"/>
        <v>99.539999999999964</v>
      </c>
      <c r="T98" s="43">
        <f t="shared" si="13"/>
        <v>43.139999999999986</v>
      </c>
    </row>
    <row r="99" spans="1:20" x14ac:dyDescent="0.3">
      <c r="A99" s="43">
        <v>156</v>
      </c>
      <c r="B99" s="43">
        <v>456.53</v>
      </c>
      <c r="C99" s="43">
        <v>568.85</v>
      </c>
      <c r="D99" s="43">
        <v>519</v>
      </c>
      <c r="E99" s="43">
        <v>629.91</v>
      </c>
      <c r="F99" s="43">
        <v>442.1</v>
      </c>
      <c r="G99" s="43">
        <v>560.1</v>
      </c>
      <c r="H99" s="43">
        <v>530.29999999999995</v>
      </c>
      <c r="I99" s="43">
        <v>721.17</v>
      </c>
      <c r="J99" s="43">
        <f t="shared" si="7"/>
        <v>553.495</v>
      </c>
      <c r="K99" s="43">
        <v>8</v>
      </c>
      <c r="L99" s="43">
        <v>1</v>
      </c>
      <c r="N99" s="43">
        <f t="shared" si="8"/>
        <v>112.32000000000005</v>
      </c>
      <c r="O99" s="43">
        <f t="shared" si="9"/>
        <v>110.90999999999997</v>
      </c>
      <c r="P99" s="43">
        <f t="shared" si="10"/>
        <v>118</v>
      </c>
      <c r="Q99" s="43">
        <f t="shared" si="11"/>
        <v>190.87</v>
      </c>
      <c r="R99" s="43"/>
      <c r="S99" s="43">
        <f t="shared" si="12"/>
        <v>115.16000000000003</v>
      </c>
      <c r="T99" s="43">
        <f t="shared" si="13"/>
        <v>150.88999999999999</v>
      </c>
    </row>
    <row r="100" spans="1:20" x14ac:dyDescent="0.3">
      <c r="A100" s="43">
        <v>157</v>
      </c>
      <c r="B100" s="43">
        <v>588.29999999999995</v>
      </c>
      <c r="C100" s="43">
        <v>617.49</v>
      </c>
      <c r="D100" s="43">
        <v>536.1</v>
      </c>
      <c r="E100" s="43">
        <v>542.9</v>
      </c>
      <c r="F100" s="43">
        <v>557.29999999999995</v>
      </c>
      <c r="G100" s="43">
        <v>722.88</v>
      </c>
      <c r="H100" s="43">
        <v>570.79999999999995</v>
      </c>
      <c r="I100" s="43">
        <v>608.53</v>
      </c>
      <c r="J100" s="43">
        <f t="shared" si="7"/>
        <v>593.03750000000002</v>
      </c>
      <c r="K100" s="43">
        <v>17</v>
      </c>
      <c r="L100" s="43">
        <v>1</v>
      </c>
      <c r="N100" s="43">
        <f t="shared" si="8"/>
        <v>29.190000000000055</v>
      </c>
      <c r="O100" s="43">
        <f t="shared" si="9"/>
        <v>6.7999999999999545</v>
      </c>
      <c r="P100" s="43">
        <f t="shared" si="10"/>
        <v>165.58000000000004</v>
      </c>
      <c r="Q100" s="43">
        <f t="shared" si="11"/>
        <v>37.730000000000018</v>
      </c>
      <c r="R100" s="43"/>
      <c r="S100" s="43">
        <f t="shared" si="12"/>
        <v>97.384999999999991</v>
      </c>
      <c r="T100" s="43">
        <f t="shared" si="13"/>
        <v>22.264999999999873</v>
      </c>
    </row>
    <row r="101" spans="1:20" x14ac:dyDescent="0.3">
      <c r="A101" s="43">
        <v>158</v>
      </c>
      <c r="B101" s="43">
        <v>381.94</v>
      </c>
      <c r="C101" s="43">
        <v>405.87</v>
      </c>
      <c r="D101" s="43">
        <v>342.29</v>
      </c>
      <c r="E101" s="43">
        <v>352.64</v>
      </c>
      <c r="F101" s="43">
        <v>358.93</v>
      </c>
      <c r="G101" s="43">
        <v>809.24</v>
      </c>
      <c r="H101" s="43">
        <v>376.3</v>
      </c>
      <c r="I101" s="43">
        <v>449.1</v>
      </c>
      <c r="J101" s="43">
        <f t="shared" si="7"/>
        <v>434.53874999999999</v>
      </c>
      <c r="K101" s="43">
        <v>10</v>
      </c>
      <c r="L101" s="43">
        <v>1</v>
      </c>
      <c r="N101" s="43">
        <f t="shared" si="8"/>
        <v>23.930000000000007</v>
      </c>
      <c r="O101" s="43">
        <f t="shared" si="9"/>
        <v>10.349999999999966</v>
      </c>
      <c r="P101" s="43">
        <f t="shared" si="10"/>
        <v>450.31</v>
      </c>
      <c r="Q101" s="43">
        <f t="shared" si="11"/>
        <v>72.800000000000011</v>
      </c>
      <c r="R101" s="43"/>
      <c r="S101" s="43">
        <f t="shared" si="12"/>
        <v>237.12000000000006</v>
      </c>
      <c r="T101" s="43">
        <f t="shared" si="13"/>
        <v>41.574999999999989</v>
      </c>
    </row>
    <row r="102" spans="1:20" x14ac:dyDescent="0.3">
      <c r="A102" s="43">
        <v>160</v>
      </c>
      <c r="B102" s="43">
        <v>484.23</v>
      </c>
      <c r="C102" s="43">
        <v>525.33000000000004</v>
      </c>
      <c r="D102" s="43">
        <v>456.43</v>
      </c>
      <c r="E102" s="43">
        <v>440</v>
      </c>
      <c r="F102" s="43">
        <v>462.19</v>
      </c>
      <c r="G102" s="43">
        <v>662.51</v>
      </c>
      <c r="H102" s="43">
        <v>502.29</v>
      </c>
      <c r="I102" s="43">
        <v>644.69000000000005</v>
      </c>
      <c r="J102" s="43">
        <f t="shared" si="7"/>
        <v>522.20875000000001</v>
      </c>
      <c r="K102" s="43">
        <v>13</v>
      </c>
      <c r="L102" s="43">
        <v>1</v>
      </c>
      <c r="N102" s="43">
        <f t="shared" si="8"/>
        <v>41.100000000000023</v>
      </c>
      <c r="O102" s="43">
        <f t="shared" si="9"/>
        <v>-16.430000000000007</v>
      </c>
      <c r="P102" s="43">
        <f t="shared" si="10"/>
        <v>200.32</v>
      </c>
      <c r="Q102" s="43">
        <f t="shared" si="11"/>
        <v>142.40000000000003</v>
      </c>
      <c r="R102" s="43"/>
      <c r="S102" s="43">
        <f t="shared" si="12"/>
        <v>120.71000000000004</v>
      </c>
      <c r="T102" s="43">
        <f t="shared" si="13"/>
        <v>62.985000000000014</v>
      </c>
    </row>
    <row r="103" spans="1:20" x14ac:dyDescent="0.3">
      <c r="A103" s="43">
        <v>162</v>
      </c>
      <c r="B103" s="43">
        <v>574.70000000000005</v>
      </c>
      <c r="C103" s="43">
        <v>806.74</v>
      </c>
      <c r="D103" s="43">
        <v>581.1</v>
      </c>
      <c r="E103" s="43">
        <v>696.85</v>
      </c>
      <c r="F103" s="43">
        <v>588</v>
      </c>
      <c r="G103" s="43">
        <v>744</v>
      </c>
      <c r="H103" s="43">
        <v>609.28</v>
      </c>
      <c r="I103" s="43">
        <v>602.9</v>
      </c>
      <c r="J103" s="43">
        <f t="shared" si="7"/>
        <v>650.44624999999996</v>
      </c>
      <c r="K103" s="43">
        <v>17</v>
      </c>
      <c r="L103" s="43">
        <v>1</v>
      </c>
      <c r="N103" s="43">
        <f t="shared" si="8"/>
        <v>232.03999999999996</v>
      </c>
      <c r="O103" s="43">
        <f t="shared" si="9"/>
        <v>115.75</v>
      </c>
      <c r="P103" s="43">
        <f t="shared" si="10"/>
        <v>156</v>
      </c>
      <c r="Q103" s="43">
        <f t="shared" si="11"/>
        <v>-6.3799999999999955</v>
      </c>
      <c r="R103" s="43"/>
      <c r="S103" s="43">
        <f t="shared" si="12"/>
        <v>194.01999999999998</v>
      </c>
      <c r="T103" s="43">
        <f t="shared" si="13"/>
        <v>54.684999999999945</v>
      </c>
    </row>
    <row r="104" spans="1:20" x14ac:dyDescent="0.3">
      <c r="A104" s="43">
        <v>163</v>
      </c>
      <c r="B104" s="43">
        <v>490.4</v>
      </c>
      <c r="C104" s="43">
        <v>506.1</v>
      </c>
      <c r="D104" s="43">
        <v>463.1</v>
      </c>
      <c r="E104" s="43">
        <v>492.8</v>
      </c>
      <c r="F104" s="43">
        <v>505.4</v>
      </c>
      <c r="G104" s="43">
        <v>622.6</v>
      </c>
      <c r="H104" s="43">
        <v>503.6</v>
      </c>
      <c r="I104" s="43">
        <v>581.44000000000005</v>
      </c>
      <c r="J104" s="43">
        <f t="shared" si="7"/>
        <v>520.67999999999995</v>
      </c>
      <c r="K104" s="43">
        <v>17</v>
      </c>
      <c r="L104" s="43">
        <v>1</v>
      </c>
      <c r="N104" s="43">
        <f t="shared" si="8"/>
        <v>15.700000000000045</v>
      </c>
      <c r="O104" s="43">
        <f t="shared" si="9"/>
        <v>29.699999999999989</v>
      </c>
      <c r="P104" s="43">
        <f t="shared" si="10"/>
        <v>117.20000000000005</v>
      </c>
      <c r="Q104" s="43">
        <f t="shared" si="11"/>
        <v>77.840000000000032</v>
      </c>
      <c r="R104" s="43"/>
      <c r="S104" s="43">
        <f t="shared" si="12"/>
        <v>66.450000000000045</v>
      </c>
      <c r="T104" s="43">
        <f t="shared" si="13"/>
        <v>53.769999999999982</v>
      </c>
    </row>
    <row r="105" spans="1:20" x14ac:dyDescent="0.3">
      <c r="A105" s="43">
        <v>164</v>
      </c>
      <c r="B105" s="43">
        <v>585.16999999999996</v>
      </c>
      <c r="C105" s="43">
        <v>625</v>
      </c>
      <c r="D105" s="43">
        <v>611.70000000000005</v>
      </c>
      <c r="E105" s="43">
        <v>708.1</v>
      </c>
      <c r="F105" s="43">
        <v>633</v>
      </c>
      <c r="G105" s="43">
        <v>839.8</v>
      </c>
      <c r="H105" s="43">
        <v>706.6</v>
      </c>
      <c r="I105" s="43">
        <v>875.41</v>
      </c>
      <c r="J105" s="43">
        <f t="shared" si="7"/>
        <v>698.09750000000008</v>
      </c>
      <c r="K105" s="43">
        <v>10</v>
      </c>
      <c r="L105" s="43">
        <v>1</v>
      </c>
      <c r="N105" s="43">
        <f t="shared" si="8"/>
        <v>39.830000000000041</v>
      </c>
      <c r="O105" s="43">
        <f t="shared" si="9"/>
        <v>96.399999999999977</v>
      </c>
      <c r="P105" s="43">
        <f t="shared" si="10"/>
        <v>206.79999999999995</v>
      </c>
      <c r="Q105" s="43">
        <f t="shared" si="11"/>
        <v>168.80999999999995</v>
      </c>
      <c r="R105" s="43"/>
      <c r="S105" s="43">
        <f t="shared" si="12"/>
        <v>123.31499999999994</v>
      </c>
      <c r="T105" s="43">
        <f t="shared" si="13"/>
        <v>132.6049999999999</v>
      </c>
    </row>
    <row r="106" spans="1:20" x14ac:dyDescent="0.3">
      <c r="A106" s="43">
        <v>165</v>
      </c>
      <c r="B106" s="43">
        <v>419.6</v>
      </c>
      <c r="C106" s="43">
        <v>504.34</v>
      </c>
      <c r="D106" s="43">
        <v>462.5</v>
      </c>
      <c r="E106" s="43">
        <v>504.9</v>
      </c>
      <c r="F106" s="43">
        <v>458.77</v>
      </c>
      <c r="G106" s="43">
        <v>515.20000000000005</v>
      </c>
      <c r="H106" s="43">
        <v>501.8</v>
      </c>
      <c r="I106" s="43">
        <v>597.44000000000005</v>
      </c>
      <c r="J106" s="43">
        <f t="shared" si="7"/>
        <v>495.56875000000008</v>
      </c>
      <c r="K106" s="43">
        <v>11</v>
      </c>
      <c r="L106" s="43">
        <v>1</v>
      </c>
      <c r="N106" s="43">
        <f t="shared" si="8"/>
        <v>84.739999999999952</v>
      </c>
      <c r="O106" s="43">
        <f t="shared" si="9"/>
        <v>42.399999999999977</v>
      </c>
      <c r="P106" s="43">
        <f t="shared" si="10"/>
        <v>56.430000000000064</v>
      </c>
      <c r="Q106" s="43">
        <f t="shared" si="11"/>
        <v>95.640000000000043</v>
      </c>
      <c r="R106" s="43"/>
      <c r="S106" s="43">
        <f t="shared" si="12"/>
        <v>70.58499999999998</v>
      </c>
      <c r="T106" s="43">
        <f t="shared" si="13"/>
        <v>69.020000000000095</v>
      </c>
    </row>
    <row r="107" spans="1:20" x14ac:dyDescent="0.3">
      <c r="A107" s="43">
        <v>168</v>
      </c>
      <c r="B107" s="43">
        <v>365.9</v>
      </c>
      <c r="C107" s="43">
        <v>493.44</v>
      </c>
      <c r="D107" s="43">
        <v>491.8</v>
      </c>
      <c r="E107" s="43">
        <v>551.20000000000005</v>
      </c>
      <c r="F107" s="43">
        <v>476.27</v>
      </c>
      <c r="G107" s="43">
        <v>583.36</v>
      </c>
      <c r="H107" s="43">
        <v>532.1</v>
      </c>
      <c r="I107" s="43">
        <v>686.83</v>
      </c>
      <c r="J107" s="43">
        <f t="shared" si="7"/>
        <v>522.61249999999995</v>
      </c>
      <c r="K107" s="43">
        <v>10</v>
      </c>
      <c r="L107" s="43">
        <v>1</v>
      </c>
      <c r="N107" s="43">
        <f t="shared" si="8"/>
        <v>127.54000000000002</v>
      </c>
      <c r="O107" s="43">
        <f t="shared" si="9"/>
        <v>59.400000000000034</v>
      </c>
      <c r="P107" s="43">
        <f t="shared" si="10"/>
        <v>107.09000000000003</v>
      </c>
      <c r="Q107" s="43">
        <f t="shared" si="11"/>
        <v>154.73000000000002</v>
      </c>
      <c r="R107" s="43"/>
      <c r="S107" s="43">
        <f t="shared" si="12"/>
        <v>117.315</v>
      </c>
      <c r="T107" s="43">
        <f t="shared" si="13"/>
        <v>107.06500000000005</v>
      </c>
    </row>
    <row r="108" spans="1:20" x14ac:dyDescent="0.3">
      <c r="A108" s="43">
        <v>169</v>
      </c>
      <c r="B108" s="43">
        <v>340.6</v>
      </c>
      <c r="C108" s="43">
        <v>388.2</v>
      </c>
      <c r="D108" s="43">
        <v>366.3</v>
      </c>
      <c r="E108" s="43">
        <v>506.74</v>
      </c>
      <c r="F108" s="43">
        <v>358.4</v>
      </c>
      <c r="G108" s="43">
        <v>597.47</v>
      </c>
      <c r="H108" s="43">
        <v>380.7</v>
      </c>
      <c r="I108" s="43">
        <v>612.42999999999995</v>
      </c>
      <c r="J108" s="43">
        <f t="shared" si="7"/>
        <v>443.85499999999996</v>
      </c>
      <c r="K108" s="43">
        <v>14</v>
      </c>
      <c r="L108" s="43">
        <v>1</v>
      </c>
      <c r="N108" s="43">
        <f t="shared" si="8"/>
        <v>47.599999999999966</v>
      </c>
      <c r="O108" s="43">
        <f t="shared" si="9"/>
        <v>140.44</v>
      </c>
      <c r="P108" s="43">
        <f t="shared" si="10"/>
        <v>239.07000000000005</v>
      </c>
      <c r="Q108" s="43">
        <f t="shared" si="11"/>
        <v>231.72999999999996</v>
      </c>
      <c r="R108" s="43"/>
      <c r="S108" s="43">
        <f t="shared" si="12"/>
        <v>143.33500000000004</v>
      </c>
      <c r="T108" s="43">
        <f t="shared" si="13"/>
        <v>186.08500000000004</v>
      </c>
    </row>
    <row r="109" spans="1:20" x14ac:dyDescent="0.3">
      <c r="A109" s="43">
        <v>171</v>
      </c>
      <c r="B109" s="43">
        <v>385.1</v>
      </c>
      <c r="C109" s="43">
        <v>414.8</v>
      </c>
      <c r="D109" s="43">
        <v>392.8</v>
      </c>
      <c r="E109" s="43">
        <v>413.7</v>
      </c>
      <c r="F109" s="43">
        <v>434.56</v>
      </c>
      <c r="G109" s="43">
        <v>607.38</v>
      </c>
      <c r="H109" s="43">
        <v>497.4</v>
      </c>
      <c r="I109" s="43">
        <v>612.4</v>
      </c>
      <c r="J109" s="43">
        <f t="shared" si="7"/>
        <v>469.76750000000004</v>
      </c>
      <c r="K109" s="43">
        <v>17</v>
      </c>
      <c r="L109" s="43">
        <v>1</v>
      </c>
      <c r="N109" s="43">
        <f t="shared" si="8"/>
        <v>29.699999999999989</v>
      </c>
      <c r="O109" s="43">
        <f t="shared" si="9"/>
        <v>20.899999999999977</v>
      </c>
      <c r="P109" s="43">
        <f t="shared" si="10"/>
        <v>172.82</v>
      </c>
      <c r="Q109" s="43">
        <f t="shared" si="11"/>
        <v>115</v>
      </c>
      <c r="R109" s="43"/>
      <c r="S109" s="43">
        <f t="shared" si="12"/>
        <v>101.25999999999999</v>
      </c>
      <c r="T109" s="43">
        <f t="shared" si="13"/>
        <v>67.949999999999932</v>
      </c>
    </row>
    <row r="110" spans="1:20" x14ac:dyDescent="0.3">
      <c r="A110" s="43">
        <v>172</v>
      </c>
      <c r="B110" s="43">
        <v>477.4</v>
      </c>
      <c r="C110" s="43">
        <v>522.45000000000005</v>
      </c>
      <c r="D110" s="43">
        <v>505.5</v>
      </c>
      <c r="E110" s="43">
        <v>575.1</v>
      </c>
      <c r="F110" s="43">
        <v>564.37</v>
      </c>
      <c r="G110" s="43">
        <v>776.43</v>
      </c>
      <c r="H110" s="43">
        <v>573.1</v>
      </c>
      <c r="I110" s="43">
        <v>641.70000000000005</v>
      </c>
      <c r="J110" s="43">
        <f t="shared" si="7"/>
        <v>579.50624999999991</v>
      </c>
      <c r="K110" s="43">
        <v>16</v>
      </c>
      <c r="L110" s="43">
        <v>1</v>
      </c>
      <c r="N110" s="43">
        <f t="shared" si="8"/>
        <v>45.050000000000068</v>
      </c>
      <c r="O110" s="43">
        <f t="shared" si="9"/>
        <v>69.600000000000023</v>
      </c>
      <c r="P110" s="43">
        <f t="shared" si="10"/>
        <v>212.05999999999995</v>
      </c>
      <c r="Q110" s="43">
        <f t="shared" si="11"/>
        <v>68.600000000000023</v>
      </c>
      <c r="R110" s="43"/>
      <c r="S110" s="43">
        <f t="shared" si="12"/>
        <v>128.55500000000006</v>
      </c>
      <c r="T110" s="43">
        <f t="shared" si="13"/>
        <v>69.100000000000136</v>
      </c>
    </row>
    <row r="111" spans="1:20" x14ac:dyDescent="0.3">
      <c r="A111" s="43">
        <v>173</v>
      </c>
      <c r="B111" s="43">
        <v>457.07</v>
      </c>
      <c r="C111" s="43">
        <v>465.9</v>
      </c>
      <c r="D111" s="43">
        <v>513.39</v>
      </c>
      <c r="E111" s="43">
        <v>470.8</v>
      </c>
      <c r="F111" s="43">
        <v>586.24</v>
      </c>
      <c r="G111" s="43">
        <v>592.9</v>
      </c>
      <c r="H111" s="43">
        <v>519.79999999999995</v>
      </c>
      <c r="I111" s="43">
        <v>656.32</v>
      </c>
      <c r="J111" s="43">
        <f t="shared" si="7"/>
        <v>532.80250000000001</v>
      </c>
      <c r="K111" s="43">
        <v>13</v>
      </c>
      <c r="L111" s="43">
        <v>1</v>
      </c>
      <c r="N111" s="43">
        <f t="shared" si="8"/>
        <v>8.8299999999999841</v>
      </c>
      <c r="O111" s="43">
        <f t="shared" si="9"/>
        <v>-42.589999999999975</v>
      </c>
      <c r="P111" s="43">
        <f t="shared" si="10"/>
        <v>6.6599999999999682</v>
      </c>
      <c r="Q111" s="43">
        <f t="shared" si="11"/>
        <v>136.5200000000001</v>
      </c>
      <c r="R111" s="43"/>
      <c r="S111" s="43">
        <f t="shared" si="12"/>
        <v>7.7450000000000045</v>
      </c>
      <c r="T111" s="43">
        <f t="shared" si="13"/>
        <v>46.965000000000032</v>
      </c>
    </row>
    <row r="112" spans="1:20" x14ac:dyDescent="0.3">
      <c r="A112" s="43">
        <v>174</v>
      </c>
      <c r="B112" s="43">
        <v>529</v>
      </c>
      <c r="C112" s="43">
        <v>725.54</v>
      </c>
      <c r="D112" s="43">
        <v>501.9</v>
      </c>
      <c r="E112" s="43">
        <v>572.9</v>
      </c>
      <c r="F112" s="43">
        <v>585.1</v>
      </c>
      <c r="G112" s="43">
        <v>760.64</v>
      </c>
      <c r="H112" s="43">
        <v>495.9</v>
      </c>
      <c r="I112" s="43">
        <v>553.29999999999995</v>
      </c>
      <c r="J112" s="43">
        <f t="shared" si="7"/>
        <v>590.53499999999997</v>
      </c>
      <c r="K112" s="43">
        <v>18</v>
      </c>
      <c r="L112" s="43">
        <v>1</v>
      </c>
      <c r="N112" s="43">
        <f t="shared" si="8"/>
        <v>196.53999999999996</v>
      </c>
      <c r="O112" s="43">
        <f t="shared" si="9"/>
        <v>71</v>
      </c>
      <c r="P112" s="43">
        <f t="shared" si="10"/>
        <v>175.53999999999996</v>
      </c>
      <c r="Q112" s="43">
        <f t="shared" si="11"/>
        <v>57.399999999999977</v>
      </c>
      <c r="R112" s="43"/>
      <c r="S112" s="43">
        <f t="shared" si="12"/>
        <v>186.03999999999996</v>
      </c>
      <c r="T112" s="43">
        <f t="shared" si="13"/>
        <v>64.199999999999932</v>
      </c>
    </row>
    <row r="113" spans="1:20" x14ac:dyDescent="0.3">
      <c r="A113" s="43">
        <v>175</v>
      </c>
      <c r="B113" s="43">
        <v>523.73</v>
      </c>
      <c r="C113" s="43">
        <v>526.1</v>
      </c>
      <c r="D113" s="43">
        <v>401.8</v>
      </c>
      <c r="E113" s="43">
        <v>469</v>
      </c>
      <c r="F113" s="43">
        <v>486.08</v>
      </c>
      <c r="G113" s="43">
        <v>691.45</v>
      </c>
      <c r="H113" s="43">
        <v>573.1</v>
      </c>
      <c r="I113" s="43">
        <v>630.29999999999995</v>
      </c>
      <c r="J113" s="43">
        <f t="shared" si="7"/>
        <v>537.69499999999994</v>
      </c>
      <c r="K113" s="43">
        <v>15</v>
      </c>
      <c r="L113" s="43">
        <v>1</v>
      </c>
      <c r="N113" s="43">
        <f t="shared" si="8"/>
        <v>2.3700000000000045</v>
      </c>
      <c r="O113" s="43">
        <f t="shared" si="9"/>
        <v>67.199999999999989</v>
      </c>
      <c r="P113" s="43">
        <f t="shared" si="10"/>
        <v>205.37000000000006</v>
      </c>
      <c r="Q113" s="43">
        <f t="shared" si="11"/>
        <v>57.199999999999932</v>
      </c>
      <c r="R113" s="43"/>
      <c r="S113" s="43">
        <f t="shared" si="12"/>
        <v>103.87000000000012</v>
      </c>
      <c r="T113" s="43">
        <f t="shared" si="13"/>
        <v>62.199999999999932</v>
      </c>
    </row>
    <row r="114" spans="1:20" x14ac:dyDescent="0.3">
      <c r="A114" s="43">
        <v>177</v>
      </c>
      <c r="B114" s="43">
        <v>428.8</v>
      </c>
      <c r="C114" s="43">
        <v>469.7</v>
      </c>
      <c r="D114" s="43">
        <v>445.8</v>
      </c>
      <c r="E114" s="43">
        <v>498.9</v>
      </c>
      <c r="F114" s="43">
        <v>456.9</v>
      </c>
      <c r="G114" s="43">
        <v>696.37</v>
      </c>
      <c r="H114" s="43">
        <v>445.8</v>
      </c>
      <c r="I114" s="43">
        <v>636.69000000000005</v>
      </c>
      <c r="J114" s="43">
        <f t="shared" si="7"/>
        <v>509.87</v>
      </c>
      <c r="K114" s="43">
        <v>12</v>
      </c>
      <c r="L114" s="43">
        <v>1</v>
      </c>
      <c r="N114" s="43">
        <f t="shared" si="8"/>
        <v>40.899999999999977</v>
      </c>
      <c r="O114" s="43">
        <f t="shared" si="9"/>
        <v>53.099999999999966</v>
      </c>
      <c r="P114" s="43">
        <f t="shared" si="10"/>
        <v>239.47000000000003</v>
      </c>
      <c r="Q114" s="43">
        <f t="shared" si="11"/>
        <v>190.89000000000004</v>
      </c>
      <c r="R114" s="43"/>
      <c r="S114" s="43">
        <f t="shared" si="12"/>
        <v>140.18499999999995</v>
      </c>
      <c r="T114" s="43">
        <f t="shared" si="13"/>
        <v>121.99500000000006</v>
      </c>
    </row>
    <row r="115" spans="1:20" x14ac:dyDescent="0.3">
      <c r="A115" s="43">
        <v>178</v>
      </c>
      <c r="B115" s="43">
        <v>646.29</v>
      </c>
      <c r="C115" s="43">
        <v>651.30999999999995</v>
      </c>
      <c r="D115" s="43">
        <v>573.03</v>
      </c>
      <c r="E115" s="43">
        <v>680.64</v>
      </c>
      <c r="F115" s="43">
        <v>858.86</v>
      </c>
      <c r="G115" s="43">
        <v>855.87</v>
      </c>
      <c r="H115" s="43">
        <v>610.77</v>
      </c>
      <c r="I115" s="43">
        <v>707.31</v>
      </c>
      <c r="J115" s="43">
        <f t="shared" si="7"/>
        <v>698.01</v>
      </c>
      <c r="K115" s="43">
        <v>10</v>
      </c>
      <c r="L115" s="43">
        <v>1</v>
      </c>
      <c r="N115" s="43">
        <f t="shared" si="8"/>
        <v>5.0199999999999818</v>
      </c>
      <c r="O115" s="43">
        <f t="shared" si="9"/>
        <v>107.61000000000001</v>
      </c>
      <c r="P115" s="43">
        <f t="shared" si="10"/>
        <v>-2.9900000000000091</v>
      </c>
      <c r="Q115" s="43">
        <f t="shared" si="11"/>
        <v>96.539999999999964</v>
      </c>
      <c r="R115" s="43"/>
      <c r="S115" s="43">
        <f t="shared" si="12"/>
        <v>1.0149999999998727</v>
      </c>
      <c r="T115" s="43">
        <f t="shared" si="13"/>
        <v>102.07499999999993</v>
      </c>
    </row>
    <row r="116" spans="1:20" x14ac:dyDescent="0.3">
      <c r="A116" s="43">
        <v>179</v>
      </c>
      <c r="B116" s="43">
        <v>424.9</v>
      </c>
      <c r="C116" s="43">
        <v>491.1</v>
      </c>
      <c r="D116" s="43">
        <v>439.2</v>
      </c>
      <c r="E116" s="43">
        <v>455.1</v>
      </c>
      <c r="F116" s="43">
        <v>512.4</v>
      </c>
      <c r="G116" s="43">
        <v>604.1</v>
      </c>
      <c r="H116" s="43">
        <v>432.9</v>
      </c>
      <c r="I116" s="43">
        <v>479.4</v>
      </c>
      <c r="J116" s="43">
        <f t="shared" si="7"/>
        <v>479.88750000000005</v>
      </c>
      <c r="K116" s="43">
        <v>18</v>
      </c>
      <c r="L116" s="43">
        <v>1</v>
      </c>
      <c r="N116" s="43">
        <f t="shared" si="8"/>
        <v>66.200000000000045</v>
      </c>
      <c r="O116" s="43">
        <f t="shared" si="9"/>
        <v>15.900000000000034</v>
      </c>
      <c r="P116" s="43">
        <f t="shared" si="10"/>
        <v>91.700000000000045</v>
      </c>
      <c r="Q116" s="43">
        <f t="shared" si="11"/>
        <v>46.5</v>
      </c>
      <c r="R116" s="43"/>
      <c r="S116" s="43">
        <f t="shared" si="12"/>
        <v>78.950000000000045</v>
      </c>
      <c r="T116" s="43">
        <f t="shared" si="13"/>
        <v>31.200000000000045</v>
      </c>
    </row>
    <row r="117" spans="1:20" x14ac:dyDescent="0.3">
      <c r="A117" s="43">
        <v>180</v>
      </c>
      <c r="B117" s="43">
        <v>589.29999999999995</v>
      </c>
      <c r="C117" s="43">
        <v>591.4</v>
      </c>
      <c r="D117" s="43">
        <v>670.8</v>
      </c>
      <c r="E117" s="43">
        <v>688.9</v>
      </c>
      <c r="F117" s="43">
        <v>751.8</v>
      </c>
      <c r="G117" s="43">
        <v>719.9</v>
      </c>
      <c r="H117" s="43">
        <v>652.9</v>
      </c>
      <c r="I117" s="43">
        <v>704.3</v>
      </c>
      <c r="J117" s="43">
        <f t="shared" si="7"/>
        <v>671.16250000000002</v>
      </c>
      <c r="K117" s="43">
        <v>16</v>
      </c>
      <c r="L117" s="43">
        <v>1</v>
      </c>
      <c r="N117" s="43">
        <f t="shared" si="8"/>
        <v>2.1000000000000227</v>
      </c>
      <c r="O117" s="43">
        <f t="shared" si="9"/>
        <v>18.100000000000023</v>
      </c>
      <c r="P117" s="43">
        <f t="shared" si="10"/>
        <v>-31.899999999999977</v>
      </c>
      <c r="Q117" s="43">
        <f t="shared" si="11"/>
        <v>51.399999999999977</v>
      </c>
      <c r="R117" s="43"/>
      <c r="S117" s="43">
        <f t="shared" si="12"/>
        <v>-14.899999999999977</v>
      </c>
      <c r="T117" s="43">
        <f t="shared" si="13"/>
        <v>34.75</v>
      </c>
    </row>
    <row r="118" spans="1:20" x14ac:dyDescent="0.3">
      <c r="A118" s="43">
        <v>181</v>
      </c>
      <c r="B118" s="43">
        <v>526.83000000000004</v>
      </c>
      <c r="C118" s="43">
        <v>471.1</v>
      </c>
      <c r="D118" s="43">
        <v>432.2</v>
      </c>
      <c r="E118" s="43">
        <v>484.5</v>
      </c>
      <c r="F118" s="43">
        <v>451.9</v>
      </c>
      <c r="G118" s="43">
        <v>601.49</v>
      </c>
      <c r="H118" s="43">
        <v>486.1</v>
      </c>
      <c r="I118" s="43">
        <v>534.79999999999995</v>
      </c>
      <c r="J118" s="43">
        <f t="shared" si="7"/>
        <v>498.61500000000001</v>
      </c>
      <c r="K118" s="43">
        <v>12</v>
      </c>
      <c r="L118" s="43">
        <v>1</v>
      </c>
      <c r="N118" s="43">
        <f t="shared" si="8"/>
        <v>-55.730000000000018</v>
      </c>
      <c r="O118" s="43">
        <f t="shared" si="9"/>
        <v>52.300000000000011</v>
      </c>
      <c r="P118" s="43">
        <f t="shared" si="10"/>
        <v>149.59000000000003</v>
      </c>
      <c r="Q118" s="43">
        <f t="shared" si="11"/>
        <v>48.699999999999932</v>
      </c>
      <c r="R118" s="43"/>
      <c r="S118" s="43">
        <f t="shared" si="12"/>
        <v>46.930000000000064</v>
      </c>
      <c r="T118" s="43">
        <f t="shared" si="13"/>
        <v>50.5</v>
      </c>
    </row>
    <row r="119" spans="1:20" x14ac:dyDescent="0.3">
      <c r="A119" s="43">
        <v>182</v>
      </c>
      <c r="B119" s="43">
        <v>592.1</v>
      </c>
      <c r="C119" s="43">
        <v>890.46</v>
      </c>
      <c r="D119" s="43">
        <v>540.70000000000005</v>
      </c>
      <c r="E119" s="43">
        <v>626.55999999999995</v>
      </c>
      <c r="F119" s="43">
        <v>615.15</v>
      </c>
      <c r="G119" s="43">
        <v>1095.73</v>
      </c>
      <c r="H119" s="43">
        <v>750.4</v>
      </c>
      <c r="I119" s="43">
        <v>897.07</v>
      </c>
      <c r="J119" s="43">
        <f t="shared" si="7"/>
        <v>751.0212499999999</v>
      </c>
      <c r="K119" s="43">
        <v>15</v>
      </c>
      <c r="L119" s="43">
        <v>1</v>
      </c>
      <c r="N119" s="43">
        <f t="shared" si="8"/>
        <v>298.36</v>
      </c>
      <c r="O119" s="43">
        <f t="shared" si="9"/>
        <v>85.8599999999999</v>
      </c>
      <c r="P119" s="43">
        <f t="shared" si="10"/>
        <v>480.58000000000004</v>
      </c>
      <c r="Q119" s="43">
        <f t="shared" si="11"/>
        <v>146.67000000000007</v>
      </c>
      <c r="R119" s="43"/>
      <c r="S119" s="43">
        <f t="shared" si="12"/>
        <v>389.47</v>
      </c>
      <c r="T119" s="43">
        <f t="shared" si="13"/>
        <v>116.2650000000001</v>
      </c>
    </row>
    <row r="120" spans="1:20" x14ac:dyDescent="0.3">
      <c r="A120" s="43">
        <v>183</v>
      </c>
      <c r="B120" s="43">
        <v>420.16</v>
      </c>
      <c r="C120" s="43">
        <v>503.43</v>
      </c>
      <c r="D120" s="43">
        <v>366.6</v>
      </c>
      <c r="E120" s="43">
        <v>411.31</v>
      </c>
      <c r="F120" s="43">
        <v>445.8</v>
      </c>
      <c r="G120" s="43">
        <v>603.69000000000005</v>
      </c>
      <c r="H120" s="43">
        <v>446.3</v>
      </c>
      <c r="I120" s="43">
        <v>614.63</v>
      </c>
      <c r="J120" s="43">
        <f t="shared" si="7"/>
        <v>476.49000000000007</v>
      </c>
      <c r="K120" s="43">
        <v>18</v>
      </c>
      <c r="L120" s="43">
        <v>1</v>
      </c>
      <c r="N120" s="43">
        <f t="shared" si="8"/>
        <v>83.269999999999982</v>
      </c>
      <c r="O120" s="43">
        <f t="shared" si="9"/>
        <v>44.70999999999998</v>
      </c>
      <c r="P120" s="43">
        <f t="shared" si="10"/>
        <v>157.89000000000004</v>
      </c>
      <c r="Q120" s="43">
        <f t="shared" si="11"/>
        <v>168.32999999999998</v>
      </c>
      <c r="R120" s="43"/>
      <c r="S120" s="43">
        <f t="shared" si="12"/>
        <v>120.58000000000004</v>
      </c>
      <c r="T120" s="43">
        <f t="shared" si="13"/>
        <v>106.51999999999998</v>
      </c>
    </row>
    <row r="121" spans="1:20" x14ac:dyDescent="0.3">
      <c r="A121" s="43">
        <v>185</v>
      </c>
      <c r="B121" s="43">
        <v>439.9</v>
      </c>
      <c r="C121" s="43">
        <v>601.80999999999995</v>
      </c>
      <c r="D121" s="43">
        <v>545.29999999999995</v>
      </c>
      <c r="E121" s="43">
        <v>586.03</v>
      </c>
      <c r="F121" s="43">
        <v>477.7</v>
      </c>
      <c r="G121" s="43">
        <v>713.17</v>
      </c>
      <c r="H121" s="43">
        <v>513.20000000000005</v>
      </c>
      <c r="I121" s="43">
        <v>645.87</v>
      </c>
      <c r="J121" s="43">
        <f t="shared" si="7"/>
        <v>565.37249999999995</v>
      </c>
      <c r="K121" s="43">
        <v>10</v>
      </c>
      <c r="L121" s="43">
        <v>1</v>
      </c>
      <c r="N121" s="43">
        <f t="shared" si="8"/>
        <v>161.90999999999997</v>
      </c>
      <c r="O121" s="43">
        <f t="shared" si="9"/>
        <v>40.730000000000018</v>
      </c>
      <c r="P121" s="43">
        <f t="shared" si="10"/>
        <v>235.46999999999997</v>
      </c>
      <c r="Q121" s="43">
        <f t="shared" si="11"/>
        <v>132.66999999999996</v>
      </c>
      <c r="R121" s="43"/>
      <c r="S121" s="43">
        <f t="shared" si="12"/>
        <v>198.69000000000005</v>
      </c>
      <c r="T121" s="43">
        <f t="shared" si="13"/>
        <v>86.700000000000045</v>
      </c>
    </row>
    <row r="122" spans="1:20" x14ac:dyDescent="0.3">
      <c r="A122" s="43">
        <v>186</v>
      </c>
      <c r="B122" s="43">
        <v>406.1</v>
      </c>
      <c r="C122" s="43">
        <v>453.01</v>
      </c>
      <c r="D122" s="43">
        <v>399.7</v>
      </c>
      <c r="E122" s="43">
        <v>448.96</v>
      </c>
      <c r="F122" s="43">
        <v>410.3</v>
      </c>
      <c r="G122" s="43">
        <v>546.88</v>
      </c>
      <c r="H122" s="43">
        <v>444.7</v>
      </c>
      <c r="I122" s="43">
        <v>562.88</v>
      </c>
      <c r="J122" s="43">
        <f t="shared" si="7"/>
        <v>459.06625000000003</v>
      </c>
      <c r="K122" s="43">
        <v>10</v>
      </c>
      <c r="L122" s="43">
        <v>1</v>
      </c>
      <c r="N122" s="43">
        <f t="shared" si="8"/>
        <v>46.909999999999968</v>
      </c>
      <c r="O122" s="43">
        <f t="shared" si="9"/>
        <v>49.259999999999991</v>
      </c>
      <c r="P122" s="43">
        <f t="shared" si="10"/>
        <v>136.57999999999998</v>
      </c>
      <c r="Q122" s="43">
        <f t="shared" si="11"/>
        <v>118.18</v>
      </c>
      <c r="R122" s="43"/>
      <c r="S122" s="43">
        <f t="shared" si="12"/>
        <v>91.744999999999948</v>
      </c>
      <c r="T122" s="43">
        <f t="shared" si="13"/>
        <v>83.71999999999997</v>
      </c>
    </row>
    <row r="123" spans="1:20" x14ac:dyDescent="0.3">
      <c r="A123" s="43">
        <v>188</v>
      </c>
      <c r="B123" s="43">
        <v>499.8</v>
      </c>
      <c r="C123" s="43">
        <v>522.4</v>
      </c>
      <c r="D123" s="43">
        <v>502.29</v>
      </c>
      <c r="E123" s="43">
        <v>522.99</v>
      </c>
      <c r="F123" s="43">
        <v>460</v>
      </c>
      <c r="G123" s="43">
        <v>506.35</v>
      </c>
      <c r="H123" s="43">
        <v>591.38</v>
      </c>
      <c r="I123" s="43">
        <v>611.84</v>
      </c>
      <c r="J123" s="43">
        <f t="shared" si="7"/>
        <v>527.13125000000002</v>
      </c>
      <c r="K123" s="43">
        <v>16</v>
      </c>
      <c r="L123" s="43">
        <v>1</v>
      </c>
      <c r="N123" s="43">
        <f t="shared" si="8"/>
        <v>22.599999999999966</v>
      </c>
      <c r="O123" s="43">
        <f t="shared" si="9"/>
        <v>20.699999999999989</v>
      </c>
      <c r="P123" s="43">
        <f t="shared" si="10"/>
        <v>46.350000000000023</v>
      </c>
      <c r="Q123" s="43">
        <f t="shared" si="11"/>
        <v>20.460000000000036</v>
      </c>
      <c r="R123" s="43"/>
      <c r="S123" s="43">
        <f t="shared" si="12"/>
        <v>34.475000000000023</v>
      </c>
      <c r="T123" s="43">
        <f t="shared" si="13"/>
        <v>20.579999999999927</v>
      </c>
    </row>
    <row r="124" spans="1:20" x14ac:dyDescent="0.3">
      <c r="A124" s="43">
        <v>189</v>
      </c>
      <c r="B124" s="43">
        <v>413.8</v>
      </c>
      <c r="C124" s="43">
        <v>498.13</v>
      </c>
      <c r="D124" s="43">
        <v>468.8</v>
      </c>
      <c r="E124" s="43">
        <v>476.7</v>
      </c>
      <c r="F124" s="43">
        <v>496</v>
      </c>
      <c r="G124" s="43">
        <v>564.9</v>
      </c>
      <c r="H124" s="43">
        <v>579.70000000000005</v>
      </c>
      <c r="I124" s="43">
        <v>609.5</v>
      </c>
      <c r="J124" s="43">
        <f t="shared" si="7"/>
        <v>513.44125000000008</v>
      </c>
      <c r="K124" s="43">
        <v>18</v>
      </c>
      <c r="L124" s="43">
        <v>1</v>
      </c>
      <c r="N124" s="43">
        <f t="shared" si="8"/>
        <v>84.329999999999984</v>
      </c>
      <c r="O124" s="43">
        <f t="shared" si="9"/>
        <v>7.8999999999999773</v>
      </c>
      <c r="P124" s="43">
        <f t="shared" si="10"/>
        <v>68.899999999999977</v>
      </c>
      <c r="Q124" s="43">
        <f t="shared" si="11"/>
        <v>29.799999999999955</v>
      </c>
      <c r="R124" s="43"/>
      <c r="S124" s="43">
        <f t="shared" si="12"/>
        <v>76.615000000000009</v>
      </c>
      <c r="T124" s="43">
        <f t="shared" si="13"/>
        <v>18.850000000000023</v>
      </c>
    </row>
    <row r="125" spans="1:20" x14ac:dyDescent="0.3">
      <c r="A125" s="43">
        <v>190</v>
      </c>
      <c r="B125" s="43">
        <v>524.16</v>
      </c>
      <c r="C125" s="43">
        <v>612.69000000000005</v>
      </c>
      <c r="D125" s="43">
        <v>435.66</v>
      </c>
      <c r="E125" s="43">
        <v>449.07</v>
      </c>
      <c r="F125" s="43">
        <v>773.07</v>
      </c>
      <c r="G125" s="43">
        <v>936.93</v>
      </c>
      <c r="H125" s="43">
        <v>521.49</v>
      </c>
      <c r="I125" s="43">
        <v>546.70000000000005</v>
      </c>
      <c r="J125" s="43">
        <f t="shared" si="7"/>
        <v>599.97124999999994</v>
      </c>
      <c r="K125" s="43">
        <v>16</v>
      </c>
      <c r="L125" s="43">
        <v>1</v>
      </c>
      <c r="N125" s="43">
        <f t="shared" si="8"/>
        <v>88.530000000000086</v>
      </c>
      <c r="O125" s="43">
        <f t="shared" si="9"/>
        <v>13.409999999999968</v>
      </c>
      <c r="P125" s="43">
        <f t="shared" si="10"/>
        <v>163.8599999999999</v>
      </c>
      <c r="Q125" s="43">
        <f t="shared" si="11"/>
        <v>25.210000000000036</v>
      </c>
      <c r="R125" s="43"/>
      <c r="S125" s="43">
        <f t="shared" si="12"/>
        <v>126.19499999999994</v>
      </c>
      <c r="T125" s="43">
        <f t="shared" si="13"/>
        <v>19.309999999999945</v>
      </c>
    </row>
    <row r="126" spans="1:20" x14ac:dyDescent="0.3">
      <c r="A126" s="43">
        <v>191</v>
      </c>
      <c r="B126" s="43">
        <v>502.9</v>
      </c>
      <c r="C126" s="43">
        <v>533.76</v>
      </c>
      <c r="D126" s="43">
        <v>494.9</v>
      </c>
      <c r="E126" s="43">
        <v>512.29999999999995</v>
      </c>
      <c r="F126" s="43">
        <v>449.3</v>
      </c>
      <c r="G126" s="43">
        <v>1046.24</v>
      </c>
      <c r="H126" s="43">
        <v>491.1</v>
      </c>
      <c r="I126" s="43">
        <v>640.69000000000005</v>
      </c>
      <c r="J126" s="43">
        <f t="shared" si="7"/>
        <v>583.89874999999995</v>
      </c>
      <c r="K126" s="43">
        <v>15</v>
      </c>
      <c r="L126" s="43">
        <v>1</v>
      </c>
      <c r="N126" s="43">
        <f t="shared" si="8"/>
        <v>30.860000000000014</v>
      </c>
      <c r="O126" s="43">
        <f t="shared" si="9"/>
        <v>17.399999999999977</v>
      </c>
      <c r="P126" s="43">
        <f t="shared" si="10"/>
        <v>596.94000000000005</v>
      </c>
      <c r="Q126" s="43">
        <f t="shared" si="11"/>
        <v>149.59000000000003</v>
      </c>
      <c r="R126" s="43"/>
      <c r="S126" s="43">
        <f t="shared" si="12"/>
        <v>313.89999999999998</v>
      </c>
      <c r="T126" s="43">
        <f t="shared" si="13"/>
        <v>83.495000000000005</v>
      </c>
    </row>
    <row r="127" spans="1:20" x14ac:dyDescent="0.3">
      <c r="A127" s="43">
        <v>192</v>
      </c>
      <c r="B127" s="43">
        <v>409.92</v>
      </c>
      <c r="C127" s="43">
        <v>441.81</v>
      </c>
      <c r="D127" s="43">
        <v>426.8</v>
      </c>
      <c r="E127" s="43">
        <v>459.63</v>
      </c>
      <c r="F127" s="43">
        <v>442.8</v>
      </c>
      <c r="G127" s="43">
        <v>606.19000000000005</v>
      </c>
      <c r="H127" s="43">
        <v>495.89</v>
      </c>
      <c r="I127" s="43">
        <v>490.4</v>
      </c>
      <c r="J127" s="43">
        <f t="shared" si="7"/>
        <v>471.68</v>
      </c>
      <c r="K127" s="43">
        <v>18</v>
      </c>
      <c r="L127" s="43">
        <v>1</v>
      </c>
      <c r="N127" s="43">
        <f t="shared" si="8"/>
        <v>31.889999999999986</v>
      </c>
      <c r="O127" s="43">
        <f t="shared" si="9"/>
        <v>32.829999999999984</v>
      </c>
      <c r="P127" s="43">
        <f t="shared" si="10"/>
        <v>163.39000000000004</v>
      </c>
      <c r="Q127" s="43">
        <f t="shared" si="11"/>
        <v>-5.4900000000000091</v>
      </c>
      <c r="R127" s="43"/>
      <c r="S127" s="43">
        <f t="shared" si="12"/>
        <v>97.639999999999986</v>
      </c>
      <c r="T127" s="43">
        <f t="shared" si="13"/>
        <v>13.669999999999959</v>
      </c>
    </row>
    <row r="128" spans="1:20" x14ac:dyDescent="0.3">
      <c r="A128" s="43">
        <v>193</v>
      </c>
      <c r="B128" s="43">
        <v>491.4</v>
      </c>
      <c r="C128" s="43">
        <v>522.99</v>
      </c>
      <c r="D128" s="43">
        <v>469.6</v>
      </c>
      <c r="E128" s="43">
        <v>539.4</v>
      </c>
      <c r="F128" s="43">
        <v>425.4</v>
      </c>
      <c r="G128" s="43">
        <v>599.20000000000005</v>
      </c>
      <c r="H128" s="43">
        <v>544.6</v>
      </c>
      <c r="I128" s="43">
        <v>594.6</v>
      </c>
      <c r="J128" s="43">
        <f t="shared" si="7"/>
        <v>523.39874999999995</v>
      </c>
      <c r="K128" s="43">
        <v>13</v>
      </c>
      <c r="L128" s="43">
        <v>1</v>
      </c>
      <c r="N128" s="43">
        <f t="shared" si="8"/>
        <v>31.590000000000032</v>
      </c>
      <c r="O128" s="43">
        <f t="shared" si="9"/>
        <v>69.799999999999955</v>
      </c>
      <c r="P128" s="43">
        <f t="shared" si="10"/>
        <v>173.80000000000007</v>
      </c>
      <c r="Q128" s="43">
        <f t="shared" si="11"/>
        <v>50</v>
      </c>
      <c r="R128" s="43"/>
      <c r="S128" s="43">
        <f t="shared" si="12"/>
        <v>102.69500000000005</v>
      </c>
      <c r="T128" s="43">
        <f t="shared" si="13"/>
        <v>59.899999999999977</v>
      </c>
    </row>
    <row r="129" spans="1:20" x14ac:dyDescent="0.3">
      <c r="A129" s="43">
        <v>194</v>
      </c>
      <c r="B129" s="43">
        <v>416.11</v>
      </c>
      <c r="C129" s="43">
        <v>423.9</v>
      </c>
      <c r="D129" s="43">
        <v>452.8</v>
      </c>
      <c r="E129" s="43">
        <v>440</v>
      </c>
      <c r="F129" s="43">
        <v>467.1</v>
      </c>
      <c r="G129" s="43">
        <v>600.49</v>
      </c>
      <c r="H129" s="43">
        <v>523.84</v>
      </c>
      <c r="I129" s="43">
        <v>651.84</v>
      </c>
      <c r="J129" s="43">
        <f t="shared" si="7"/>
        <v>497.01</v>
      </c>
      <c r="K129" s="43">
        <v>7</v>
      </c>
      <c r="L129" s="43">
        <v>1</v>
      </c>
      <c r="N129" s="43">
        <f t="shared" si="8"/>
        <v>7.7899999999999636</v>
      </c>
      <c r="O129" s="43">
        <f t="shared" si="9"/>
        <v>-12.800000000000011</v>
      </c>
      <c r="P129" s="43">
        <f t="shared" si="10"/>
        <v>133.38999999999999</v>
      </c>
      <c r="Q129" s="43">
        <f t="shared" si="11"/>
        <v>128</v>
      </c>
      <c r="R129" s="43"/>
      <c r="S129" s="43">
        <f t="shared" si="12"/>
        <v>70.589999999999918</v>
      </c>
      <c r="T129" s="43">
        <f t="shared" si="13"/>
        <v>57.600000000000023</v>
      </c>
    </row>
    <row r="130" spans="1:20" x14ac:dyDescent="0.3">
      <c r="A130" s="43">
        <v>196</v>
      </c>
      <c r="B130" s="43">
        <v>390.61</v>
      </c>
      <c r="C130" s="43">
        <v>438.72</v>
      </c>
      <c r="D130" s="43">
        <v>475.89</v>
      </c>
      <c r="E130" s="43">
        <v>393.2</v>
      </c>
      <c r="F130" s="43">
        <v>431.4</v>
      </c>
      <c r="G130" s="43">
        <v>555.73</v>
      </c>
      <c r="H130" s="43">
        <v>439.36</v>
      </c>
      <c r="I130" s="43">
        <v>512.64</v>
      </c>
      <c r="J130" s="43">
        <f t="shared" si="7"/>
        <v>454.69375000000002</v>
      </c>
      <c r="K130" s="43">
        <v>15</v>
      </c>
      <c r="L130" s="43">
        <v>1</v>
      </c>
      <c r="N130" s="43">
        <f t="shared" si="8"/>
        <v>48.110000000000014</v>
      </c>
      <c r="O130" s="43">
        <f t="shared" si="9"/>
        <v>-82.69</v>
      </c>
      <c r="P130" s="43">
        <f t="shared" si="10"/>
        <v>124.33000000000004</v>
      </c>
      <c r="Q130" s="43">
        <f t="shared" si="11"/>
        <v>73.279999999999973</v>
      </c>
      <c r="R130" s="43"/>
      <c r="S130" s="43">
        <f t="shared" si="12"/>
        <v>86.220000000000027</v>
      </c>
      <c r="T130" s="43">
        <f t="shared" si="13"/>
        <v>-4.7050000000000409</v>
      </c>
    </row>
    <row r="131" spans="1:20" x14ac:dyDescent="0.3">
      <c r="A131" s="43">
        <v>197</v>
      </c>
      <c r="B131" s="43">
        <v>445.9</v>
      </c>
      <c r="C131" s="43">
        <v>599.36</v>
      </c>
      <c r="D131" s="43">
        <v>436.1</v>
      </c>
      <c r="E131" s="43">
        <v>597.76</v>
      </c>
      <c r="F131" s="43">
        <v>587.9</v>
      </c>
      <c r="G131" s="43">
        <v>520.21</v>
      </c>
      <c r="H131" s="43">
        <v>701.44</v>
      </c>
      <c r="I131" s="43">
        <v>964.37</v>
      </c>
      <c r="J131" s="43">
        <f t="shared" si="7"/>
        <v>606.63</v>
      </c>
      <c r="K131" s="43">
        <v>14</v>
      </c>
      <c r="L131" s="43">
        <v>1</v>
      </c>
      <c r="N131" s="43">
        <f t="shared" si="8"/>
        <v>153.46000000000004</v>
      </c>
      <c r="O131" s="43">
        <f t="shared" si="9"/>
        <v>161.65999999999997</v>
      </c>
      <c r="P131" s="43">
        <f t="shared" si="10"/>
        <v>-67.689999999999941</v>
      </c>
      <c r="Q131" s="43">
        <f t="shared" si="11"/>
        <v>262.92999999999995</v>
      </c>
      <c r="R131" s="43"/>
      <c r="S131" s="43">
        <f t="shared" si="12"/>
        <v>42.885000000000105</v>
      </c>
      <c r="T131" s="43">
        <f t="shared" si="13"/>
        <v>212.29500000000007</v>
      </c>
    </row>
    <row r="132" spans="1:20" x14ac:dyDescent="0.3">
      <c r="A132" s="43">
        <v>198</v>
      </c>
      <c r="B132" s="43">
        <v>550.51</v>
      </c>
      <c r="C132" s="43">
        <v>576.5</v>
      </c>
      <c r="D132" s="43">
        <v>480.4</v>
      </c>
      <c r="E132" s="43">
        <v>692.34</v>
      </c>
      <c r="F132" s="43">
        <v>480.8</v>
      </c>
      <c r="G132" s="43">
        <v>647.25</v>
      </c>
      <c r="H132" s="43">
        <v>503.8</v>
      </c>
      <c r="I132" s="43">
        <v>583.29999999999995</v>
      </c>
      <c r="J132" s="43">
        <f t="shared" ref="J132:J195" si="14">AVERAGE(B132:I132)</f>
        <v>564.36250000000007</v>
      </c>
      <c r="K132" s="43">
        <v>13</v>
      </c>
      <c r="L132" s="43">
        <v>1</v>
      </c>
      <c r="N132" s="43">
        <f t="shared" ref="N132:N195" si="15">C132-B132</f>
        <v>25.990000000000009</v>
      </c>
      <c r="O132" s="43">
        <f t="shared" ref="O132:O195" si="16">E132-D132</f>
        <v>211.94000000000005</v>
      </c>
      <c r="P132" s="43">
        <f t="shared" ref="P132:P195" si="17">G132-F132</f>
        <v>166.45</v>
      </c>
      <c r="Q132" s="43">
        <f t="shared" ref="Q132:Q195" si="18">I132-H132</f>
        <v>79.499999999999943</v>
      </c>
      <c r="R132" s="43"/>
      <c r="S132" s="43">
        <f t="shared" ref="S132:S195" si="19">AVERAGE(C132,G132)-AVERAGE(B132,F132)</f>
        <v>96.220000000000027</v>
      </c>
      <c r="T132" s="43">
        <f t="shared" ref="T132:T195" si="20">AVERAGE(E132,I132)-AVERAGE(D132,H132)</f>
        <v>145.71999999999991</v>
      </c>
    </row>
    <row r="133" spans="1:20" x14ac:dyDescent="0.3">
      <c r="A133" s="43">
        <v>199</v>
      </c>
      <c r="B133" s="43">
        <v>392.1</v>
      </c>
      <c r="C133" s="43">
        <v>418.8</v>
      </c>
      <c r="D133" s="43">
        <v>428.1</v>
      </c>
      <c r="E133" s="43">
        <v>494.93</v>
      </c>
      <c r="F133" s="43">
        <v>434.6</v>
      </c>
      <c r="G133" s="43">
        <v>626.66999999999996</v>
      </c>
      <c r="H133" s="43">
        <v>446.8</v>
      </c>
      <c r="I133" s="43">
        <v>540.04999999999995</v>
      </c>
      <c r="J133" s="43">
        <f t="shared" si="14"/>
        <v>472.75625000000002</v>
      </c>
      <c r="K133" s="43">
        <v>6</v>
      </c>
      <c r="L133" s="43">
        <v>1</v>
      </c>
      <c r="N133" s="43">
        <f t="shared" si="15"/>
        <v>26.699999999999989</v>
      </c>
      <c r="O133" s="43">
        <f t="shared" si="16"/>
        <v>66.829999999999984</v>
      </c>
      <c r="P133" s="43">
        <f t="shared" si="17"/>
        <v>192.06999999999994</v>
      </c>
      <c r="Q133" s="43">
        <f t="shared" si="18"/>
        <v>93.249999999999943</v>
      </c>
      <c r="R133" s="43"/>
      <c r="S133" s="43">
        <f t="shared" si="19"/>
        <v>109.38499999999999</v>
      </c>
      <c r="T133" s="43">
        <f t="shared" si="20"/>
        <v>80.039999999999964</v>
      </c>
    </row>
    <row r="134" spans="1:20" x14ac:dyDescent="0.3">
      <c r="A134" s="43">
        <v>200</v>
      </c>
      <c r="B134" s="43">
        <v>503.6</v>
      </c>
      <c r="C134" s="43">
        <v>684.91</v>
      </c>
      <c r="D134" s="43">
        <v>462.1</v>
      </c>
      <c r="E134" s="43">
        <v>557</v>
      </c>
      <c r="F134" s="43">
        <v>516.4</v>
      </c>
      <c r="G134" s="43">
        <v>784.53</v>
      </c>
      <c r="H134" s="43">
        <v>565.79999999999995</v>
      </c>
      <c r="I134" s="43">
        <v>592.4</v>
      </c>
      <c r="J134" s="43">
        <f t="shared" si="14"/>
        <v>583.34249999999997</v>
      </c>
      <c r="K134" s="43">
        <v>18</v>
      </c>
      <c r="L134" s="43">
        <v>1</v>
      </c>
      <c r="N134" s="43">
        <f t="shared" si="15"/>
        <v>181.30999999999995</v>
      </c>
      <c r="O134" s="43">
        <f t="shared" si="16"/>
        <v>94.899999999999977</v>
      </c>
      <c r="P134" s="43">
        <f t="shared" si="17"/>
        <v>268.13</v>
      </c>
      <c r="Q134" s="43">
        <f t="shared" si="18"/>
        <v>26.600000000000023</v>
      </c>
      <c r="R134" s="43"/>
      <c r="S134" s="43">
        <f t="shared" si="19"/>
        <v>224.72000000000003</v>
      </c>
      <c r="T134" s="43">
        <f t="shared" si="20"/>
        <v>60.75</v>
      </c>
    </row>
    <row r="135" spans="1:20" x14ac:dyDescent="0.3">
      <c r="A135" s="43">
        <v>202</v>
      </c>
      <c r="B135" s="43">
        <v>612.1</v>
      </c>
      <c r="C135" s="43">
        <v>730.1</v>
      </c>
      <c r="D135" s="43">
        <v>715.4</v>
      </c>
      <c r="E135" s="43">
        <v>680.2</v>
      </c>
      <c r="F135" s="43">
        <v>738.2</v>
      </c>
      <c r="G135" s="43">
        <v>897.7</v>
      </c>
      <c r="H135" s="43">
        <v>641</v>
      </c>
      <c r="I135" s="43">
        <v>692</v>
      </c>
      <c r="J135" s="43">
        <f t="shared" si="14"/>
        <v>713.33749999999998</v>
      </c>
      <c r="K135" s="43">
        <v>14</v>
      </c>
      <c r="L135" s="43">
        <v>1</v>
      </c>
      <c r="N135" s="43">
        <f t="shared" si="15"/>
        <v>118</v>
      </c>
      <c r="O135" s="43">
        <f t="shared" si="16"/>
        <v>-35.199999999999932</v>
      </c>
      <c r="P135" s="43">
        <f t="shared" si="17"/>
        <v>159.5</v>
      </c>
      <c r="Q135" s="43">
        <f t="shared" si="18"/>
        <v>51</v>
      </c>
      <c r="R135" s="43"/>
      <c r="S135" s="43">
        <f t="shared" si="19"/>
        <v>138.75</v>
      </c>
      <c r="T135" s="43">
        <f t="shared" si="20"/>
        <v>7.8999999999999773</v>
      </c>
    </row>
    <row r="136" spans="1:20" x14ac:dyDescent="0.3">
      <c r="A136" s="43">
        <v>203</v>
      </c>
      <c r="B136" s="43">
        <v>575.4</v>
      </c>
      <c r="C136" s="43">
        <v>640.1</v>
      </c>
      <c r="D136" s="43">
        <v>569.6</v>
      </c>
      <c r="E136" s="43">
        <v>657.39</v>
      </c>
      <c r="F136" s="43">
        <v>602.29999999999995</v>
      </c>
      <c r="G136" s="43">
        <v>681.9</v>
      </c>
      <c r="H136" s="43">
        <v>662.4</v>
      </c>
      <c r="I136" s="43">
        <v>732.9</v>
      </c>
      <c r="J136" s="43">
        <f t="shared" si="14"/>
        <v>640.24874999999997</v>
      </c>
      <c r="K136" s="43">
        <v>17</v>
      </c>
      <c r="L136" s="43">
        <v>1</v>
      </c>
      <c r="N136" s="43">
        <f t="shared" si="15"/>
        <v>64.700000000000045</v>
      </c>
      <c r="O136" s="43">
        <f t="shared" si="16"/>
        <v>87.789999999999964</v>
      </c>
      <c r="P136" s="43">
        <f t="shared" si="17"/>
        <v>79.600000000000023</v>
      </c>
      <c r="Q136" s="43">
        <f t="shared" si="18"/>
        <v>70.5</v>
      </c>
      <c r="R136" s="43"/>
      <c r="S136" s="43">
        <f t="shared" si="19"/>
        <v>72.150000000000091</v>
      </c>
      <c r="T136" s="43">
        <f t="shared" si="20"/>
        <v>79.144999999999982</v>
      </c>
    </row>
    <row r="137" spans="1:20" x14ac:dyDescent="0.3">
      <c r="A137" s="43">
        <v>204</v>
      </c>
      <c r="B137" s="43">
        <v>443.1</v>
      </c>
      <c r="C137" s="43">
        <v>530.66999999999996</v>
      </c>
      <c r="D137" s="43">
        <v>540.67999999999995</v>
      </c>
      <c r="E137" s="43">
        <v>634.79999999999995</v>
      </c>
      <c r="F137" s="43">
        <v>414.7</v>
      </c>
      <c r="G137" s="43">
        <v>772.8</v>
      </c>
      <c r="H137" s="43">
        <v>554.6</v>
      </c>
      <c r="I137" s="43">
        <v>740.92</v>
      </c>
      <c r="J137" s="43">
        <f t="shared" si="14"/>
        <v>579.03374999999994</v>
      </c>
      <c r="K137" s="43">
        <v>14</v>
      </c>
      <c r="L137" s="43">
        <v>1</v>
      </c>
      <c r="N137" s="43">
        <f t="shared" si="15"/>
        <v>87.569999999999936</v>
      </c>
      <c r="O137" s="43">
        <f t="shared" si="16"/>
        <v>94.12</v>
      </c>
      <c r="P137" s="43">
        <f t="shared" si="17"/>
        <v>358.09999999999997</v>
      </c>
      <c r="Q137" s="43">
        <f t="shared" si="18"/>
        <v>186.31999999999994</v>
      </c>
      <c r="R137" s="43"/>
      <c r="S137" s="43">
        <f t="shared" si="19"/>
        <v>222.83499999999992</v>
      </c>
      <c r="T137" s="43">
        <f t="shared" si="20"/>
        <v>140.21999999999991</v>
      </c>
    </row>
    <row r="138" spans="1:20" x14ac:dyDescent="0.3">
      <c r="A138" s="43">
        <v>205</v>
      </c>
      <c r="B138" s="43">
        <v>485.55</v>
      </c>
      <c r="C138" s="43">
        <v>566.03</v>
      </c>
      <c r="D138" s="43">
        <v>501.33</v>
      </c>
      <c r="E138" s="43">
        <v>520.11</v>
      </c>
      <c r="F138" s="43">
        <v>489.39</v>
      </c>
      <c r="G138" s="43">
        <v>653.20000000000005</v>
      </c>
      <c r="H138" s="43">
        <v>794.91</v>
      </c>
      <c r="I138" s="43">
        <v>705.71</v>
      </c>
      <c r="J138" s="43">
        <f t="shared" si="14"/>
        <v>589.52874999999995</v>
      </c>
      <c r="K138" s="43">
        <v>18</v>
      </c>
      <c r="L138" s="43">
        <v>1</v>
      </c>
      <c r="N138" s="43">
        <f t="shared" si="15"/>
        <v>80.479999999999961</v>
      </c>
      <c r="O138" s="43">
        <f t="shared" si="16"/>
        <v>18.78000000000003</v>
      </c>
      <c r="P138" s="43">
        <f t="shared" si="17"/>
        <v>163.81000000000006</v>
      </c>
      <c r="Q138" s="43">
        <f t="shared" si="18"/>
        <v>-89.199999999999932</v>
      </c>
      <c r="R138" s="43"/>
      <c r="S138" s="43">
        <f t="shared" si="19"/>
        <v>122.14499999999998</v>
      </c>
      <c r="T138" s="43">
        <f t="shared" si="20"/>
        <v>-35.209999999999923</v>
      </c>
    </row>
    <row r="139" spans="1:20" x14ac:dyDescent="0.3">
      <c r="A139" s="43">
        <v>206</v>
      </c>
      <c r="B139" s="43">
        <v>442.7</v>
      </c>
      <c r="C139" s="43">
        <v>472.1</v>
      </c>
      <c r="D139" s="43">
        <v>450.3</v>
      </c>
      <c r="E139" s="43">
        <v>499.4</v>
      </c>
      <c r="F139" s="43">
        <v>534.1</v>
      </c>
      <c r="G139" s="43">
        <v>586.35</v>
      </c>
      <c r="H139" s="43">
        <v>479.1</v>
      </c>
      <c r="I139" s="43">
        <v>559.6</v>
      </c>
      <c r="J139" s="43">
        <f t="shared" si="14"/>
        <v>502.95624999999995</v>
      </c>
      <c r="K139" s="43">
        <v>10</v>
      </c>
      <c r="L139" s="43">
        <v>1</v>
      </c>
      <c r="N139" s="43">
        <f t="shared" si="15"/>
        <v>29.400000000000034</v>
      </c>
      <c r="O139" s="43">
        <f t="shared" si="16"/>
        <v>49.099999999999966</v>
      </c>
      <c r="P139" s="43">
        <f t="shared" si="17"/>
        <v>52.25</v>
      </c>
      <c r="Q139" s="43">
        <f t="shared" si="18"/>
        <v>80.5</v>
      </c>
      <c r="R139" s="43"/>
      <c r="S139" s="43">
        <f t="shared" si="19"/>
        <v>40.825000000000045</v>
      </c>
      <c r="T139" s="43">
        <f t="shared" si="20"/>
        <v>64.799999999999955</v>
      </c>
    </row>
    <row r="140" spans="1:20" x14ac:dyDescent="0.3">
      <c r="A140" s="43">
        <v>207</v>
      </c>
      <c r="B140" s="43">
        <v>375.8</v>
      </c>
      <c r="C140" s="43">
        <v>457.37</v>
      </c>
      <c r="D140" s="43">
        <v>377.8</v>
      </c>
      <c r="E140" s="43">
        <v>421.55</v>
      </c>
      <c r="F140" s="43">
        <v>395.1</v>
      </c>
      <c r="G140" s="43">
        <v>775.2</v>
      </c>
      <c r="H140" s="43">
        <v>432.32</v>
      </c>
      <c r="I140" s="43">
        <v>430.8</v>
      </c>
      <c r="J140" s="43">
        <f t="shared" si="14"/>
        <v>458.24250000000001</v>
      </c>
      <c r="K140" s="43">
        <v>13</v>
      </c>
      <c r="L140" s="43">
        <v>1</v>
      </c>
      <c r="N140" s="43">
        <f t="shared" si="15"/>
        <v>81.569999999999993</v>
      </c>
      <c r="O140" s="43">
        <f t="shared" si="16"/>
        <v>43.75</v>
      </c>
      <c r="P140" s="43">
        <f t="shared" si="17"/>
        <v>380.1</v>
      </c>
      <c r="Q140" s="43">
        <f t="shared" si="18"/>
        <v>-1.5199999999999818</v>
      </c>
      <c r="R140" s="43"/>
      <c r="S140" s="43">
        <f t="shared" si="19"/>
        <v>230.83500000000004</v>
      </c>
      <c r="T140" s="43">
        <f t="shared" si="20"/>
        <v>21.115000000000009</v>
      </c>
    </row>
    <row r="141" spans="1:20" x14ac:dyDescent="0.3">
      <c r="A141" s="43">
        <v>209</v>
      </c>
      <c r="B141" s="43">
        <v>555.20000000000005</v>
      </c>
      <c r="C141" s="43">
        <v>510.9</v>
      </c>
      <c r="D141" s="43">
        <v>721.8</v>
      </c>
      <c r="E141" s="43">
        <v>986.86</v>
      </c>
      <c r="F141" s="43">
        <v>986.74</v>
      </c>
      <c r="G141" s="43">
        <v>1770.84</v>
      </c>
      <c r="H141" s="43">
        <v>593.6</v>
      </c>
      <c r="I141" s="43">
        <v>615</v>
      </c>
      <c r="J141" s="43">
        <f t="shared" si="14"/>
        <v>842.61750000000006</v>
      </c>
      <c r="K141" s="43">
        <v>16</v>
      </c>
      <c r="L141" s="43">
        <v>1</v>
      </c>
      <c r="N141" s="43">
        <f t="shared" si="15"/>
        <v>-44.300000000000068</v>
      </c>
      <c r="O141" s="43">
        <f t="shared" si="16"/>
        <v>265.06000000000006</v>
      </c>
      <c r="P141" s="43">
        <f t="shared" si="17"/>
        <v>784.09999999999991</v>
      </c>
      <c r="Q141" s="43">
        <f t="shared" si="18"/>
        <v>21.399999999999977</v>
      </c>
      <c r="R141" s="43"/>
      <c r="S141" s="43">
        <f t="shared" si="19"/>
        <v>369.89999999999986</v>
      </c>
      <c r="T141" s="43">
        <f t="shared" si="20"/>
        <v>143.23000000000002</v>
      </c>
    </row>
    <row r="142" spans="1:20" x14ac:dyDescent="0.3">
      <c r="A142" s="43">
        <v>211</v>
      </c>
      <c r="B142" s="43">
        <v>438.61</v>
      </c>
      <c r="C142" s="43">
        <v>474.17</v>
      </c>
      <c r="D142" s="43">
        <v>385.6</v>
      </c>
      <c r="E142" s="43">
        <v>574.92999999999995</v>
      </c>
      <c r="F142" s="43">
        <v>394.6</v>
      </c>
      <c r="G142" s="43">
        <v>541.29</v>
      </c>
      <c r="H142" s="43">
        <v>432.1</v>
      </c>
      <c r="I142" s="43">
        <v>549.37</v>
      </c>
      <c r="J142" s="43">
        <f t="shared" si="14"/>
        <v>473.83374999999995</v>
      </c>
      <c r="K142" s="43">
        <v>9</v>
      </c>
      <c r="L142" s="43">
        <v>1</v>
      </c>
      <c r="N142" s="43">
        <f t="shared" si="15"/>
        <v>35.56</v>
      </c>
      <c r="O142" s="43">
        <f t="shared" si="16"/>
        <v>189.32999999999993</v>
      </c>
      <c r="P142" s="43">
        <f t="shared" si="17"/>
        <v>146.68999999999994</v>
      </c>
      <c r="Q142" s="43">
        <f t="shared" si="18"/>
        <v>117.26999999999998</v>
      </c>
      <c r="R142" s="43"/>
      <c r="S142" s="43">
        <f t="shared" si="19"/>
        <v>91.125</v>
      </c>
      <c r="T142" s="43">
        <f t="shared" si="20"/>
        <v>153.29999999999995</v>
      </c>
    </row>
    <row r="143" spans="1:20" x14ac:dyDescent="0.3">
      <c r="A143" s="43">
        <v>212</v>
      </c>
      <c r="B143" s="43">
        <v>432.1</v>
      </c>
      <c r="C143" s="43">
        <v>418.7</v>
      </c>
      <c r="D143" s="43">
        <v>458.8</v>
      </c>
      <c r="E143" s="43">
        <v>508.4</v>
      </c>
      <c r="F143" s="43">
        <v>457.8</v>
      </c>
      <c r="G143" s="43">
        <v>558.9</v>
      </c>
      <c r="H143" s="43">
        <v>556.29999999999995</v>
      </c>
      <c r="I143" s="43">
        <v>614.79999999999995</v>
      </c>
      <c r="J143" s="43">
        <f t="shared" si="14"/>
        <v>500.72500000000002</v>
      </c>
      <c r="K143" s="43">
        <v>18</v>
      </c>
      <c r="L143" s="43">
        <v>1</v>
      </c>
      <c r="N143" s="43">
        <f t="shared" si="15"/>
        <v>-13.400000000000034</v>
      </c>
      <c r="O143" s="43">
        <f t="shared" si="16"/>
        <v>49.599999999999966</v>
      </c>
      <c r="P143" s="43">
        <f t="shared" si="17"/>
        <v>101.09999999999997</v>
      </c>
      <c r="Q143" s="43">
        <f t="shared" si="18"/>
        <v>58.5</v>
      </c>
      <c r="R143" s="43"/>
      <c r="S143" s="43">
        <f t="shared" si="19"/>
        <v>43.849999999999909</v>
      </c>
      <c r="T143" s="43">
        <f t="shared" si="20"/>
        <v>54.049999999999955</v>
      </c>
    </row>
    <row r="144" spans="1:20" x14ac:dyDescent="0.3">
      <c r="A144" s="43">
        <v>213</v>
      </c>
      <c r="B144" s="43">
        <v>608.23</v>
      </c>
      <c r="C144" s="43">
        <v>909.73</v>
      </c>
      <c r="D144" s="43">
        <v>808.67</v>
      </c>
      <c r="E144" s="43">
        <v>899.49</v>
      </c>
      <c r="F144" s="43">
        <v>499.5</v>
      </c>
      <c r="G144" s="43">
        <v>878.93</v>
      </c>
      <c r="H144" s="43">
        <v>685.03</v>
      </c>
      <c r="I144" s="43">
        <v>704.25</v>
      </c>
      <c r="J144" s="43">
        <f t="shared" si="14"/>
        <v>749.22874999999999</v>
      </c>
      <c r="K144" s="43">
        <v>10</v>
      </c>
      <c r="L144" s="43">
        <v>1</v>
      </c>
      <c r="N144" s="43">
        <f t="shared" si="15"/>
        <v>301.5</v>
      </c>
      <c r="O144" s="43">
        <f t="shared" si="16"/>
        <v>90.82000000000005</v>
      </c>
      <c r="P144" s="43">
        <f t="shared" si="17"/>
        <v>379.42999999999995</v>
      </c>
      <c r="Q144" s="43">
        <f t="shared" si="18"/>
        <v>19.220000000000027</v>
      </c>
      <c r="R144" s="43"/>
      <c r="S144" s="43">
        <f t="shared" si="19"/>
        <v>340.46499999999992</v>
      </c>
      <c r="T144" s="43">
        <f t="shared" si="20"/>
        <v>55.020000000000095</v>
      </c>
    </row>
    <row r="145" spans="1:20" x14ac:dyDescent="0.3">
      <c r="A145" s="43">
        <v>214</v>
      </c>
      <c r="B145" s="43">
        <v>387.1</v>
      </c>
      <c r="C145" s="43">
        <v>409.71</v>
      </c>
      <c r="D145" s="43">
        <v>472.64</v>
      </c>
      <c r="E145" s="43">
        <v>453.4</v>
      </c>
      <c r="F145" s="43">
        <v>390.9</v>
      </c>
      <c r="G145" s="43">
        <v>622.74</v>
      </c>
      <c r="H145" s="43">
        <v>498.45</v>
      </c>
      <c r="I145" s="43">
        <v>501.3</v>
      </c>
      <c r="J145" s="43">
        <f t="shared" si="14"/>
        <v>467.03</v>
      </c>
      <c r="K145" s="43">
        <v>17</v>
      </c>
      <c r="L145" s="43">
        <v>1</v>
      </c>
      <c r="N145" s="43">
        <f t="shared" si="15"/>
        <v>22.609999999999957</v>
      </c>
      <c r="O145" s="43">
        <f t="shared" si="16"/>
        <v>-19.240000000000009</v>
      </c>
      <c r="P145" s="43">
        <f t="shared" si="17"/>
        <v>231.84000000000003</v>
      </c>
      <c r="Q145" s="43">
        <f t="shared" si="18"/>
        <v>2.8500000000000227</v>
      </c>
      <c r="R145" s="43"/>
      <c r="S145" s="43">
        <f t="shared" si="19"/>
        <v>127.22500000000002</v>
      </c>
      <c r="T145" s="43">
        <f t="shared" si="20"/>
        <v>-8.1949999999999363</v>
      </c>
    </row>
    <row r="146" spans="1:20" x14ac:dyDescent="0.3">
      <c r="A146" s="43">
        <v>215</v>
      </c>
      <c r="B146" s="43">
        <v>426.2</v>
      </c>
      <c r="C146" s="43">
        <v>531.4</v>
      </c>
      <c r="D146" s="43">
        <v>439.2</v>
      </c>
      <c r="E146" s="43">
        <v>499.4</v>
      </c>
      <c r="F146" s="43">
        <v>497.4</v>
      </c>
      <c r="G146" s="43">
        <v>516.5</v>
      </c>
      <c r="H146" s="43">
        <v>489.3</v>
      </c>
      <c r="I146" s="43">
        <v>510.4</v>
      </c>
      <c r="J146" s="43">
        <f t="shared" si="14"/>
        <v>488.72500000000002</v>
      </c>
      <c r="K146" s="43">
        <v>16</v>
      </c>
      <c r="L146" s="43">
        <v>1</v>
      </c>
      <c r="N146" s="43">
        <f t="shared" si="15"/>
        <v>105.19999999999999</v>
      </c>
      <c r="O146" s="43">
        <f t="shared" si="16"/>
        <v>60.199999999999989</v>
      </c>
      <c r="P146" s="43">
        <f t="shared" si="17"/>
        <v>19.100000000000023</v>
      </c>
      <c r="Q146" s="43">
        <f t="shared" si="18"/>
        <v>21.099999999999966</v>
      </c>
      <c r="R146" s="43"/>
      <c r="S146" s="43">
        <f t="shared" si="19"/>
        <v>62.150000000000091</v>
      </c>
      <c r="T146" s="43">
        <f t="shared" si="20"/>
        <v>40.649999999999977</v>
      </c>
    </row>
    <row r="147" spans="1:20" x14ac:dyDescent="0.3">
      <c r="A147" s="43">
        <v>216</v>
      </c>
      <c r="B147" s="43">
        <v>378.4</v>
      </c>
      <c r="C147" s="43">
        <v>408.9</v>
      </c>
      <c r="D147" s="43">
        <v>346.8</v>
      </c>
      <c r="E147" s="43">
        <v>410.56</v>
      </c>
      <c r="F147" s="43">
        <v>388.48</v>
      </c>
      <c r="G147" s="43">
        <v>507.31</v>
      </c>
      <c r="H147" s="43">
        <v>473.3</v>
      </c>
      <c r="I147" s="43">
        <v>534.83000000000004</v>
      </c>
      <c r="J147" s="43">
        <f t="shared" si="14"/>
        <v>431.07249999999999</v>
      </c>
      <c r="K147" s="43">
        <v>11</v>
      </c>
      <c r="L147" s="43">
        <v>1</v>
      </c>
      <c r="N147" s="43">
        <f t="shared" si="15"/>
        <v>30.5</v>
      </c>
      <c r="O147" s="43">
        <f t="shared" si="16"/>
        <v>63.759999999999991</v>
      </c>
      <c r="P147" s="43">
        <f t="shared" si="17"/>
        <v>118.82999999999998</v>
      </c>
      <c r="Q147" s="43">
        <f t="shared" si="18"/>
        <v>61.53000000000003</v>
      </c>
      <c r="R147" s="43"/>
      <c r="S147" s="43">
        <f t="shared" si="19"/>
        <v>74.66500000000002</v>
      </c>
      <c r="T147" s="43">
        <f t="shared" si="20"/>
        <v>62.645000000000039</v>
      </c>
    </row>
    <row r="148" spans="1:20" x14ac:dyDescent="0.3">
      <c r="A148" s="43">
        <v>217</v>
      </c>
      <c r="B148" s="43">
        <v>364.4</v>
      </c>
      <c r="C148" s="43">
        <v>451.09</v>
      </c>
      <c r="D148" s="43">
        <v>353.5</v>
      </c>
      <c r="E148" s="43">
        <v>408.64</v>
      </c>
      <c r="F148" s="43">
        <v>420.16</v>
      </c>
      <c r="G148" s="43">
        <v>456.8</v>
      </c>
      <c r="H148" s="43">
        <v>441.8</v>
      </c>
      <c r="I148" s="43">
        <v>544.42999999999995</v>
      </c>
      <c r="J148" s="43">
        <f t="shared" si="14"/>
        <v>430.10250000000002</v>
      </c>
      <c r="K148" s="43">
        <v>16</v>
      </c>
      <c r="L148" s="43">
        <v>1</v>
      </c>
      <c r="N148" s="43">
        <f t="shared" si="15"/>
        <v>86.69</v>
      </c>
      <c r="O148" s="43">
        <f t="shared" si="16"/>
        <v>55.139999999999986</v>
      </c>
      <c r="P148" s="43">
        <f t="shared" si="17"/>
        <v>36.639999999999986</v>
      </c>
      <c r="Q148" s="43">
        <f t="shared" si="18"/>
        <v>102.62999999999994</v>
      </c>
      <c r="R148" s="43"/>
      <c r="S148" s="43">
        <f t="shared" si="19"/>
        <v>61.66500000000002</v>
      </c>
      <c r="T148" s="43">
        <f t="shared" si="20"/>
        <v>78.884999999999991</v>
      </c>
    </row>
    <row r="149" spans="1:20" x14ac:dyDescent="0.3">
      <c r="A149" s="43">
        <v>219</v>
      </c>
      <c r="B149" s="43">
        <v>380.5</v>
      </c>
      <c r="C149" s="43">
        <v>517.73</v>
      </c>
      <c r="D149" s="43">
        <v>440.3</v>
      </c>
      <c r="E149" s="43">
        <v>624.4</v>
      </c>
      <c r="F149" s="43">
        <v>449.03</v>
      </c>
      <c r="G149" s="43">
        <v>506.06</v>
      </c>
      <c r="H149" s="43">
        <v>573.66</v>
      </c>
      <c r="I149" s="43">
        <v>603.63</v>
      </c>
      <c r="J149" s="43">
        <f t="shared" si="14"/>
        <v>511.91374999999999</v>
      </c>
      <c r="K149" s="43">
        <v>17</v>
      </c>
      <c r="L149" s="43">
        <v>1</v>
      </c>
      <c r="N149" s="43">
        <f t="shared" si="15"/>
        <v>137.23000000000002</v>
      </c>
      <c r="O149" s="43">
        <f t="shared" si="16"/>
        <v>184.09999999999997</v>
      </c>
      <c r="P149" s="43">
        <f t="shared" si="17"/>
        <v>57.03000000000003</v>
      </c>
      <c r="Q149" s="43">
        <f t="shared" si="18"/>
        <v>29.970000000000027</v>
      </c>
      <c r="R149" s="43"/>
      <c r="S149" s="43">
        <f t="shared" si="19"/>
        <v>97.13</v>
      </c>
      <c r="T149" s="43">
        <f t="shared" si="20"/>
        <v>107.03499999999997</v>
      </c>
    </row>
    <row r="150" spans="1:20" x14ac:dyDescent="0.3">
      <c r="A150" s="43">
        <v>3</v>
      </c>
      <c r="B150" s="43">
        <v>420.4</v>
      </c>
      <c r="C150" s="43">
        <v>461.9</v>
      </c>
      <c r="D150" s="43">
        <v>447.7</v>
      </c>
      <c r="E150" s="43">
        <v>456.2</v>
      </c>
      <c r="F150" s="43">
        <v>459.5</v>
      </c>
      <c r="G150" s="43">
        <v>598.5</v>
      </c>
      <c r="H150" s="43">
        <v>486.4</v>
      </c>
      <c r="I150" s="43">
        <v>557.4</v>
      </c>
      <c r="J150" s="43">
        <f t="shared" si="14"/>
        <v>486</v>
      </c>
      <c r="K150" s="43">
        <v>19</v>
      </c>
      <c r="L150" s="43">
        <v>2</v>
      </c>
      <c r="N150" s="43">
        <f t="shared" si="15"/>
        <v>41.5</v>
      </c>
      <c r="O150" s="43">
        <f t="shared" si="16"/>
        <v>8.5</v>
      </c>
      <c r="P150" s="43">
        <f t="shared" si="17"/>
        <v>139</v>
      </c>
      <c r="Q150" s="43">
        <f t="shared" si="18"/>
        <v>71</v>
      </c>
      <c r="R150" s="43"/>
      <c r="S150" s="43">
        <f t="shared" si="19"/>
        <v>90.250000000000057</v>
      </c>
      <c r="T150" s="43">
        <f t="shared" si="20"/>
        <v>39.75</v>
      </c>
    </row>
    <row r="151" spans="1:20" x14ac:dyDescent="0.3">
      <c r="A151" s="43">
        <v>13</v>
      </c>
      <c r="B151" s="43">
        <v>469.9</v>
      </c>
      <c r="C151" s="43">
        <v>451.49</v>
      </c>
      <c r="D151" s="43">
        <v>427.39</v>
      </c>
      <c r="E151" s="43">
        <v>437.45</v>
      </c>
      <c r="F151" s="43">
        <v>388.8</v>
      </c>
      <c r="G151" s="43">
        <v>632.87</v>
      </c>
      <c r="H151" s="43">
        <v>423.9</v>
      </c>
      <c r="I151" s="43">
        <v>707.9</v>
      </c>
      <c r="J151" s="43">
        <f t="shared" si="14"/>
        <v>492.46250000000003</v>
      </c>
      <c r="K151" s="43">
        <v>26</v>
      </c>
      <c r="L151" s="43">
        <v>2</v>
      </c>
      <c r="N151" s="43">
        <f t="shared" si="15"/>
        <v>-18.409999999999968</v>
      </c>
      <c r="O151" s="43">
        <f t="shared" si="16"/>
        <v>10.060000000000002</v>
      </c>
      <c r="P151" s="43">
        <f t="shared" si="17"/>
        <v>244.07</v>
      </c>
      <c r="Q151" s="43">
        <f t="shared" si="18"/>
        <v>284</v>
      </c>
      <c r="R151" s="43"/>
      <c r="S151" s="43">
        <f t="shared" si="19"/>
        <v>112.83000000000004</v>
      </c>
      <c r="T151" s="43">
        <f t="shared" si="20"/>
        <v>147.02999999999997</v>
      </c>
    </row>
    <row r="152" spans="1:20" x14ac:dyDescent="0.3">
      <c r="A152" s="43">
        <v>15</v>
      </c>
      <c r="B152" s="43">
        <v>534.1</v>
      </c>
      <c r="C152" s="43">
        <v>548.91</v>
      </c>
      <c r="D152" s="43">
        <v>593.07000000000005</v>
      </c>
      <c r="E152" s="43">
        <v>502.51</v>
      </c>
      <c r="F152" s="43">
        <v>640.75</v>
      </c>
      <c r="G152" s="43">
        <v>893.03</v>
      </c>
      <c r="H152" s="43">
        <v>548.79999999999995</v>
      </c>
      <c r="I152" s="43">
        <v>659.09</v>
      </c>
      <c r="J152" s="43">
        <f t="shared" si="14"/>
        <v>615.03250000000003</v>
      </c>
      <c r="K152" s="43">
        <v>20</v>
      </c>
      <c r="L152" s="43">
        <v>2</v>
      </c>
      <c r="N152" s="43">
        <f t="shared" si="15"/>
        <v>14.809999999999945</v>
      </c>
      <c r="O152" s="43">
        <f t="shared" si="16"/>
        <v>-90.560000000000059</v>
      </c>
      <c r="P152" s="43">
        <f t="shared" si="17"/>
        <v>252.27999999999997</v>
      </c>
      <c r="Q152" s="43">
        <f t="shared" si="18"/>
        <v>110.29000000000008</v>
      </c>
      <c r="R152" s="43"/>
      <c r="S152" s="43">
        <f t="shared" si="19"/>
        <v>133.54500000000007</v>
      </c>
      <c r="T152" s="43">
        <f t="shared" si="20"/>
        <v>9.8650000000000091</v>
      </c>
    </row>
    <row r="153" spans="1:20" x14ac:dyDescent="0.3">
      <c r="A153" s="43">
        <v>18</v>
      </c>
      <c r="B153" s="43">
        <v>484.9</v>
      </c>
      <c r="C153" s="43">
        <v>505.6</v>
      </c>
      <c r="D153" s="43">
        <v>414.2</v>
      </c>
      <c r="E153" s="43">
        <v>475.31</v>
      </c>
      <c r="F153" s="43">
        <v>591</v>
      </c>
      <c r="G153" s="43">
        <v>751.7</v>
      </c>
      <c r="H153" s="43">
        <v>587.5</v>
      </c>
      <c r="I153" s="43">
        <v>680.21</v>
      </c>
      <c r="J153" s="43">
        <f t="shared" si="14"/>
        <v>561.30250000000001</v>
      </c>
      <c r="K153" s="43">
        <v>27</v>
      </c>
      <c r="L153" s="43">
        <v>2</v>
      </c>
      <c r="N153" s="43">
        <f t="shared" si="15"/>
        <v>20.700000000000045</v>
      </c>
      <c r="O153" s="43">
        <f t="shared" si="16"/>
        <v>61.110000000000014</v>
      </c>
      <c r="P153" s="43">
        <f t="shared" si="17"/>
        <v>160.70000000000005</v>
      </c>
      <c r="Q153" s="43">
        <f t="shared" si="18"/>
        <v>92.710000000000036</v>
      </c>
      <c r="R153" s="43"/>
      <c r="S153" s="43">
        <f t="shared" si="19"/>
        <v>90.700000000000045</v>
      </c>
      <c r="T153" s="43">
        <f t="shared" si="20"/>
        <v>76.909999999999968</v>
      </c>
    </row>
    <row r="154" spans="1:20" x14ac:dyDescent="0.3">
      <c r="A154" s="43">
        <v>22</v>
      </c>
      <c r="B154" s="43">
        <v>519.4</v>
      </c>
      <c r="C154" s="43">
        <v>524.70000000000005</v>
      </c>
      <c r="D154" s="43">
        <v>557.23</v>
      </c>
      <c r="E154" s="43">
        <v>647.02</v>
      </c>
      <c r="F154" s="43">
        <v>479.9</v>
      </c>
      <c r="G154" s="43">
        <v>717.04</v>
      </c>
      <c r="H154" s="43">
        <v>583.79999999999995</v>
      </c>
      <c r="I154" s="43">
        <v>655.9</v>
      </c>
      <c r="J154" s="43">
        <f t="shared" si="14"/>
        <v>585.62374999999997</v>
      </c>
      <c r="K154" s="43">
        <v>33</v>
      </c>
      <c r="L154" s="43">
        <v>2</v>
      </c>
      <c r="N154" s="43">
        <f t="shared" si="15"/>
        <v>5.3000000000000682</v>
      </c>
      <c r="O154" s="43">
        <f t="shared" si="16"/>
        <v>89.789999999999964</v>
      </c>
      <c r="P154" s="43">
        <f t="shared" si="17"/>
        <v>237.14</v>
      </c>
      <c r="Q154" s="43">
        <f t="shared" si="18"/>
        <v>72.100000000000023</v>
      </c>
      <c r="R154" s="43"/>
      <c r="S154" s="43">
        <f t="shared" si="19"/>
        <v>121.22000000000003</v>
      </c>
      <c r="T154" s="43">
        <f t="shared" si="20"/>
        <v>80.94500000000005</v>
      </c>
    </row>
    <row r="155" spans="1:20" x14ac:dyDescent="0.3">
      <c r="A155" s="43">
        <v>23</v>
      </c>
      <c r="B155" s="43">
        <v>605.79999999999995</v>
      </c>
      <c r="C155" s="43">
        <v>621.4</v>
      </c>
      <c r="D155" s="43">
        <v>598.62</v>
      </c>
      <c r="E155" s="43">
        <v>537.5</v>
      </c>
      <c r="F155" s="43">
        <v>589.1</v>
      </c>
      <c r="G155" s="43">
        <v>662.4</v>
      </c>
      <c r="H155" s="43">
        <v>675.1</v>
      </c>
      <c r="I155" s="43">
        <v>643.6</v>
      </c>
      <c r="J155" s="43">
        <f t="shared" si="14"/>
        <v>616.69000000000005</v>
      </c>
      <c r="K155" s="43">
        <v>19</v>
      </c>
      <c r="L155" s="43">
        <v>2</v>
      </c>
      <c r="N155" s="43">
        <f t="shared" si="15"/>
        <v>15.600000000000023</v>
      </c>
      <c r="O155" s="43">
        <f t="shared" si="16"/>
        <v>-61.120000000000005</v>
      </c>
      <c r="P155" s="43">
        <f t="shared" si="17"/>
        <v>73.299999999999955</v>
      </c>
      <c r="Q155" s="43">
        <f t="shared" si="18"/>
        <v>-31.5</v>
      </c>
      <c r="R155" s="43"/>
      <c r="S155" s="43">
        <f t="shared" si="19"/>
        <v>44.449999999999932</v>
      </c>
      <c r="T155" s="43">
        <f t="shared" si="20"/>
        <v>-46.310000000000059</v>
      </c>
    </row>
    <row r="156" spans="1:20" x14ac:dyDescent="0.3">
      <c r="A156" s="43">
        <v>25</v>
      </c>
      <c r="B156" s="43">
        <v>540.9</v>
      </c>
      <c r="C156" s="43">
        <v>676.9</v>
      </c>
      <c r="D156" s="43">
        <v>503.51</v>
      </c>
      <c r="E156" s="43">
        <v>472.3</v>
      </c>
      <c r="F156" s="43">
        <v>577.4</v>
      </c>
      <c r="G156" s="43">
        <v>697.87</v>
      </c>
      <c r="H156" s="43">
        <v>602.5</v>
      </c>
      <c r="I156" s="43">
        <v>583.1</v>
      </c>
      <c r="J156" s="43">
        <f t="shared" si="14"/>
        <v>581.81000000000006</v>
      </c>
      <c r="K156" s="43">
        <v>20</v>
      </c>
      <c r="L156" s="43">
        <v>2</v>
      </c>
      <c r="N156" s="43">
        <f t="shared" si="15"/>
        <v>136</v>
      </c>
      <c r="O156" s="43">
        <f t="shared" si="16"/>
        <v>-31.20999999999998</v>
      </c>
      <c r="P156" s="43">
        <f t="shared" si="17"/>
        <v>120.47000000000003</v>
      </c>
      <c r="Q156" s="43">
        <f t="shared" si="18"/>
        <v>-19.399999999999977</v>
      </c>
      <c r="R156" s="43"/>
      <c r="S156" s="43">
        <f t="shared" si="19"/>
        <v>128.23500000000001</v>
      </c>
      <c r="T156" s="43">
        <f t="shared" si="20"/>
        <v>-25.30499999999995</v>
      </c>
    </row>
    <row r="157" spans="1:20" x14ac:dyDescent="0.3">
      <c r="A157" s="43">
        <v>27</v>
      </c>
      <c r="B157" s="43">
        <v>720.2</v>
      </c>
      <c r="C157" s="43">
        <v>736.9</v>
      </c>
      <c r="D157" s="43">
        <v>609.5</v>
      </c>
      <c r="E157" s="43">
        <v>632.9</v>
      </c>
      <c r="F157" s="43">
        <v>656.5</v>
      </c>
      <c r="G157" s="43">
        <v>758.94</v>
      </c>
      <c r="H157" s="43">
        <v>621</v>
      </c>
      <c r="I157" s="43">
        <v>826.4</v>
      </c>
      <c r="J157" s="43">
        <f t="shared" si="14"/>
        <v>695.29250000000002</v>
      </c>
      <c r="K157" s="43">
        <v>22</v>
      </c>
      <c r="L157" s="43">
        <v>2</v>
      </c>
      <c r="N157" s="43">
        <f t="shared" si="15"/>
        <v>16.699999999999932</v>
      </c>
      <c r="O157" s="43">
        <f t="shared" si="16"/>
        <v>23.399999999999977</v>
      </c>
      <c r="P157" s="43">
        <f t="shared" si="17"/>
        <v>102.44000000000005</v>
      </c>
      <c r="Q157" s="43">
        <f t="shared" si="18"/>
        <v>205.39999999999998</v>
      </c>
      <c r="R157" s="43"/>
      <c r="S157" s="43">
        <f t="shared" si="19"/>
        <v>59.57000000000005</v>
      </c>
      <c r="T157" s="43">
        <f t="shared" si="20"/>
        <v>114.39999999999998</v>
      </c>
    </row>
    <row r="158" spans="1:20" x14ac:dyDescent="0.3">
      <c r="A158" s="43">
        <v>31</v>
      </c>
      <c r="B158" s="43">
        <v>773.9</v>
      </c>
      <c r="C158" s="43">
        <v>683.8</v>
      </c>
      <c r="D158" s="43">
        <v>697.1</v>
      </c>
      <c r="E158" s="43">
        <v>686.7</v>
      </c>
      <c r="F158" s="43">
        <v>704.6</v>
      </c>
      <c r="G158" s="43">
        <v>665.6</v>
      </c>
      <c r="H158" s="43">
        <v>823.3</v>
      </c>
      <c r="I158" s="43">
        <v>832.55</v>
      </c>
      <c r="J158" s="43">
        <f t="shared" si="14"/>
        <v>733.44375000000002</v>
      </c>
      <c r="K158" s="43">
        <v>24</v>
      </c>
      <c r="L158" s="43">
        <v>2</v>
      </c>
      <c r="N158" s="43">
        <f t="shared" si="15"/>
        <v>-90.100000000000023</v>
      </c>
      <c r="O158" s="43">
        <f t="shared" si="16"/>
        <v>-10.399999999999977</v>
      </c>
      <c r="P158" s="43">
        <f t="shared" si="17"/>
        <v>-39</v>
      </c>
      <c r="Q158" s="43">
        <f t="shared" si="18"/>
        <v>9.25</v>
      </c>
      <c r="R158" s="43"/>
      <c r="S158" s="43">
        <f t="shared" si="19"/>
        <v>-64.549999999999955</v>
      </c>
      <c r="T158" s="43">
        <f t="shared" si="20"/>
        <v>-0.57500000000004547</v>
      </c>
    </row>
    <row r="159" spans="1:20" x14ac:dyDescent="0.3">
      <c r="A159" s="43">
        <v>35</v>
      </c>
      <c r="B159" s="43">
        <v>741.5</v>
      </c>
      <c r="C159" s="43">
        <v>888.2</v>
      </c>
      <c r="D159" s="43">
        <v>723.31</v>
      </c>
      <c r="E159" s="43">
        <v>801.4</v>
      </c>
      <c r="F159" s="43">
        <v>755.3</v>
      </c>
      <c r="G159" s="43">
        <v>961.28</v>
      </c>
      <c r="H159" s="43">
        <v>827</v>
      </c>
      <c r="I159" s="43">
        <v>786.2</v>
      </c>
      <c r="J159" s="43">
        <f t="shared" si="14"/>
        <v>810.52374999999995</v>
      </c>
      <c r="K159" s="43">
        <v>21</v>
      </c>
      <c r="L159" s="43">
        <v>2</v>
      </c>
      <c r="N159" s="43">
        <f t="shared" si="15"/>
        <v>146.70000000000005</v>
      </c>
      <c r="O159" s="43">
        <f t="shared" si="16"/>
        <v>78.090000000000032</v>
      </c>
      <c r="P159" s="43">
        <f t="shared" si="17"/>
        <v>205.98000000000002</v>
      </c>
      <c r="Q159" s="43">
        <f t="shared" si="18"/>
        <v>-40.799999999999955</v>
      </c>
      <c r="R159" s="43"/>
      <c r="S159" s="43">
        <f t="shared" si="19"/>
        <v>176.34000000000003</v>
      </c>
      <c r="T159" s="43">
        <f t="shared" si="20"/>
        <v>18.644999999999982</v>
      </c>
    </row>
    <row r="160" spans="1:20" x14ac:dyDescent="0.3">
      <c r="A160" s="43">
        <v>42</v>
      </c>
      <c r="B160" s="43">
        <v>577.9</v>
      </c>
      <c r="C160" s="43">
        <v>591.70000000000005</v>
      </c>
      <c r="D160" s="43">
        <v>719.8</v>
      </c>
      <c r="E160" s="43">
        <v>679.1</v>
      </c>
      <c r="F160" s="43">
        <v>750.5</v>
      </c>
      <c r="G160" s="43">
        <v>651.4</v>
      </c>
      <c r="H160" s="43">
        <v>777.03</v>
      </c>
      <c r="I160" s="43">
        <v>743.3</v>
      </c>
      <c r="J160" s="43">
        <f t="shared" si="14"/>
        <v>686.34125000000006</v>
      </c>
      <c r="K160" s="43">
        <v>20</v>
      </c>
      <c r="L160" s="43">
        <v>2</v>
      </c>
      <c r="N160" s="43">
        <f t="shared" si="15"/>
        <v>13.800000000000068</v>
      </c>
      <c r="O160" s="43">
        <f t="shared" si="16"/>
        <v>-40.699999999999932</v>
      </c>
      <c r="P160" s="43">
        <f t="shared" si="17"/>
        <v>-99.100000000000023</v>
      </c>
      <c r="Q160" s="43">
        <f t="shared" si="18"/>
        <v>-33.730000000000018</v>
      </c>
      <c r="R160" s="43"/>
      <c r="S160" s="43">
        <f t="shared" si="19"/>
        <v>-42.650000000000091</v>
      </c>
      <c r="T160" s="43">
        <f t="shared" si="20"/>
        <v>-37.214999999999918</v>
      </c>
    </row>
    <row r="161" spans="1:20" x14ac:dyDescent="0.3">
      <c r="A161" s="43">
        <v>47</v>
      </c>
      <c r="B161" s="43">
        <v>407.4</v>
      </c>
      <c r="C161" s="43">
        <v>515.52</v>
      </c>
      <c r="D161" s="43">
        <v>439.3</v>
      </c>
      <c r="E161" s="43">
        <v>498.13</v>
      </c>
      <c r="F161" s="43">
        <v>414.9</v>
      </c>
      <c r="G161" s="43">
        <v>540.29999999999995</v>
      </c>
      <c r="H161" s="43">
        <v>495.9</v>
      </c>
      <c r="I161" s="43">
        <v>525.1</v>
      </c>
      <c r="J161" s="43">
        <f t="shared" si="14"/>
        <v>479.56875000000002</v>
      </c>
      <c r="K161" s="43">
        <v>27</v>
      </c>
      <c r="L161" s="43">
        <v>2</v>
      </c>
      <c r="N161" s="43">
        <f t="shared" si="15"/>
        <v>108.12</v>
      </c>
      <c r="O161" s="43">
        <f t="shared" si="16"/>
        <v>58.829999999999984</v>
      </c>
      <c r="P161" s="43">
        <f t="shared" si="17"/>
        <v>125.39999999999998</v>
      </c>
      <c r="Q161" s="43">
        <f t="shared" si="18"/>
        <v>29.200000000000045</v>
      </c>
      <c r="R161" s="43"/>
      <c r="S161" s="43">
        <f t="shared" si="19"/>
        <v>116.75999999999999</v>
      </c>
      <c r="T161" s="43">
        <f t="shared" si="20"/>
        <v>44.014999999999986</v>
      </c>
    </row>
    <row r="162" spans="1:20" x14ac:dyDescent="0.3">
      <c r="A162" s="43">
        <v>48</v>
      </c>
      <c r="B162" s="43">
        <v>434.74</v>
      </c>
      <c r="C162" s="43">
        <v>450.09</v>
      </c>
      <c r="D162" s="43">
        <v>424.64</v>
      </c>
      <c r="E162" s="43">
        <v>417.8</v>
      </c>
      <c r="F162" s="43">
        <v>377.6</v>
      </c>
      <c r="G162" s="43">
        <v>606.15</v>
      </c>
      <c r="H162" s="43">
        <v>544.11</v>
      </c>
      <c r="I162" s="43">
        <v>856.48</v>
      </c>
      <c r="J162" s="43">
        <f t="shared" si="14"/>
        <v>513.95125000000007</v>
      </c>
      <c r="K162" s="43">
        <v>20</v>
      </c>
      <c r="L162" s="43">
        <v>2</v>
      </c>
      <c r="N162" s="43">
        <f t="shared" si="15"/>
        <v>15.349999999999966</v>
      </c>
      <c r="O162" s="43">
        <f t="shared" si="16"/>
        <v>-6.839999999999975</v>
      </c>
      <c r="P162" s="43">
        <f t="shared" si="17"/>
        <v>228.54999999999995</v>
      </c>
      <c r="Q162" s="43">
        <f t="shared" si="18"/>
        <v>312.37</v>
      </c>
      <c r="R162" s="43"/>
      <c r="S162" s="43">
        <f t="shared" si="19"/>
        <v>121.94999999999999</v>
      </c>
      <c r="T162" s="43">
        <f t="shared" si="20"/>
        <v>152.76499999999999</v>
      </c>
    </row>
    <row r="163" spans="1:20" x14ac:dyDescent="0.3">
      <c r="A163" s="43">
        <v>51</v>
      </c>
      <c r="B163" s="43">
        <v>863</v>
      </c>
      <c r="C163" s="43">
        <v>830.6</v>
      </c>
      <c r="D163" s="43">
        <v>807.4</v>
      </c>
      <c r="E163" s="43">
        <v>774.6</v>
      </c>
      <c r="F163" s="43">
        <v>923.9</v>
      </c>
      <c r="G163" s="43">
        <v>960.6</v>
      </c>
      <c r="H163" s="43">
        <v>942.34</v>
      </c>
      <c r="I163" s="43">
        <v>938.19</v>
      </c>
      <c r="J163" s="43">
        <f t="shared" si="14"/>
        <v>880.07875000000013</v>
      </c>
      <c r="K163" s="43">
        <v>23</v>
      </c>
      <c r="L163" s="43">
        <v>2</v>
      </c>
      <c r="N163" s="43">
        <f t="shared" si="15"/>
        <v>-32.399999999999977</v>
      </c>
      <c r="O163" s="43">
        <f t="shared" si="16"/>
        <v>-32.799999999999955</v>
      </c>
      <c r="P163" s="43">
        <f t="shared" si="17"/>
        <v>36.700000000000045</v>
      </c>
      <c r="Q163" s="43">
        <f t="shared" si="18"/>
        <v>-4.1499999999999773</v>
      </c>
      <c r="R163" s="43"/>
      <c r="S163" s="43">
        <f t="shared" si="19"/>
        <v>2.1499999999999773</v>
      </c>
      <c r="T163" s="43">
        <f t="shared" si="20"/>
        <v>-18.475000000000023</v>
      </c>
    </row>
    <row r="164" spans="1:20" x14ac:dyDescent="0.3">
      <c r="A164" s="43">
        <v>53</v>
      </c>
      <c r="B164" s="43">
        <v>710.1</v>
      </c>
      <c r="C164" s="43">
        <v>780.3</v>
      </c>
      <c r="D164" s="43">
        <v>824.9</v>
      </c>
      <c r="E164" s="43">
        <v>693.4</v>
      </c>
      <c r="F164" s="43">
        <v>947.9</v>
      </c>
      <c r="G164" s="43">
        <v>1080</v>
      </c>
      <c r="H164" s="43">
        <v>641.9</v>
      </c>
      <c r="I164" s="43">
        <v>677.6</v>
      </c>
      <c r="J164" s="43">
        <f t="shared" si="14"/>
        <v>794.51250000000005</v>
      </c>
      <c r="K164" s="43">
        <v>19</v>
      </c>
      <c r="L164" s="43">
        <v>2</v>
      </c>
      <c r="N164" s="43">
        <f t="shared" si="15"/>
        <v>70.199999999999932</v>
      </c>
      <c r="O164" s="43">
        <f t="shared" si="16"/>
        <v>-131.5</v>
      </c>
      <c r="P164" s="43">
        <f t="shared" si="17"/>
        <v>132.10000000000002</v>
      </c>
      <c r="Q164" s="43">
        <f t="shared" si="18"/>
        <v>35.700000000000045</v>
      </c>
      <c r="R164" s="43"/>
      <c r="S164" s="43">
        <f t="shared" si="19"/>
        <v>101.14999999999998</v>
      </c>
      <c r="T164" s="43">
        <f t="shared" si="20"/>
        <v>-47.899999999999977</v>
      </c>
    </row>
    <row r="165" spans="1:20" x14ac:dyDescent="0.3">
      <c r="A165" s="43">
        <v>56</v>
      </c>
      <c r="B165" s="43">
        <v>561.1</v>
      </c>
      <c r="C165" s="43">
        <v>572</v>
      </c>
      <c r="D165" s="43">
        <v>621.02</v>
      </c>
      <c r="E165" s="43">
        <v>617.98</v>
      </c>
      <c r="F165" s="43">
        <v>573.9</v>
      </c>
      <c r="G165" s="43">
        <v>777.8</v>
      </c>
      <c r="H165" s="43">
        <v>647.6</v>
      </c>
      <c r="I165" s="43">
        <v>651.1</v>
      </c>
      <c r="J165" s="43">
        <f t="shared" si="14"/>
        <v>627.81250000000011</v>
      </c>
      <c r="K165" s="43">
        <v>20</v>
      </c>
      <c r="L165" s="43">
        <v>2</v>
      </c>
      <c r="N165" s="43">
        <f t="shared" si="15"/>
        <v>10.899999999999977</v>
      </c>
      <c r="O165" s="43">
        <f t="shared" si="16"/>
        <v>-3.0399999999999636</v>
      </c>
      <c r="P165" s="43">
        <f t="shared" si="17"/>
        <v>203.89999999999998</v>
      </c>
      <c r="Q165" s="43">
        <f t="shared" si="18"/>
        <v>3.5</v>
      </c>
      <c r="R165" s="43"/>
      <c r="S165" s="43">
        <f t="shared" si="19"/>
        <v>107.39999999999998</v>
      </c>
      <c r="T165" s="43">
        <f t="shared" si="20"/>
        <v>0.23000000000001819</v>
      </c>
    </row>
    <row r="166" spans="1:20" x14ac:dyDescent="0.3">
      <c r="A166" s="43">
        <v>58</v>
      </c>
      <c r="B166" s="43">
        <v>460.2</v>
      </c>
      <c r="C166" s="43">
        <v>641.05999999999995</v>
      </c>
      <c r="D166" s="43">
        <v>507.1</v>
      </c>
      <c r="E166" s="43">
        <v>587.61</v>
      </c>
      <c r="F166" s="43">
        <v>420.8</v>
      </c>
      <c r="G166" s="43">
        <v>559.1</v>
      </c>
      <c r="H166" s="43">
        <v>529.1</v>
      </c>
      <c r="I166" s="43">
        <v>619.4</v>
      </c>
      <c r="J166" s="43">
        <f t="shared" si="14"/>
        <v>540.54624999999999</v>
      </c>
      <c r="K166" s="43">
        <v>27</v>
      </c>
      <c r="L166" s="43">
        <v>2</v>
      </c>
      <c r="N166" s="43">
        <f t="shared" si="15"/>
        <v>180.85999999999996</v>
      </c>
      <c r="O166" s="43">
        <f t="shared" si="16"/>
        <v>80.509999999999991</v>
      </c>
      <c r="P166" s="43">
        <f t="shared" si="17"/>
        <v>138.30000000000001</v>
      </c>
      <c r="Q166" s="43">
        <f t="shared" si="18"/>
        <v>90.299999999999955</v>
      </c>
      <c r="R166" s="43"/>
      <c r="S166" s="43">
        <f t="shared" si="19"/>
        <v>159.57999999999993</v>
      </c>
      <c r="T166" s="43">
        <f t="shared" si="20"/>
        <v>85.404999999999973</v>
      </c>
    </row>
    <row r="167" spans="1:20" x14ac:dyDescent="0.3">
      <c r="A167" s="43">
        <v>63</v>
      </c>
      <c r="B167" s="43">
        <v>620.5</v>
      </c>
      <c r="C167" s="43">
        <v>737.3</v>
      </c>
      <c r="D167" s="43">
        <v>596.70000000000005</v>
      </c>
      <c r="E167" s="43">
        <v>674.9</v>
      </c>
      <c r="F167" s="43">
        <v>826.38</v>
      </c>
      <c r="G167" s="43">
        <v>792.4</v>
      </c>
      <c r="H167" s="43">
        <v>730.9</v>
      </c>
      <c r="I167" s="43">
        <v>706.2</v>
      </c>
      <c r="J167" s="43">
        <f t="shared" si="14"/>
        <v>710.66</v>
      </c>
      <c r="K167" s="43">
        <v>28</v>
      </c>
      <c r="L167" s="43">
        <v>2</v>
      </c>
      <c r="N167" s="43">
        <f t="shared" si="15"/>
        <v>116.79999999999995</v>
      </c>
      <c r="O167" s="43">
        <f t="shared" si="16"/>
        <v>78.199999999999932</v>
      </c>
      <c r="P167" s="43">
        <f t="shared" si="17"/>
        <v>-33.980000000000018</v>
      </c>
      <c r="Q167" s="43">
        <f t="shared" si="18"/>
        <v>-24.699999999999932</v>
      </c>
      <c r="R167" s="43"/>
      <c r="S167" s="43">
        <f t="shared" si="19"/>
        <v>41.409999999999854</v>
      </c>
      <c r="T167" s="43">
        <f t="shared" si="20"/>
        <v>26.75</v>
      </c>
    </row>
    <row r="168" spans="1:20" x14ac:dyDescent="0.3">
      <c r="A168" s="43">
        <v>65</v>
      </c>
      <c r="B168" s="43">
        <v>734.4</v>
      </c>
      <c r="C168" s="43">
        <v>743.7</v>
      </c>
      <c r="D168" s="43">
        <v>767.9</v>
      </c>
      <c r="E168" s="43">
        <v>812.3</v>
      </c>
      <c r="F168" s="43">
        <v>739.7</v>
      </c>
      <c r="G168" s="43">
        <v>862.66</v>
      </c>
      <c r="H168" s="43">
        <v>806.06</v>
      </c>
      <c r="I168" s="43">
        <v>887.66</v>
      </c>
      <c r="J168" s="43">
        <f t="shared" si="14"/>
        <v>794.2974999999999</v>
      </c>
      <c r="K168" s="43">
        <v>22</v>
      </c>
      <c r="L168" s="43">
        <v>2</v>
      </c>
      <c r="N168" s="43">
        <f t="shared" si="15"/>
        <v>9.3000000000000682</v>
      </c>
      <c r="O168" s="43">
        <f t="shared" si="16"/>
        <v>44.399999999999977</v>
      </c>
      <c r="P168" s="43">
        <f t="shared" si="17"/>
        <v>122.95999999999992</v>
      </c>
      <c r="Q168" s="43">
        <f t="shared" si="18"/>
        <v>81.600000000000023</v>
      </c>
      <c r="R168" s="43"/>
      <c r="S168" s="43">
        <f t="shared" si="19"/>
        <v>66.130000000000109</v>
      </c>
      <c r="T168" s="43">
        <f t="shared" si="20"/>
        <v>63</v>
      </c>
    </row>
    <row r="169" spans="1:20" x14ac:dyDescent="0.3">
      <c r="A169" s="43">
        <v>69</v>
      </c>
      <c r="B169" s="43">
        <v>446.8</v>
      </c>
      <c r="C169" s="43">
        <v>435.3</v>
      </c>
      <c r="D169" s="43">
        <v>439.47</v>
      </c>
      <c r="E169" s="43">
        <v>450.8</v>
      </c>
      <c r="F169" s="43">
        <v>398.9</v>
      </c>
      <c r="G169" s="43">
        <v>553.86</v>
      </c>
      <c r="H169" s="43">
        <v>453.6</v>
      </c>
      <c r="I169" s="43">
        <v>532.4</v>
      </c>
      <c r="J169" s="43">
        <f t="shared" si="14"/>
        <v>463.89125000000001</v>
      </c>
      <c r="K169" s="43">
        <v>24</v>
      </c>
      <c r="L169" s="43">
        <v>2</v>
      </c>
      <c r="N169" s="43">
        <f t="shared" si="15"/>
        <v>-11.5</v>
      </c>
      <c r="O169" s="43">
        <f t="shared" si="16"/>
        <v>11.329999999999984</v>
      </c>
      <c r="P169" s="43">
        <f t="shared" si="17"/>
        <v>154.96000000000004</v>
      </c>
      <c r="Q169" s="43">
        <f t="shared" si="18"/>
        <v>78.799999999999955</v>
      </c>
      <c r="R169" s="43"/>
      <c r="S169" s="43">
        <f t="shared" si="19"/>
        <v>71.730000000000018</v>
      </c>
      <c r="T169" s="43">
        <f t="shared" si="20"/>
        <v>45.064999999999998</v>
      </c>
    </row>
    <row r="170" spans="1:20" x14ac:dyDescent="0.3">
      <c r="A170" s="43">
        <v>74</v>
      </c>
      <c r="B170" s="43">
        <v>453.6</v>
      </c>
      <c r="C170" s="43">
        <v>571.41</v>
      </c>
      <c r="D170" s="43">
        <v>438.29</v>
      </c>
      <c r="E170" s="43">
        <v>470.6</v>
      </c>
      <c r="F170" s="43">
        <v>513.5</v>
      </c>
      <c r="G170" s="43">
        <v>652.4</v>
      </c>
      <c r="H170" s="43">
        <v>463.1</v>
      </c>
      <c r="I170" s="43">
        <v>573.76</v>
      </c>
      <c r="J170" s="43">
        <f t="shared" si="14"/>
        <v>517.08249999999998</v>
      </c>
      <c r="K170" s="43">
        <v>19</v>
      </c>
      <c r="L170" s="43">
        <v>2</v>
      </c>
      <c r="N170" s="43">
        <f t="shared" si="15"/>
        <v>117.80999999999995</v>
      </c>
      <c r="O170" s="43">
        <f t="shared" si="16"/>
        <v>32.31</v>
      </c>
      <c r="P170" s="43">
        <f t="shared" si="17"/>
        <v>138.89999999999998</v>
      </c>
      <c r="Q170" s="43">
        <f t="shared" si="18"/>
        <v>110.65999999999997</v>
      </c>
      <c r="R170" s="43"/>
      <c r="S170" s="43">
        <f t="shared" si="19"/>
        <v>128.35499999999996</v>
      </c>
      <c r="T170" s="43">
        <f t="shared" si="20"/>
        <v>71.485000000000014</v>
      </c>
    </row>
    <row r="171" spans="1:20" x14ac:dyDescent="0.3">
      <c r="A171" s="43">
        <v>76</v>
      </c>
      <c r="B171" s="43">
        <v>693.98</v>
      </c>
      <c r="C171" s="43">
        <v>651.36</v>
      </c>
      <c r="D171" s="43">
        <v>392.7</v>
      </c>
      <c r="E171" s="43">
        <v>464.47</v>
      </c>
      <c r="F171" s="43">
        <v>502.1</v>
      </c>
      <c r="G171" s="43">
        <v>708.52</v>
      </c>
      <c r="H171" s="43">
        <v>484.9</v>
      </c>
      <c r="I171" s="43">
        <v>569.47</v>
      </c>
      <c r="J171" s="43">
        <f t="shared" si="14"/>
        <v>558.4375</v>
      </c>
      <c r="K171" s="43">
        <v>31</v>
      </c>
      <c r="L171" s="43">
        <v>2</v>
      </c>
      <c r="N171" s="43">
        <f t="shared" si="15"/>
        <v>-42.620000000000005</v>
      </c>
      <c r="O171" s="43">
        <f t="shared" si="16"/>
        <v>71.770000000000039</v>
      </c>
      <c r="P171" s="43">
        <f t="shared" si="17"/>
        <v>206.41999999999996</v>
      </c>
      <c r="Q171" s="43">
        <f t="shared" si="18"/>
        <v>84.57000000000005</v>
      </c>
      <c r="R171" s="43"/>
      <c r="S171" s="43">
        <f t="shared" si="19"/>
        <v>81.900000000000091</v>
      </c>
      <c r="T171" s="43">
        <f t="shared" si="20"/>
        <v>78.170000000000073</v>
      </c>
    </row>
    <row r="172" spans="1:20" x14ac:dyDescent="0.3">
      <c r="A172" s="43">
        <v>79</v>
      </c>
      <c r="B172" s="43">
        <v>519.29999999999995</v>
      </c>
      <c r="C172" s="43">
        <v>778.56</v>
      </c>
      <c r="D172" s="43">
        <v>583.70000000000005</v>
      </c>
      <c r="E172" s="43">
        <v>625.4</v>
      </c>
      <c r="F172" s="43">
        <v>528.75</v>
      </c>
      <c r="G172" s="43">
        <v>624.85</v>
      </c>
      <c r="H172" s="43">
        <v>666</v>
      </c>
      <c r="I172" s="43">
        <v>884.8</v>
      </c>
      <c r="J172" s="43">
        <f t="shared" si="14"/>
        <v>651.41999999999996</v>
      </c>
      <c r="K172" s="43">
        <v>23</v>
      </c>
      <c r="L172" s="43">
        <v>2</v>
      </c>
      <c r="N172" s="43">
        <f t="shared" si="15"/>
        <v>259.26</v>
      </c>
      <c r="O172" s="43">
        <f t="shared" si="16"/>
        <v>41.699999999999932</v>
      </c>
      <c r="P172" s="43">
        <f t="shared" si="17"/>
        <v>96.100000000000023</v>
      </c>
      <c r="Q172" s="43">
        <f t="shared" si="18"/>
        <v>218.79999999999995</v>
      </c>
      <c r="R172" s="43"/>
      <c r="S172" s="43">
        <f t="shared" si="19"/>
        <v>177.67999999999995</v>
      </c>
      <c r="T172" s="43">
        <f t="shared" si="20"/>
        <v>130.24999999999989</v>
      </c>
    </row>
    <row r="173" spans="1:20" x14ac:dyDescent="0.3">
      <c r="A173" s="43">
        <v>81</v>
      </c>
      <c r="B173" s="43">
        <v>839.47</v>
      </c>
      <c r="C173" s="43">
        <v>828.9</v>
      </c>
      <c r="D173" s="43">
        <v>686.1</v>
      </c>
      <c r="E173" s="43">
        <v>733.94</v>
      </c>
      <c r="F173" s="43">
        <v>694.3</v>
      </c>
      <c r="G173" s="43">
        <v>726.7</v>
      </c>
      <c r="H173" s="43">
        <v>753.4</v>
      </c>
      <c r="I173" s="43">
        <v>787.1</v>
      </c>
      <c r="J173" s="43">
        <f t="shared" si="14"/>
        <v>756.23874999999998</v>
      </c>
      <c r="K173" s="43">
        <v>21</v>
      </c>
      <c r="L173" s="43">
        <v>2</v>
      </c>
      <c r="N173" s="43">
        <f t="shared" si="15"/>
        <v>-10.57000000000005</v>
      </c>
      <c r="O173" s="43">
        <f t="shared" si="16"/>
        <v>47.840000000000032</v>
      </c>
      <c r="P173" s="43">
        <f t="shared" si="17"/>
        <v>32.400000000000091</v>
      </c>
      <c r="Q173" s="43">
        <f t="shared" si="18"/>
        <v>33.700000000000045</v>
      </c>
      <c r="R173" s="43"/>
      <c r="S173" s="43">
        <f t="shared" si="19"/>
        <v>10.914999999999964</v>
      </c>
      <c r="T173" s="43">
        <f t="shared" si="20"/>
        <v>40.769999999999982</v>
      </c>
    </row>
    <row r="174" spans="1:20" x14ac:dyDescent="0.3">
      <c r="A174" s="43">
        <v>82</v>
      </c>
      <c r="B174" s="43">
        <v>439.6</v>
      </c>
      <c r="C174" s="43">
        <v>470.3</v>
      </c>
      <c r="D174" s="43">
        <v>487.1</v>
      </c>
      <c r="E174" s="43">
        <v>506.9</v>
      </c>
      <c r="F174" s="43">
        <v>443.4</v>
      </c>
      <c r="G174" s="43">
        <v>585.85</v>
      </c>
      <c r="H174" s="43">
        <v>515.1</v>
      </c>
      <c r="I174" s="43">
        <v>567</v>
      </c>
      <c r="J174" s="43">
        <f t="shared" si="14"/>
        <v>501.90625</v>
      </c>
      <c r="K174" s="43">
        <v>26</v>
      </c>
      <c r="L174" s="43">
        <v>2</v>
      </c>
      <c r="N174" s="43">
        <f t="shared" si="15"/>
        <v>30.699999999999989</v>
      </c>
      <c r="O174" s="43">
        <f t="shared" si="16"/>
        <v>19.799999999999955</v>
      </c>
      <c r="P174" s="43">
        <f t="shared" si="17"/>
        <v>142.45000000000005</v>
      </c>
      <c r="Q174" s="43">
        <f t="shared" si="18"/>
        <v>51.899999999999977</v>
      </c>
      <c r="R174" s="43"/>
      <c r="S174" s="43">
        <f t="shared" si="19"/>
        <v>86.575000000000045</v>
      </c>
      <c r="T174" s="43">
        <f t="shared" si="20"/>
        <v>35.850000000000023</v>
      </c>
    </row>
    <row r="175" spans="1:20" x14ac:dyDescent="0.3">
      <c r="A175" s="43">
        <v>83</v>
      </c>
      <c r="B175" s="43">
        <v>500.3</v>
      </c>
      <c r="C175" s="43">
        <v>560.6</v>
      </c>
      <c r="D175" s="43">
        <v>522.29999999999995</v>
      </c>
      <c r="E175" s="43">
        <v>605.4</v>
      </c>
      <c r="F175" s="43">
        <v>620.1</v>
      </c>
      <c r="G175" s="43">
        <v>679.6</v>
      </c>
      <c r="H175" s="43">
        <v>541.6</v>
      </c>
      <c r="I175" s="43">
        <v>604</v>
      </c>
      <c r="J175" s="43">
        <f t="shared" si="14"/>
        <v>579.23749999999995</v>
      </c>
      <c r="K175" s="43">
        <v>27</v>
      </c>
      <c r="L175" s="43">
        <v>2</v>
      </c>
      <c r="N175" s="43">
        <f t="shared" si="15"/>
        <v>60.300000000000011</v>
      </c>
      <c r="O175" s="43">
        <f t="shared" si="16"/>
        <v>83.100000000000023</v>
      </c>
      <c r="P175" s="43">
        <f t="shared" si="17"/>
        <v>59.5</v>
      </c>
      <c r="Q175" s="43">
        <f t="shared" si="18"/>
        <v>62.399999999999977</v>
      </c>
      <c r="R175" s="43"/>
      <c r="S175" s="43">
        <f t="shared" si="19"/>
        <v>59.899999999999977</v>
      </c>
      <c r="T175" s="43">
        <f t="shared" si="20"/>
        <v>72.75</v>
      </c>
    </row>
    <row r="176" spans="1:20" x14ac:dyDescent="0.3">
      <c r="A176" s="43">
        <v>84</v>
      </c>
      <c r="B176" s="43">
        <v>531.9</v>
      </c>
      <c r="C176" s="43">
        <v>584.70000000000005</v>
      </c>
      <c r="D176" s="43">
        <v>579.29999999999995</v>
      </c>
      <c r="E176" s="43">
        <v>590.5</v>
      </c>
      <c r="F176" s="43">
        <v>672</v>
      </c>
      <c r="G176" s="43">
        <v>734.3</v>
      </c>
      <c r="H176" s="43">
        <v>604</v>
      </c>
      <c r="I176" s="43">
        <v>598.4</v>
      </c>
      <c r="J176" s="43">
        <f t="shared" si="14"/>
        <v>611.88749999999993</v>
      </c>
      <c r="K176" s="43">
        <v>24</v>
      </c>
      <c r="L176" s="43">
        <v>2</v>
      </c>
      <c r="N176" s="43">
        <f t="shared" si="15"/>
        <v>52.800000000000068</v>
      </c>
      <c r="O176" s="43">
        <f t="shared" si="16"/>
        <v>11.200000000000045</v>
      </c>
      <c r="P176" s="43">
        <f t="shared" si="17"/>
        <v>62.299999999999955</v>
      </c>
      <c r="Q176" s="43">
        <f t="shared" si="18"/>
        <v>-5.6000000000000227</v>
      </c>
      <c r="R176" s="43"/>
      <c r="S176" s="43">
        <f t="shared" si="19"/>
        <v>57.549999999999955</v>
      </c>
      <c r="T176" s="43">
        <f t="shared" si="20"/>
        <v>2.8000000000000682</v>
      </c>
    </row>
    <row r="177" spans="1:20" x14ac:dyDescent="0.3">
      <c r="A177" s="43">
        <v>85</v>
      </c>
      <c r="B177" s="43">
        <v>682.2</v>
      </c>
      <c r="C177" s="43">
        <v>698.1</v>
      </c>
      <c r="D177" s="43">
        <v>699.7</v>
      </c>
      <c r="E177" s="43">
        <v>652.20000000000005</v>
      </c>
      <c r="F177" s="43">
        <v>867.1</v>
      </c>
      <c r="G177" s="43">
        <v>869.1</v>
      </c>
      <c r="H177" s="43">
        <v>778.6</v>
      </c>
      <c r="I177" s="43">
        <v>878.6</v>
      </c>
      <c r="J177" s="43">
        <f t="shared" si="14"/>
        <v>765.7</v>
      </c>
      <c r="K177" s="43">
        <v>19</v>
      </c>
      <c r="L177" s="43">
        <v>2</v>
      </c>
      <c r="N177" s="43">
        <f t="shared" si="15"/>
        <v>15.899999999999977</v>
      </c>
      <c r="O177" s="43">
        <f t="shared" si="16"/>
        <v>-47.5</v>
      </c>
      <c r="P177" s="43">
        <f t="shared" si="17"/>
        <v>2</v>
      </c>
      <c r="Q177" s="43">
        <f t="shared" si="18"/>
        <v>100</v>
      </c>
      <c r="R177" s="43"/>
      <c r="S177" s="43">
        <f t="shared" si="19"/>
        <v>8.9499999999999318</v>
      </c>
      <c r="T177" s="43">
        <f t="shared" si="20"/>
        <v>26.25</v>
      </c>
    </row>
    <row r="178" spans="1:20" x14ac:dyDescent="0.3">
      <c r="A178" s="43">
        <v>89</v>
      </c>
      <c r="B178" s="43">
        <v>582.20000000000005</v>
      </c>
      <c r="C178" s="43">
        <v>655.20000000000005</v>
      </c>
      <c r="D178" s="43">
        <v>558.9</v>
      </c>
      <c r="E178" s="43">
        <v>704.2</v>
      </c>
      <c r="F178" s="43">
        <v>763.8</v>
      </c>
      <c r="G178" s="43">
        <v>795.09</v>
      </c>
      <c r="H178" s="43">
        <v>719.4</v>
      </c>
      <c r="I178" s="43">
        <v>810.9</v>
      </c>
      <c r="J178" s="43">
        <f t="shared" si="14"/>
        <v>698.71124999999995</v>
      </c>
      <c r="K178" s="43">
        <v>27</v>
      </c>
      <c r="L178" s="43">
        <v>2</v>
      </c>
      <c r="N178" s="43">
        <f t="shared" si="15"/>
        <v>73</v>
      </c>
      <c r="O178" s="43">
        <f t="shared" si="16"/>
        <v>145.30000000000007</v>
      </c>
      <c r="P178" s="43">
        <f t="shared" si="17"/>
        <v>31.290000000000077</v>
      </c>
      <c r="Q178" s="43">
        <f t="shared" si="18"/>
        <v>91.5</v>
      </c>
      <c r="R178" s="43"/>
      <c r="S178" s="43">
        <f t="shared" si="19"/>
        <v>52.144999999999982</v>
      </c>
      <c r="T178" s="43">
        <f t="shared" si="20"/>
        <v>118.39999999999998</v>
      </c>
    </row>
    <row r="179" spans="1:20" x14ac:dyDescent="0.3">
      <c r="A179" s="43">
        <v>92</v>
      </c>
      <c r="B179" s="43">
        <v>537.1</v>
      </c>
      <c r="C179" s="43">
        <v>606.5</v>
      </c>
      <c r="D179" s="43">
        <v>549.1</v>
      </c>
      <c r="E179" s="43">
        <v>520.32000000000005</v>
      </c>
      <c r="F179" s="43">
        <v>606.1</v>
      </c>
      <c r="G179" s="43">
        <v>670.1</v>
      </c>
      <c r="H179" s="43">
        <v>598.4</v>
      </c>
      <c r="I179" s="43">
        <v>581.6</v>
      </c>
      <c r="J179" s="43">
        <f t="shared" si="14"/>
        <v>583.65250000000003</v>
      </c>
      <c r="K179" s="43">
        <v>27</v>
      </c>
      <c r="L179" s="43">
        <v>2</v>
      </c>
      <c r="N179" s="43">
        <f t="shared" si="15"/>
        <v>69.399999999999977</v>
      </c>
      <c r="O179" s="43">
        <f t="shared" si="16"/>
        <v>-28.779999999999973</v>
      </c>
      <c r="P179" s="43">
        <f t="shared" si="17"/>
        <v>64</v>
      </c>
      <c r="Q179" s="43">
        <f t="shared" si="18"/>
        <v>-16.799999999999955</v>
      </c>
      <c r="R179" s="43"/>
      <c r="S179" s="43">
        <f t="shared" si="19"/>
        <v>66.699999999999932</v>
      </c>
      <c r="T179" s="43">
        <f t="shared" si="20"/>
        <v>-22.789999999999964</v>
      </c>
    </row>
    <row r="180" spans="1:20" x14ac:dyDescent="0.3">
      <c r="A180" s="43">
        <v>93</v>
      </c>
      <c r="B180" s="43">
        <v>535.9</v>
      </c>
      <c r="C180" s="43">
        <v>590.6</v>
      </c>
      <c r="D180" s="43">
        <v>515.6</v>
      </c>
      <c r="E180" s="43">
        <v>510.9</v>
      </c>
      <c r="F180" s="43">
        <v>470.3</v>
      </c>
      <c r="G180" s="43">
        <v>772.84</v>
      </c>
      <c r="H180" s="43">
        <v>529.1</v>
      </c>
      <c r="I180" s="43">
        <v>590.20000000000005</v>
      </c>
      <c r="J180" s="43">
        <f t="shared" si="14"/>
        <v>564.43000000000006</v>
      </c>
      <c r="K180" s="43">
        <v>24</v>
      </c>
      <c r="L180" s="43">
        <v>2</v>
      </c>
      <c r="N180" s="43">
        <f t="shared" si="15"/>
        <v>54.700000000000045</v>
      </c>
      <c r="O180" s="43">
        <f t="shared" si="16"/>
        <v>-4.7000000000000455</v>
      </c>
      <c r="P180" s="43">
        <f t="shared" si="17"/>
        <v>302.54000000000002</v>
      </c>
      <c r="Q180" s="43">
        <f t="shared" si="18"/>
        <v>61.100000000000023</v>
      </c>
      <c r="R180" s="43"/>
      <c r="S180" s="43">
        <f t="shared" si="19"/>
        <v>178.62</v>
      </c>
      <c r="T180" s="43">
        <f t="shared" si="20"/>
        <v>28.199999999999932</v>
      </c>
    </row>
    <row r="181" spans="1:20" x14ac:dyDescent="0.3">
      <c r="A181" s="43">
        <v>95</v>
      </c>
      <c r="B181" s="43">
        <v>561.29999999999995</v>
      </c>
      <c r="C181" s="43">
        <v>505.7</v>
      </c>
      <c r="D181" s="43">
        <v>547.6</v>
      </c>
      <c r="E181" s="43">
        <v>600.9</v>
      </c>
      <c r="F181" s="43">
        <v>549.5</v>
      </c>
      <c r="G181" s="43">
        <v>640.96</v>
      </c>
      <c r="H181" s="43">
        <v>595.70000000000005</v>
      </c>
      <c r="I181" s="43">
        <v>706.5</v>
      </c>
      <c r="J181" s="43">
        <f t="shared" si="14"/>
        <v>588.52</v>
      </c>
      <c r="K181" s="43">
        <v>28</v>
      </c>
      <c r="L181" s="43">
        <v>2</v>
      </c>
      <c r="N181" s="43">
        <f t="shared" si="15"/>
        <v>-55.599999999999966</v>
      </c>
      <c r="O181" s="43">
        <f t="shared" si="16"/>
        <v>53.299999999999955</v>
      </c>
      <c r="P181" s="43">
        <f t="shared" si="17"/>
        <v>91.460000000000036</v>
      </c>
      <c r="Q181" s="43">
        <f t="shared" si="18"/>
        <v>110.79999999999995</v>
      </c>
      <c r="R181" s="43"/>
      <c r="S181" s="43">
        <f t="shared" si="19"/>
        <v>17.930000000000064</v>
      </c>
      <c r="T181" s="43">
        <f t="shared" si="20"/>
        <v>82.049999999999955</v>
      </c>
    </row>
    <row r="182" spans="1:20" x14ac:dyDescent="0.3">
      <c r="A182" s="43">
        <v>96</v>
      </c>
      <c r="B182" s="43">
        <v>629.70000000000005</v>
      </c>
      <c r="C182" s="43">
        <v>792.73</v>
      </c>
      <c r="D182" s="43">
        <v>719.79</v>
      </c>
      <c r="E182" s="43">
        <v>722.9</v>
      </c>
      <c r="F182" s="43">
        <v>613.79999999999995</v>
      </c>
      <c r="G182" s="43">
        <v>698.1</v>
      </c>
      <c r="H182" s="43">
        <v>681.5</v>
      </c>
      <c r="I182" s="43">
        <v>727.8</v>
      </c>
      <c r="J182" s="43">
        <f t="shared" si="14"/>
        <v>698.29000000000008</v>
      </c>
      <c r="K182" s="43">
        <v>25</v>
      </c>
      <c r="L182" s="43">
        <v>2</v>
      </c>
      <c r="N182" s="43">
        <f t="shared" si="15"/>
        <v>163.02999999999997</v>
      </c>
      <c r="O182" s="43">
        <f t="shared" si="16"/>
        <v>3.1100000000000136</v>
      </c>
      <c r="P182" s="43">
        <f t="shared" si="17"/>
        <v>84.300000000000068</v>
      </c>
      <c r="Q182" s="43">
        <f t="shared" si="18"/>
        <v>46.299999999999955</v>
      </c>
      <c r="R182" s="43"/>
      <c r="S182" s="43">
        <f t="shared" si="19"/>
        <v>123.66499999999996</v>
      </c>
      <c r="T182" s="43">
        <f t="shared" si="20"/>
        <v>24.704999999999927</v>
      </c>
    </row>
    <row r="183" spans="1:20" x14ac:dyDescent="0.3">
      <c r="A183" s="43">
        <v>97</v>
      </c>
      <c r="B183" s="43">
        <v>544.29999999999995</v>
      </c>
      <c r="C183" s="43">
        <v>597.20000000000005</v>
      </c>
      <c r="D183" s="43">
        <v>532.9</v>
      </c>
      <c r="E183" s="43">
        <v>603.9</v>
      </c>
      <c r="F183" s="43">
        <v>475.1</v>
      </c>
      <c r="G183" s="43">
        <v>605.29999999999995</v>
      </c>
      <c r="H183" s="43">
        <v>745.1</v>
      </c>
      <c r="I183" s="43">
        <v>725.6</v>
      </c>
      <c r="J183" s="43">
        <f t="shared" si="14"/>
        <v>603.67500000000007</v>
      </c>
      <c r="K183" s="43">
        <v>35</v>
      </c>
      <c r="L183" s="43">
        <v>2</v>
      </c>
      <c r="N183" s="43">
        <f t="shared" si="15"/>
        <v>52.900000000000091</v>
      </c>
      <c r="O183" s="43">
        <f t="shared" si="16"/>
        <v>71</v>
      </c>
      <c r="P183" s="43">
        <f t="shared" si="17"/>
        <v>130.19999999999993</v>
      </c>
      <c r="Q183" s="43">
        <f t="shared" si="18"/>
        <v>-19.5</v>
      </c>
      <c r="R183" s="43"/>
      <c r="S183" s="43">
        <f t="shared" si="19"/>
        <v>91.550000000000011</v>
      </c>
      <c r="T183" s="43">
        <f t="shared" si="20"/>
        <v>25.75</v>
      </c>
    </row>
    <row r="184" spans="1:20" x14ac:dyDescent="0.3">
      <c r="A184" s="43">
        <v>98</v>
      </c>
      <c r="B184" s="43">
        <v>526.70000000000005</v>
      </c>
      <c r="C184" s="43">
        <v>533.6</v>
      </c>
      <c r="D184" s="43">
        <v>599.79999999999995</v>
      </c>
      <c r="E184" s="43">
        <v>769.2</v>
      </c>
      <c r="F184" s="43">
        <v>534.1</v>
      </c>
      <c r="G184" s="43">
        <v>633.79999999999995</v>
      </c>
      <c r="H184" s="43">
        <v>841.26</v>
      </c>
      <c r="I184" s="43">
        <v>688.5</v>
      </c>
      <c r="J184" s="43">
        <f t="shared" si="14"/>
        <v>640.87</v>
      </c>
      <c r="K184" s="43">
        <v>25</v>
      </c>
      <c r="L184" s="43">
        <v>2</v>
      </c>
      <c r="N184" s="43">
        <f t="shared" si="15"/>
        <v>6.8999999999999773</v>
      </c>
      <c r="O184" s="43">
        <f t="shared" si="16"/>
        <v>169.40000000000009</v>
      </c>
      <c r="P184" s="43">
        <f t="shared" si="17"/>
        <v>99.699999999999932</v>
      </c>
      <c r="Q184" s="43">
        <f t="shared" si="18"/>
        <v>-152.76</v>
      </c>
      <c r="R184" s="43"/>
      <c r="S184" s="43">
        <f t="shared" si="19"/>
        <v>53.299999999999955</v>
      </c>
      <c r="T184" s="43">
        <f t="shared" si="20"/>
        <v>8.32000000000005</v>
      </c>
    </row>
    <row r="185" spans="1:20" x14ac:dyDescent="0.3">
      <c r="A185" s="43">
        <v>110</v>
      </c>
      <c r="B185" s="43">
        <v>630.20000000000005</v>
      </c>
      <c r="C185" s="43">
        <v>630.29999999999995</v>
      </c>
      <c r="D185" s="43">
        <v>586.24</v>
      </c>
      <c r="E185" s="43">
        <v>614.1</v>
      </c>
      <c r="F185" s="43">
        <v>546.5</v>
      </c>
      <c r="G185" s="43">
        <v>575.6</v>
      </c>
      <c r="H185" s="43">
        <v>685</v>
      </c>
      <c r="I185" s="43">
        <v>776.6</v>
      </c>
      <c r="J185" s="43">
        <f t="shared" si="14"/>
        <v>630.56750000000011</v>
      </c>
      <c r="K185" s="43">
        <v>20</v>
      </c>
      <c r="L185" s="43">
        <v>2</v>
      </c>
      <c r="N185" s="43">
        <f t="shared" si="15"/>
        <v>9.9999999999909051E-2</v>
      </c>
      <c r="O185" s="43">
        <f t="shared" si="16"/>
        <v>27.860000000000014</v>
      </c>
      <c r="P185" s="43">
        <f t="shared" si="17"/>
        <v>29.100000000000023</v>
      </c>
      <c r="Q185" s="43">
        <f t="shared" si="18"/>
        <v>91.600000000000023</v>
      </c>
      <c r="R185" s="43"/>
      <c r="S185" s="43">
        <f t="shared" si="19"/>
        <v>14.600000000000023</v>
      </c>
      <c r="T185" s="43">
        <f t="shared" si="20"/>
        <v>59.730000000000018</v>
      </c>
    </row>
    <row r="186" spans="1:20" x14ac:dyDescent="0.3">
      <c r="A186" s="43">
        <v>115</v>
      </c>
      <c r="B186" s="43">
        <v>426.6</v>
      </c>
      <c r="C186" s="43">
        <v>453.8</v>
      </c>
      <c r="D186" s="43">
        <v>451.3</v>
      </c>
      <c r="E186" s="43">
        <v>464.9</v>
      </c>
      <c r="F186" s="43">
        <v>448.9</v>
      </c>
      <c r="G186" s="43">
        <v>598.19000000000005</v>
      </c>
      <c r="H186" s="43">
        <v>458.3</v>
      </c>
      <c r="I186" s="43">
        <v>684.48</v>
      </c>
      <c r="J186" s="43">
        <f t="shared" si="14"/>
        <v>498.30875000000003</v>
      </c>
      <c r="K186" s="43">
        <v>31</v>
      </c>
      <c r="L186" s="43">
        <v>2</v>
      </c>
      <c r="N186" s="43">
        <f t="shared" si="15"/>
        <v>27.199999999999989</v>
      </c>
      <c r="O186" s="43">
        <f t="shared" si="16"/>
        <v>13.599999999999966</v>
      </c>
      <c r="P186" s="43">
        <f t="shared" si="17"/>
        <v>149.29000000000008</v>
      </c>
      <c r="Q186" s="43">
        <f t="shared" si="18"/>
        <v>226.18</v>
      </c>
      <c r="R186" s="43"/>
      <c r="S186" s="43">
        <f t="shared" si="19"/>
        <v>88.245000000000005</v>
      </c>
      <c r="T186" s="43">
        <f t="shared" si="20"/>
        <v>119.89000000000004</v>
      </c>
    </row>
    <row r="187" spans="1:20" x14ac:dyDescent="0.3">
      <c r="A187" s="43">
        <v>117</v>
      </c>
      <c r="B187" s="43">
        <v>461.44</v>
      </c>
      <c r="C187" s="43">
        <v>449.7</v>
      </c>
      <c r="D187" s="43">
        <v>468.8</v>
      </c>
      <c r="E187" s="43">
        <v>440.4</v>
      </c>
      <c r="F187" s="43">
        <v>531</v>
      </c>
      <c r="G187" s="43">
        <v>639.89</v>
      </c>
      <c r="H187" s="43">
        <v>543.4</v>
      </c>
      <c r="I187" s="43">
        <v>631.1</v>
      </c>
      <c r="J187" s="43">
        <f t="shared" si="14"/>
        <v>520.71625000000006</v>
      </c>
      <c r="K187" s="43">
        <v>20</v>
      </c>
      <c r="L187" s="43">
        <v>2</v>
      </c>
      <c r="N187" s="43">
        <f t="shared" si="15"/>
        <v>-11.740000000000009</v>
      </c>
      <c r="O187" s="43">
        <f t="shared" si="16"/>
        <v>-28.400000000000034</v>
      </c>
      <c r="P187" s="43">
        <f t="shared" si="17"/>
        <v>108.88999999999999</v>
      </c>
      <c r="Q187" s="43">
        <f t="shared" si="18"/>
        <v>87.700000000000045</v>
      </c>
      <c r="R187" s="43"/>
      <c r="S187" s="43">
        <f t="shared" si="19"/>
        <v>48.574999999999932</v>
      </c>
      <c r="T187" s="43">
        <f t="shared" si="20"/>
        <v>29.649999999999977</v>
      </c>
    </row>
    <row r="188" spans="1:20" x14ac:dyDescent="0.3">
      <c r="A188" s="43">
        <v>118</v>
      </c>
      <c r="B188" s="43">
        <v>561.79999999999995</v>
      </c>
      <c r="C188" s="43">
        <v>700.7</v>
      </c>
      <c r="D188" s="43">
        <v>483.6</v>
      </c>
      <c r="E188" s="43">
        <v>489.6</v>
      </c>
      <c r="F188" s="43">
        <v>541.4</v>
      </c>
      <c r="G188" s="43">
        <v>722.1</v>
      </c>
      <c r="H188" s="43">
        <v>563.1</v>
      </c>
      <c r="I188" s="43">
        <v>586.9</v>
      </c>
      <c r="J188" s="43">
        <f t="shared" si="14"/>
        <v>581.15</v>
      </c>
      <c r="K188" s="43">
        <v>22</v>
      </c>
      <c r="L188" s="43">
        <v>2</v>
      </c>
      <c r="N188" s="43">
        <f t="shared" si="15"/>
        <v>138.90000000000009</v>
      </c>
      <c r="O188" s="43">
        <f t="shared" si="16"/>
        <v>6</v>
      </c>
      <c r="P188" s="43">
        <f t="shared" si="17"/>
        <v>180.70000000000005</v>
      </c>
      <c r="Q188" s="43">
        <f t="shared" si="18"/>
        <v>23.799999999999955</v>
      </c>
      <c r="R188" s="43"/>
      <c r="S188" s="43">
        <f t="shared" si="19"/>
        <v>159.80000000000018</v>
      </c>
      <c r="T188" s="43">
        <f t="shared" si="20"/>
        <v>14.899999999999977</v>
      </c>
    </row>
    <row r="189" spans="1:20" x14ac:dyDescent="0.3">
      <c r="A189" s="43">
        <v>119</v>
      </c>
      <c r="B189" s="43">
        <v>494.5</v>
      </c>
      <c r="C189" s="43">
        <v>748.4</v>
      </c>
      <c r="D189" s="43">
        <v>458.1</v>
      </c>
      <c r="E189" s="43">
        <v>511.79</v>
      </c>
      <c r="F189" s="43">
        <v>589.4</v>
      </c>
      <c r="G189" s="43">
        <v>899.82</v>
      </c>
      <c r="H189" s="43">
        <v>641.07000000000005</v>
      </c>
      <c r="I189" s="43">
        <v>598.86</v>
      </c>
      <c r="J189" s="43">
        <f t="shared" si="14"/>
        <v>617.74249999999995</v>
      </c>
      <c r="K189" s="43">
        <v>22</v>
      </c>
      <c r="L189" s="43">
        <v>2</v>
      </c>
      <c r="N189" s="43">
        <f t="shared" si="15"/>
        <v>253.89999999999998</v>
      </c>
      <c r="O189" s="43">
        <f t="shared" si="16"/>
        <v>53.69</v>
      </c>
      <c r="P189" s="43">
        <f t="shared" si="17"/>
        <v>310.42000000000007</v>
      </c>
      <c r="Q189" s="43">
        <f t="shared" si="18"/>
        <v>-42.210000000000036</v>
      </c>
      <c r="R189" s="43"/>
      <c r="S189" s="43">
        <f t="shared" si="19"/>
        <v>282.15999999999997</v>
      </c>
      <c r="T189" s="43">
        <f t="shared" si="20"/>
        <v>5.7400000000000091</v>
      </c>
    </row>
    <row r="190" spans="1:20" x14ac:dyDescent="0.3">
      <c r="A190" s="43">
        <v>126</v>
      </c>
      <c r="B190" s="43">
        <v>962.3</v>
      </c>
      <c r="C190" s="43">
        <v>867.1</v>
      </c>
      <c r="D190" s="43">
        <v>803</v>
      </c>
      <c r="E190" s="43">
        <v>750.6</v>
      </c>
      <c r="F190" s="43">
        <v>798.3</v>
      </c>
      <c r="G190" s="43">
        <v>895.15</v>
      </c>
      <c r="H190" s="43">
        <v>923</v>
      </c>
      <c r="I190" s="43">
        <v>855.9</v>
      </c>
      <c r="J190" s="43">
        <f t="shared" si="14"/>
        <v>856.91874999999993</v>
      </c>
      <c r="K190" s="43">
        <v>29</v>
      </c>
      <c r="L190" s="43">
        <v>2</v>
      </c>
      <c r="N190" s="43">
        <f t="shared" si="15"/>
        <v>-95.199999999999932</v>
      </c>
      <c r="O190" s="43">
        <f t="shared" si="16"/>
        <v>-52.399999999999977</v>
      </c>
      <c r="P190" s="43">
        <f t="shared" si="17"/>
        <v>96.850000000000023</v>
      </c>
      <c r="Q190" s="43">
        <f t="shared" si="18"/>
        <v>-67.100000000000023</v>
      </c>
      <c r="R190" s="43"/>
      <c r="S190" s="43">
        <f t="shared" si="19"/>
        <v>0.82500000000004547</v>
      </c>
      <c r="T190" s="43">
        <f t="shared" si="20"/>
        <v>-59.75</v>
      </c>
    </row>
    <row r="191" spans="1:20" x14ac:dyDescent="0.3">
      <c r="A191" s="43">
        <v>127</v>
      </c>
      <c r="B191" s="43">
        <v>646.79999999999995</v>
      </c>
      <c r="C191" s="43">
        <v>658.88</v>
      </c>
      <c r="D191" s="43">
        <v>580.1</v>
      </c>
      <c r="E191" s="43">
        <v>616.85</v>
      </c>
      <c r="F191" s="43">
        <v>685.3</v>
      </c>
      <c r="G191" s="43">
        <v>798.9</v>
      </c>
      <c r="H191" s="43">
        <v>881.2</v>
      </c>
      <c r="I191" s="43">
        <v>869.23</v>
      </c>
      <c r="J191" s="43">
        <f t="shared" si="14"/>
        <v>717.15750000000003</v>
      </c>
      <c r="K191" s="43">
        <v>25</v>
      </c>
      <c r="L191" s="43">
        <v>2</v>
      </c>
      <c r="N191" s="43">
        <f t="shared" si="15"/>
        <v>12.080000000000041</v>
      </c>
      <c r="O191" s="43">
        <f t="shared" si="16"/>
        <v>36.75</v>
      </c>
      <c r="P191" s="43">
        <f t="shared" si="17"/>
        <v>113.60000000000002</v>
      </c>
      <c r="Q191" s="43">
        <f t="shared" si="18"/>
        <v>-11.970000000000027</v>
      </c>
      <c r="R191" s="43"/>
      <c r="S191" s="43">
        <f t="shared" si="19"/>
        <v>62.840000000000032</v>
      </c>
      <c r="T191" s="43">
        <f t="shared" si="20"/>
        <v>12.389999999999873</v>
      </c>
    </row>
    <row r="192" spans="1:20" x14ac:dyDescent="0.3">
      <c r="A192" s="43">
        <v>128</v>
      </c>
      <c r="B192" s="43">
        <v>565.5</v>
      </c>
      <c r="C192" s="43">
        <v>575.29999999999995</v>
      </c>
      <c r="D192" s="43">
        <v>591.9</v>
      </c>
      <c r="E192" s="43">
        <v>566.1</v>
      </c>
      <c r="F192" s="43">
        <v>693.9</v>
      </c>
      <c r="G192" s="43">
        <v>1078</v>
      </c>
      <c r="H192" s="43">
        <v>630.19000000000005</v>
      </c>
      <c r="I192" s="43">
        <v>692.1</v>
      </c>
      <c r="J192" s="43">
        <f t="shared" si="14"/>
        <v>674.12374999999997</v>
      </c>
      <c r="K192" s="43">
        <v>23</v>
      </c>
      <c r="L192" s="43">
        <v>2</v>
      </c>
      <c r="N192" s="43">
        <f t="shared" si="15"/>
        <v>9.7999999999999545</v>
      </c>
      <c r="O192" s="43">
        <f t="shared" si="16"/>
        <v>-25.799999999999955</v>
      </c>
      <c r="P192" s="43">
        <f t="shared" si="17"/>
        <v>384.1</v>
      </c>
      <c r="Q192" s="43">
        <f t="shared" si="18"/>
        <v>61.909999999999968</v>
      </c>
      <c r="R192" s="43"/>
      <c r="S192" s="43">
        <f t="shared" si="19"/>
        <v>196.94999999999993</v>
      </c>
      <c r="T192" s="43">
        <f t="shared" si="20"/>
        <v>18.05499999999995</v>
      </c>
    </row>
    <row r="193" spans="1:20" x14ac:dyDescent="0.3">
      <c r="A193" s="43">
        <v>131</v>
      </c>
      <c r="B193" s="43">
        <v>493.8</v>
      </c>
      <c r="C193" s="43">
        <v>627.73</v>
      </c>
      <c r="D193" s="43">
        <v>517.70000000000005</v>
      </c>
      <c r="E193" s="43">
        <v>600.70000000000005</v>
      </c>
      <c r="F193" s="43">
        <v>591.9</v>
      </c>
      <c r="G193" s="43">
        <v>680.9</v>
      </c>
      <c r="H193" s="43">
        <v>635.79999999999995</v>
      </c>
      <c r="I193" s="43">
        <v>630.1</v>
      </c>
      <c r="J193" s="43">
        <f t="shared" si="14"/>
        <v>597.32875000000013</v>
      </c>
      <c r="K193" s="43">
        <v>21</v>
      </c>
      <c r="L193" s="43">
        <v>2</v>
      </c>
      <c r="N193" s="43">
        <f t="shared" si="15"/>
        <v>133.93</v>
      </c>
      <c r="O193" s="43">
        <f t="shared" si="16"/>
        <v>83</v>
      </c>
      <c r="P193" s="43">
        <f t="shared" si="17"/>
        <v>89</v>
      </c>
      <c r="Q193" s="43">
        <f t="shared" si="18"/>
        <v>-5.6999999999999318</v>
      </c>
      <c r="R193" s="43"/>
      <c r="S193" s="43">
        <f t="shared" si="19"/>
        <v>111.46500000000003</v>
      </c>
      <c r="T193" s="43">
        <f t="shared" si="20"/>
        <v>38.650000000000091</v>
      </c>
    </row>
    <row r="194" spans="1:20" x14ac:dyDescent="0.3">
      <c r="A194" s="43">
        <v>132</v>
      </c>
      <c r="B194" s="43">
        <v>436.7</v>
      </c>
      <c r="C194" s="43">
        <v>426.3</v>
      </c>
      <c r="D194" s="43">
        <v>438.29</v>
      </c>
      <c r="E194" s="43">
        <v>505.03</v>
      </c>
      <c r="F194" s="43">
        <v>499.3</v>
      </c>
      <c r="G194" s="43">
        <v>544.9</v>
      </c>
      <c r="H194" s="43">
        <v>446.8</v>
      </c>
      <c r="I194" s="43">
        <v>595.73</v>
      </c>
      <c r="J194" s="43">
        <f t="shared" si="14"/>
        <v>486.63125000000002</v>
      </c>
      <c r="K194" s="43">
        <v>37</v>
      </c>
      <c r="L194" s="43">
        <v>2</v>
      </c>
      <c r="N194" s="43">
        <f t="shared" si="15"/>
        <v>-10.399999999999977</v>
      </c>
      <c r="O194" s="43">
        <f t="shared" si="16"/>
        <v>66.739999999999952</v>
      </c>
      <c r="P194" s="43">
        <f t="shared" si="17"/>
        <v>45.599999999999966</v>
      </c>
      <c r="Q194" s="43">
        <f t="shared" si="18"/>
        <v>148.93</v>
      </c>
      <c r="R194" s="43"/>
      <c r="S194" s="43">
        <f t="shared" si="19"/>
        <v>17.600000000000023</v>
      </c>
      <c r="T194" s="43">
        <f t="shared" si="20"/>
        <v>107.83499999999998</v>
      </c>
    </row>
    <row r="195" spans="1:20" x14ac:dyDescent="0.3">
      <c r="A195" s="43">
        <v>135</v>
      </c>
      <c r="B195" s="43">
        <v>473.2</v>
      </c>
      <c r="C195" s="43">
        <v>541.76</v>
      </c>
      <c r="D195" s="43">
        <v>465.1</v>
      </c>
      <c r="E195" s="43">
        <v>499.4</v>
      </c>
      <c r="F195" s="43">
        <v>523.6</v>
      </c>
      <c r="G195" s="43">
        <v>632.1</v>
      </c>
      <c r="H195" s="43">
        <v>447.8</v>
      </c>
      <c r="I195" s="43">
        <v>536.6</v>
      </c>
      <c r="J195" s="43">
        <f t="shared" si="14"/>
        <v>514.94500000000005</v>
      </c>
      <c r="K195" s="43">
        <v>23</v>
      </c>
      <c r="L195" s="43">
        <v>2</v>
      </c>
      <c r="N195" s="43">
        <f t="shared" si="15"/>
        <v>68.56</v>
      </c>
      <c r="O195" s="43">
        <f t="shared" si="16"/>
        <v>34.299999999999955</v>
      </c>
      <c r="P195" s="43">
        <f t="shared" si="17"/>
        <v>108.5</v>
      </c>
      <c r="Q195" s="43">
        <f t="shared" si="18"/>
        <v>88.800000000000011</v>
      </c>
      <c r="R195" s="43"/>
      <c r="S195" s="43">
        <f t="shared" si="19"/>
        <v>88.530000000000086</v>
      </c>
      <c r="T195" s="43">
        <f t="shared" si="20"/>
        <v>61.549999999999955</v>
      </c>
    </row>
    <row r="196" spans="1:20" x14ac:dyDescent="0.3">
      <c r="A196" s="43">
        <v>140</v>
      </c>
      <c r="B196" s="43">
        <v>505.8</v>
      </c>
      <c r="C196" s="43">
        <v>515.29999999999995</v>
      </c>
      <c r="D196" s="43">
        <v>522.1</v>
      </c>
      <c r="E196" s="43">
        <v>559.20000000000005</v>
      </c>
      <c r="F196" s="43">
        <v>502.3</v>
      </c>
      <c r="G196" s="43">
        <v>619.73</v>
      </c>
      <c r="H196" s="43">
        <v>545.4</v>
      </c>
      <c r="I196" s="43">
        <v>611</v>
      </c>
      <c r="J196" s="43">
        <f t="shared" ref="J196:J214" si="21">AVERAGE(B196:I196)</f>
        <v>547.60374999999999</v>
      </c>
      <c r="K196" s="43">
        <v>20</v>
      </c>
      <c r="L196" s="43">
        <v>2</v>
      </c>
      <c r="N196" s="43">
        <f t="shared" ref="N196:N214" si="22">C196-B196</f>
        <v>9.4999999999999432</v>
      </c>
      <c r="O196" s="43">
        <f t="shared" ref="O196:O214" si="23">E196-D196</f>
        <v>37.100000000000023</v>
      </c>
      <c r="P196" s="43">
        <f t="shared" ref="P196:P214" si="24">G196-F196</f>
        <v>117.43</v>
      </c>
      <c r="Q196" s="43">
        <f t="shared" ref="Q196:Q214" si="25">I196-H196</f>
        <v>65.600000000000023</v>
      </c>
      <c r="R196" s="43"/>
      <c r="S196" s="43">
        <f t="shared" ref="S196:S214" si="26">AVERAGE(C196,G196)-AVERAGE(B196,F196)</f>
        <v>63.464999999999975</v>
      </c>
      <c r="T196" s="43">
        <f t="shared" ref="T196:T214" si="27">AVERAGE(E196,I196)-AVERAGE(D196,H196)</f>
        <v>51.350000000000023</v>
      </c>
    </row>
    <row r="197" spans="1:20" x14ac:dyDescent="0.3">
      <c r="A197" s="43">
        <v>144</v>
      </c>
      <c r="B197" s="43">
        <v>655.6</v>
      </c>
      <c r="C197" s="43">
        <v>788.8</v>
      </c>
      <c r="D197" s="43">
        <v>472.1</v>
      </c>
      <c r="E197" s="43">
        <v>475.9</v>
      </c>
      <c r="F197" s="43">
        <v>589.5</v>
      </c>
      <c r="G197" s="43">
        <v>700.4</v>
      </c>
      <c r="H197" s="43">
        <v>613.9</v>
      </c>
      <c r="I197" s="43">
        <v>712.3</v>
      </c>
      <c r="J197" s="43">
        <f t="shared" si="21"/>
        <v>626.0625</v>
      </c>
      <c r="K197" s="43">
        <v>22</v>
      </c>
      <c r="L197" s="43">
        <v>2</v>
      </c>
      <c r="N197" s="43">
        <f t="shared" si="22"/>
        <v>133.19999999999993</v>
      </c>
      <c r="O197" s="43">
        <f t="shared" si="23"/>
        <v>3.7999999999999545</v>
      </c>
      <c r="P197" s="43">
        <f t="shared" si="24"/>
        <v>110.89999999999998</v>
      </c>
      <c r="Q197" s="43">
        <f t="shared" si="25"/>
        <v>98.399999999999977</v>
      </c>
      <c r="R197" s="43"/>
      <c r="S197" s="43">
        <f t="shared" si="26"/>
        <v>122.04999999999995</v>
      </c>
      <c r="T197" s="43">
        <f t="shared" si="27"/>
        <v>51.099999999999909</v>
      </c>
    </row>
    <row r="198" spans="1:20" x14ac:dyDescent="0.3">
      <c r="A198" s="43">
        <v>145</v>
      </c>
      <c r="B198" s="43">
        <v>385.7</v>
      </c>
      <c r="C198" s="43">
        <v>661.12</v>
      </c>
      <c r="D198" s="43">
        <v>457.71</v>
      </c>
      <c r="E198" s="43">
        <v>456.21</v>
      </c>
      <c r="F198" s="43">
        <v>401.14</v>
      </c>
      <c r="G198" s="43">
        <v>700.96</v>
      </c>
      <c r="H198" s="43">
        <v>524.91</v>
      </c>
      <c r="I198" s="43">
        <v>719.71</v>
      </c>
      <c r="J198" s="43">
        <f t="shared" si="21"/>
        <v>538.4325</v>
      </c>
      <c r="K198" s="43">
        <v>21</v>
      </c>
      <c r="L198" s="43">
        <v>2</v>
      </c>
      <c r="N198" s="43">
        <f t="shared" si="22"/>
        <v>275.42</v>
      </c>
      <c r="O198" s="43">
        <f t="shared" si="23"/>
        <v>-1.5</v>
      </c>
      <c r="P198" s="43">
        <f t="shared" si="24"/>
        <v>299.82000000000005</v>
      </c>
      <c r="Q198" s="43">
        <f t="shared" si="25"/>
        <v>194.80000000000007</v>
      </c>
      <c r="R198" s="43"/>
      <c r="S198" s="43">
        <f t="shared" si="26"/>
        <v>287.62</v>
      </c>
      <c r="T198" s="43">
        <f t="shared" si="27"/>
        <v>96.650000000000091</v>
      </c>
    </row>
    <row r="199" spans="1:20" x14ac:dyDescent="0.3">
      <c r="A199" s="43">
        <v>147</v>
      </c>
      <c r="B199" s="43">
        <v>488.6</v>
      </c>
      <c r="C199" s="43">
        <v>545.39</v>
      </c>
      <c r="D199" s="43">
        <v>434.4</v>
      </c>
      <c r="E199" s="43">
        <v>544.85</v>
      </c>
      <c r="F199" s="43">
        <v>542.72</v>
      </c>
      <c r="G199" s="43">
        <v>681.7</v>
      </c>
      <c r="H199" s="43">
        <v>453.1</v>
      </c>
      <c r="I199" s="43">
        <v>535.9</v>
      </c>
      <c r="J199" s="43">
        <f t="shared" si="21"/>
        <v>528.33249999999998</v>
      </c>
      <c r="K199" s="43">
        <v>26</v>
      </c>
      <c r="L199" s="43">
        <v>2</v>
      </c>
      <c r="N199" s="43">
        <f t="shared" si="22"/>
        <v>56.789999999999964</v>
      </c>
      <c r="O199" s="43">
        <f t="shared" si="23"/>
        <v>110.45000000000005</v>
      </c>
      <c r="P199" s="43">
        <f t="shared" si="24"/>
        <v>138.98000000000002</v>
      </c>
      <c r="Q199" s="43">
        <f t="shared" si="25"/>
        <v>82.799999999999955</v>
      </c>
      <c r="R199" s="43"/>
      <c r="S199" s="43">
        <f t="shared" si="26"/>
        <v>97.884999999999991</v>
      </c>
      <c r="T199" s="43">
        <f t="shared" si="27"/>
        <v>96.625</v>
      </c>
    </row>
    <row r="200" spans="1:20" x14ac:dyDescent="0.3">
      <c r="A200" s="43">
        <v>148</v>
      </c>
      <c r="B200" s="43">
        <v>486.08</v>
      </c>
      <c r="C200" s="43">
        <v>530.88</v>
      </c>
      <c r="D200" s="43">
        <v>431.9</v>
      </c>
      <c r="E200" s="43">
        <v>488.6</v>
      </c>
      <c r="F200" s="43">
        <v>471.36</v>
      </c>
      <c r="G200" s="43">
        <v>575.09</v>
      </c>
      <c r="H200" s="43">
        <v>505.4</v>
      </c>
      <c r="I200" s="43">
        <v>522.4</v>
      </c>
      <c r="J200" s="43">
        <f t="shared" si="21"/>
        <v>501.46375000000006</v>
      </c>
      <c r="K200" s="43">
        <v>20</v>
      </c>
      <c r="L200" s="43">
        <v>2</v>
      </c>
      <c r="N200" s="43">
        <f t="shared" si="22"/>
        <v>44.800000000000011</v>
      </c>
      <c r="O200" s="43">
        <f t="shared" si="23"/>
        <v>56.700000000000045</v>
      </c>
      <c r="P200" s="43">
        <f t="shared" si="24"/>
        <v>103.73000000000002</v>
      </c>
      <c r="Q200" s="43">
        <f t="shared" si="25"/>
        <v>17</v>
      </c>
      <c r="R200" s="43"/>
      <c r="S200" s="43">
        <f t="shared" si="26"/>
        <v>74.264999999999986</v>
      </c>
      <c r="T200" s="43">
        <f t="shared" si="27"/>
        <v>36.850000000000023</v>
      </c>
    </row>
    <row r="201" spans="1:20" x14ac:dyDescent="0.3">
      <c r="A201" s="43">
        <v>149</v>
      </c>
      <c r="B201" s="43">
        <v>505.83</v>
      </c>
      <c r="C201" s="43">
        <v>541.73</v>
      </c>
      <c r="D201" s="43">
        <v>556.91</v>
      </c>
      <c r="E201" s="43">
        <v>577.26</v>
      </c>
      <c r="F201" s="43">
        <v>533.4</v>
      </c>
      <c r="G201" s="43">
        <v>844.93</v>
      </c>
      <c r="H201" s="43">
        <v>498.86</v>
      </c>
      <c r="I201" s="43">
        <v>774.4</v>
      </c>
      <c r="J201" s="43">
        <f t="shared" si="21"/>
        <v>604.16499999999996</v>
      </c>
      <c r="K201" s="43">
        <v>23</v>
      </c>
      <c r="L201" s="43">
        <v>2</v>
      </c>
      <c r="N201" s="43">
        <f t="shared" si="22"/>
        <v>35.900000000000034</v>
      </c>
      <c r="O201" s="43">
        <f t="shared" si="23"/>
        <v>20.350000000000023</v>
      </c>
      <c r="P201" s="43">
        <f t="shared" si="24"/>
        <v>311.52999999999997</v>
      </c>
      <c r="Q201" s="43">
        <f t="shared" si="25"/>
        <v>275.53999999999996</v>
      </c>
      <c r="R201" s="43"/>
      <c r="S201" s="43">
        <f t="shared" si="26"/>
        <v>173.71499999999992</v>
      </c>
      <c r="T201" s="43">
        <f t="shared" si="27"/>
        <v>147.94499999999994</v>
      </c>
    </row>
    <row r="202" spans="1:20" x14ac:dyDescent="0.3">
      <c r="A202" s="43">
        <v>154</v>
      </c>
      <c r="B202" s="43">
        <v>447.7</v>
      </c>
      <c r="C202" s="43">
        <v>688.46</v>
      </c>
      <c r="D202" s="43">
        <v>405.4</v>
      </c>
      <c r="E202" s="43">
        <v>479.89</v>
      </c>
      <c r="F202" s="43">
        <v>393.3</v>
      </c>
      <c r="G202" s="43">
        <v>687.33</v>
      </c>
      <c r="H202" s="43">
        <v>387.8</v>
      </c>
      <c r="I202" s="43">
        <v>562.88</v>
      </c>
      <c r="J202" s="43">
        <f t="shared" si="21"/>
        <v>506.59500000000003</v>
      </c>
      <c r="K202" s="43">
        <v>24</v>
      </c>
      <c r="L202" s="43">
        <v>2</v>
      </c>
      <c r="N202" s="43">
        <f t="shared" si="22"/>
        <v>240.76000000000005</v>
      </c>
      <c r="O202" s="43">
        <f t="shared" si="23"/>
        <v>74.490000000000009</v>
      </c>
      <c r="P202" s="43">
        <f t="shared" si="24"/>
        <v>294.03000000000003</v>
      </c>
      <c r="Q202" s="43">
        <f t="shared" si="25"/>
        <v>175.07999999999998</v>
      </c>
      <c r="R202" s="43"/>
      <c r="S202" s="43">
        <f t="shared" si="26"/>
        <v>267.39499999999998</v>
      </c>
      <c r="T202" s="43">
        <f t="shared" si="27"/>
        <v>124.78499999999997</v>
      </c>
    </row>
    <row r="203" spans="1:20" x14ac:dyDescent="0.3">
      <c r="A203" s="43">
        <v>159</v>
      </c>
      <c r="B203" s="43">
        <v>436.8</v>
      </c>
      <c r="C203" s="43">
        <v>523.94000000000005</v>
      </c>
      <c r="D203" s="43">
        <v>500.31</v>
      </c>
      <c r="E203" s="43">
        <v>411.31</v>
      </c>
      <c r="F203" s="43">
        <v>378.3</v>
      </c>
      <c r="G203" s="43">
        <v>626.4</v>
      </c>
      <c r="H203" s="43">
        <v>528.75</v>
      </c>
      <c r="I203" s="43">
        <v>696.86</v>
      </c>
      <c r="J203" s="43">
        <f t="shared" si="21"/>
        <v>512.83375000000001</v>
      </c>
      <c r="K203" s="43">
        <v>23</v>
      </c>
      <c r="L203" s="43">
        <v>2</v>
      </c>
      <c r="N203" s="43">
        <f t="shared" si="22"/>
        <v>87.140000000000043</v>
      </c>
      <c r="O203" s="43">
        <f t="shared" si="23"/>
        <v>-89</v>
      </c>
      <c r="P203" s="43">
        <f t="shared" si="24"/>
        <v>248.09999999999997</v>
      </c>
      <c r="Q203" s="43">
        <f t="shared" si="25"/>
        <v>168.11</v>
      </c>
      <c r="R203" s="43"/>
      <c r="S203" s="43">
        <f t="shared" si="26"/>
        <v>167.62000000000006</v>
      </c>
      <c r="T203" s="43">
        <f t="shared" si="27"/>
        <v>39.555000000000064</v>
      </c>
    </row>
    <row r="204" spans="1:20" x14ac:dyDescent="0.3">
      <c r="A204" s="43">
        <v>161</v>
      </c>
      <c r="B204" s="43">
        <v>461.3</v>
      </c>
      <c r="C204" s="43">
        <v>557.5</v>
      </c>
      <c r="D204" s="43">
        <v>604.79999999999995</v>
      </c>
      <c r="E204" s="43">
        <v>598.1</v>
      </c>
      <c r="F204" s="43">
        <v>587.5</v>
      </c>
      <c r="G204" s="43">
        <v>768.1</v>
      </c>
      <c r="H204" s="43">
        <v>660.7</v>
      </c>
      <c r="I204" s="43">
        <v>901.23</v>
      </c>
      <c r="J204" s="43">
        <f t="shared" si="21"/>
        <v>642.40374999999995</v>
      </c>
      <c r="K204" s="43">
        <v>20</v>
      </c>
      <c r="L204" s="43">
        <v>2</v>
      </c>
      <c r="N204" s="43">
        <f t="shared" si="22"/>
        <v>96.199999999999989</v>
      </c>
      <c r="O204" s="43">
        <f t="shared" si="23"/>
        <v>-6.6999999999999318</v>
      </c>
      <c r="P204" s="43">
        <f t="shared" si="24"/>
        <v>180.60000000000002</v>
      </c>
      <c r="Q204" s="43">
        <f t="shared" si="25"/>
        <v>240.52999999999997</v>
      </c>
      <c r="R204" s="43"/>
      <c r="S204" s="43">
        <f t="shared" si="26"/>
        <v>138.39999999999998</v>
      </c>
      <c r="T204" s="43">
        <f t="shared" si="27"/>
        <v>116.91499999999996</v>
      </c>
    </row>
    <row r="205" spans="1:20" x14ac:dyDescent="0.3">
      <c r="A205" s="43">
        <v>166</v>
      </c>
      <c r="B205" s="43">
        <v>444.4</v>
      </c>
      <c r="C205" s="43">
        <v>498.51</v>
      </c>
      <c r="D205" s="43">
        <v>357.44</v>
      </c>
      <c r="E205" s="43">
        <v>378.29</v>
      </c>
      <c r="F205" s="43">
        <v>455.79</v>
      </c>
      <c r="G205" s="43">
        <v>446.4</v>
      </c>
      <c r="H205" s="43">
        <v>361.7</v>
      </c>
      <c r="I205" s="43">
        <v>433.28</v>
      </c>
      <c r="J205" s="43">
        <f t="shared" si="21"/>
        <v>421.97624999999994</v>
      </c>
      <c r="K205" s="43">
        <v>23</v>
      </c>
      <c r="L205" s="43">
        <v>2</v>
      </c>
      <c r="N205" s="43">
        <f t="shared" si="22"/>
        <v>54.110000000000014</v>
      </c>
      <c r="O205" s="43">
        <f t="shared" si="23"/>
        <v>20.850000000000023</v>
      </c>
      <c r="P205" s="43">
        <f t="shared" si="24"/>
        <v>-9.3900000000000432</v>
      </c>
      <c r="Q205" s="43">
        <f t="shared" si="25"/>
        <v>71.579999999999984</v>
      </c>
      <c r="R205" s="43"/>
      <c r="S205" s="43">
        <f t="shared" si="26"/>
        <v>22.359999999999957</v>
      </c>
      <c r="T205" s="43">
        <f t="shared" si="27"/>
        <v>46.214999999999975</v>
      </c>
    </row>
    <row r="206" spans="1:20" x14ac:dyDescent="0.3">
      <c r="A206" s="43">
        <v>170</v>
      </c>
      <c r="B206" s="43">
        <v>404.6</v>
      </c>
      <c r="C206" s="43">
        <v>724.36</v>
      </c>
      <c r="D206" s="43">
        <v>371.31</v>
      </c>
      <c r="E206" s="43">
        <v>426.51</v>
      </c>
      <c r="F206" s="43">
        <v>439.26</v>
      </c>
      <c r="G206" s="43">
        <v>761.6</v>
      </c>
      <c r="H206" s="43">
        <v>530.27</v>
      </c>
      <c r="I206" s="43">
        <v>690.27</v>
      </c>
      <c r="J206" s="43">
        <f t="shared" si="21"/>
        <v>543.52250000000004</v>
      </c>
      <c r="K206" s="43">
        <v>20</v>
      </c>
      <c r="L206" s="43">
        <v>2</v>
      </c>
      <c r="N206" s="43">
        <f t="shared" si="22"/>
        <v>319.76</v>
      </c>
      <c r="O206" s="43">
        <f t="shared" si="23"/>
        <v>55.199999999999989</v>
      </c>
      <c r="P206" s="43">
        <f t="shared" si="24"/>
        <v>322.34000000000003</v>
      </c>
      <c r="Q206" s="43">
        <f t="shared" si="25"/>
        <v>160</v>
      </c>
      <c r="R206" s="43"/>
      <c r="S206" s="43">
        <f t="shared" si="26"/>
        <v>321.05</v>
      </c>
      <c r="T206" s="43">
        <f t="shared" si="27"/>
        <v>107.60000000000002</v>
      </c>
    </row>
    <row r="207" spans="1:20" x14ac:dyDescent="0.3">
      <c r="A207" s="43">
        <v>176</v>
      </c>
      <c r="B207" s="43">
        <v>566.1</v>
      </c>
      <c r="C207" s="43">
        <v>624.4</v>
      </c>
      <c r="D207" s="43">
        <v>611.1</v>
      </c>
      <c r="E207" s="43">
        <v>642.29999999999995</v>
      </c>
      <c r="F207" s="43">
        <v>574.5</v>
      </c>
      <c r="G207" s="43">
        <v>687.5</v>
      </c>
      <c r="H207" s="43">
        <v>607.6</v>
      </c>
      <c r="I207" s="43">
        <v>630.4</v>
      </c>
      <c r="J207" s="43">
        <f t="shared" si="21"/>
        <v>617.98749999999995</v>
      </c>
      <c r="K207" s="43">
        <v>19</v>
      </c>
      <c r="L207" s="43">
        <v>2</v>
      </c>
      <c r="N207" s="43">
        <f t="shared" si="22"/>
        <v>58.299999999999955</v>
      </c>
      <c r="O207" s="43">
        <f t="shared" si="23"/>
        <v>31.199999999999932</v>
      </c>
      <c r="P207" s="43">
        <f t="shared" si="24"/>
        <v>113</v>
      </c>
      <c r="Q207" s="43">
        <f t="shared" si="25"/>
        <v>22.799999999999955</v>
      </c>
      <c r="R207" s="43"/>
      <c r="S207" s="43">
        <f t="shared" si="26"/>
        <v>85.650000000000091</v>
      </c>
      <c r="T207" s="43">
        <f t="shared" si="27"/>
        <v>26.999999999999886</v>
      </c>
    </row>
    <row r="208" spans="1:20" x14ac:dyDescent="0.3">
      <c r="A208" s="43">
        <v>184</v>
      </c>
      <c r="B208" s="43">
        <v>452.7</v>
      </c>
      <c r="C208" s="43">
        <v>460.1</v>
      </c>
      <c r="D208" s="43">
        <v>564.29999999999995</v>
      </c>
      <c r="E208" s="43">
        <v>569.6</v>
      </c>
      <c r="F208" s="43">
        <v>489.3</v>
      </c>
      <c r="G208" s="43">
        <v>710.17</v>
      </c>
      <c r="H208" s="43">
        <v>494.4</v>
      </c>
      <c r="I208" s="43">
        <v>496.64</v>
      </c>
      <c r="J208" s="43">
        <f t="shared" si="21"/>
        <v>529.65125</v>
      </c>
      <c r="K208" s="43">
        <v>22</v>
      </c>
      <c r="L208" s="43">
        <v>2</v>
      </c>
      <c r="N208" s="43">
        <f t="shared" si="22"/>
        <v>7.4000000000000341</v>
      </c>
      <c r="O208" s="43">
        <f t="shared" si="23"/>
        <v>5.3000000000000682</v>
      </c>
      <c r="P208" s="43">
        <f t="shared" si="24"/>
        <v>220.86999999999995</v>
      </c>
      <c r="Q208" s="43">
        <f t="shared" si="25"/>
        <v>2.2400000000000091</v>
      </c>
      <c r="R208" s="43"/>
      <c r="S208" s="43">
        <f t="shared" si="26"/>
        <v>114.13499999999999</v>
      </c>
      <c r="T208" s="43">
        <f t="shared" si="27"/>
        <v>3.7700000000000955</v>
      </c>
    </row>
    <row r="209" spans="1:20" x14ac:dyDescent="0.3">
      <c r="A209" s="43">
        <v>187</v>
      </c>
      <c r="B209" s="43">
        <v>559.29999999999995</v>
      </c>
      <c r="C209" s="43">
        <v>601.20000000000005</v>
      </c>
      <c r="D209" s="43">
        <v>553.71</v>
      </c>
      <c r="E209" s="43">
        <v>539.9</v>
      </c>
      <c r="F209" s="43">
        <v>527.20000000000005</v>
      </c>
      <c r="G209" s="43">
        <v>627.30999999999995</v>
      </c>
      <c r="H209" s="43">
        <v>507.6</v>
      </c>
      <c r="I209" s="43">
        <v>552.1</v>
      </c>
      <c r="J209" s="43">
        <f t="shared" si="21"/>
        <v>558.54000000000008</v>
      </c>
      <c r="K209" s="43">
        <v>26</v>
      </c>
      <c r="L209" s="43">
        <v>2</v>
      </c>
      <c r="N209" s="43">
        <f t="shared" si="22"/>
        <v>41.900000000000091</v>
      </c>
      <c r="O209" s="43">
        <f t="shared" si="23"/>
        <v>-13.810000000000059</v>
      </c>
      <c r="P209" s="43">
        <f t="shared" si="24"/>
        <v>100.1099999999999</v>
      </c>
      <c r="Q209" s="43">
        <f t="shared" si="25"/>
        <v>44.5</v>
      </c>
      <c r="R209" s="43"/>
      <c r="S209" s="43">
        <f t="shared" si="26"/>
        <v>71.004999999999995</v>
      </c>
      <c r="T209" s="43">
        <f t="shared" si="27"/>
        <v>15.345000000000027</v>
      </c>
    </row>
    <row r="210" spans="1:20" x14ac:dyDescent="0.3">
      <c r="A210" s="43">
        <v>195</v>
      </c>
      <c r="B210" s="43">
        <v>445.3</v>
      </c>
      <c r="C210" s="43">
        <v>430.4</v>
      </c>
      <c r="D210" s="43">
        <v>387.1</v>
      </c>
      <c r="E210" s="43">
        <v>400.7</v>
      </c>
      <c r="F210" s="43">
        <v>541.87</v>
      </c>
      <c r="G210" s="43">
        <v>647.89</v>
      </c>
      <c r="H210" s="43">
        <v>438.4</v>
      </c>
      <c r="I210" s="43">
        <v>481.3</v>
      </c>
      <c r="J210" s="43">
        <f t="shared" si="21"/>
        <v>471.62000000000006</v>
      </c>
      <c r="K210" s="43">
        <v>20</v>
      </c>
      <c r="L210" s="43">
        <v>2</v>
      </c>
      <c r="N210" s="43">
        <f t="shared" si="22"/>
        <v>-14.900000000000034</v>
      </c>
      <c r="O210" s="43">
        <f t="shared" si="23"/>
        <v>13.599999999999966</v>
      </c>
      <c r="P210" s="43">
        <f t="shared" si="24"/>
        <v>106.01999999999998</v>
      </c>
      <c r="Q210" s="43">
        <f t="shared" si="25"/>
        <v>42.900000000000034</v>
      </c>
      <c r="R210" s="43"/>
      <c r="S210" s="43">
        <f t="shared" si="26"/>
        <v>45.559999999999945</v>
      </c>
      <c r="T210" s="43">
        <f t="shared" si="27"/>
        <v>28.25</v>
      </c>
    </row>
    <row r="211" spans="1:20" x14ac:dyDescent="0.3">
      <c r="A211" s="43">
        <v>201</v>
      </c>
      <c r="B211" s="43">
        <v>633.29999999999995</v>
      </c>
      <c r="C211" s="43">
        <v>714.1</v>
      </c>
      <c r="D211" s="43">
        <v>645.79999999999995</v>
      </c>
      <c r="E211" s="43">
        <v>872.21</v>
      </c>
      <c r="F211" s="43">
        <v>722.1</v>
      </c>
      <c r="G211" s="43">
        <v>651.20000000000005</v>
      </c>
      <c r="H211" s="43">
        <v>652.9</v>
      </c>
      <c r="I211" s="43">
        <v>704.3</v>
      </c>
      <c r="J211" s="43">
        <f t="shared" si="21"/>
        <v>699.48874999999998</v>
      </c>
      <c r="K211" s="43">
        <v>19</v>
      </c>
      <c r="L211" s="43">
        <v>2</v>
      </c>
      <c r="N211" s="43">
        <f t="shared" si="22"/>
        <v>80.800000000000068</v>
      </c>
      <c r="O211" s="43">
        <f t="shared" si="23"/>
        <v>226.41000000000008</v>
      </c>
      <c r="P211" s="43">
        <f t="shared" si="24"/>
        <v>-70.899999999999977</v>
      </c>
      <c r="Q211" s="43">
        <f t="shared" si="25"/>
        <v>51.399999999999977</v>
      </c>
      <c r="R211" s="43"/>
      <c r="S211" s="43">
        <f t="shared" si="26"/>
        <v>4.9500000000000455</v>
      </c>
      <c r="T211" s="43">
        <f t="shared" si="27"/>
        <v>138.90500000000009</v>
      </c>
    </row>
    <row r="212" spans="1:20" x14ac:dyDescent="0.3">
      <c r="A212" s="43">
        <v>208</v>
      </c>
      <c r="B212" s="43">
        <v>384.3</v>
      </c>
      <c r="C212" s="43">
        <v>447.1</v>
      </c>
      <c r="D212" s="43">
        <v>465.9</v>
      </c>
      <c r="E212" s="43">
        <v>509.76</v>
      </c>
      <c r="F212" s="43">
        <v>442.3</v>
      </c>
      <c r="G212" s="43">
        <v>513</v>
      </c>
      <c r="H212" s="43">
        <v>467.9</v>
      </c>
      <c r="I212" s="43">
        <v>475.4</v>
      </c>
      <c r="J212" s="43">
        <f t="shared" si="21"/>
        <v>463.20750000000004</v>
      </c>
      <c r="K212" s="43">
        <v>25</v>
      </c>
      <c r="L212" s="43">
        <v>2</v>
      </c>
      <c r="N212" s="43">
        <f t="shared" si="22"/>
        <v>62.800000000000011</v>
      </c>
      <c r="O212" s="43">
        <f t="shared" si="23"/>
        <v>43.860000000000014</v>
      </c>
      <c r="P212" s="43">
        <f t="shared" si="24"/>
        <v>70.699999999999989</v>
      </c>
      <c r="Q212" s="43">
        <f t="shared" si="25"/>
        <v>7.5</v>
      </c>
      <c r="R212" s="43"/>
      <c r="S212" s="43">
        <f t="shared" si="26"/>
        <v>66.75</v>
      </c>
      <c r="T212" s="43">
        <f t="shared" si="27"/>
        <v>25.680000000000007</v>
      </c>
    </row>
    <row r="213" spans="1:20" x14ac:dyDescent="0.3">
      <c r="A213" s="43">
        <v>210</v>
      </c>
      <c r="B213" s="43">
        <v>576.34</v>
      </c>
      <c r="C213" s="43">
        <v>519.70000000000005</v>
      </c>
      <c r="D213" s="43">
        <v>663</v>
      </c>
      <c r="E213" s="43">
        <v>637.03</v>
      </c>
      <c r="F213" s="43">
        <v>575.79999999999995</v>
      </c>
      <c r="G213" s="43">
        <v>792.8</v>
      </c>
      <c r="H213" s="43">
        <v>514.4</v>
      </c>
      <c r="I213" s="43">
        <v>659.31</v>
      </c>
      <c r="J213" s="43">
        <f t="shared" si="21"/>
        <v>617.2974999999999</v>
      </c>
      <c r="K213" s="43">
        <v>19</v>
      </c>
      <c r="L213" s="43">
        <v>2</v>
      </c>
      <c r="N213" s="43">
        <f t="shared" si="22"/>
        <v>-56.639999999999986</v>
      </c>
      <c r="O213" s="43">
        <f t="shared" si="23"/>
        <v>-25.970000000000027</v>
      </c>
      <c r="P213" s="43">
        <f t="shared" si="24"/>
        <v>217</v>
      </c>
      <c r="Q213" s="43">
        <f t="shared" si="25"/>
        <v>144.90999999999997</v>
      </c>
      <c r="R213" s="43"/>
      <c r="S213" s="43">
        <f t="shared" si="26"/>
        <v>80.180000000000064</v>
      </c>
      <c r="T213" s="43">
        <f t="shared" si="27"/>
        <v>59.469999999999914</v>
      </c>
    </row>
    <row r="214" spans="1:20" x14ac:dyDescent="0.3">
      <c r="A214" s="43">
        <v>218</v>
      </c>
      <c r="B214" s="43">
        <v>486.8</v>
      </c>
      <c r="C214" s="43">
        <v>523.52</v>
      </c>
      <c r="D214" s="43">
        <v>481.1</v>
      </c>
      <c r="E214" s="43">
        <v>510.06</v>
      </c>
      <c r="F214" s="43">
        <v>477.44</v>
      </c>
      <c r="G214" s="43">
        <v>611.41</v>
      </c>
      <c r="H214" s="43">
        <v>533.23</v>
      </c>
      <c r="I214" s="43">
        <v>606.4</v>
      </c>
      <c r="J214" s="43">
        <f t="shared" si="21"/>
        <v>528.745</v>
      </c>
      <c r="K214" s="43">
        <v>26</v>
      </c>
      <c r="L214" s="43">
        <v>2</v>
      </c>
      <c r="N214" s="43">
        <f t="shared" si="22"/>
        <v>36.71999999999997</v>
      </c>
      <c r="O214" s="43">
        <f t="shared" si="23"/>
        <v>28.95999999999998</v>
      </c>
      <c r="P214" s="43">
        <f t="shared" si="24"/>
        <v>133.96999999999997</v>
      </c>
      <c r="Q214" s="43">
        <f t="shared" si="25"/>
        <v>73.169999999999959</v>
      </c>
      <c r="R214" s="43"/>
      <c r="S214" s="43">
        <f t="shared" si="26"/>
        <v>85.344999999999914</v>
      </c>
      <c r="T214" s="43">
        <f t="shared" si="27"/>
        <v>51.064999999999998</v>
      </c>
    </row>
    <row r="216" spans="1:20" x14ac:dyDescent="0.3">
      <c r="A216" t="s">
        <v>361</v>
      </c>
      <c r="B216" s="68">
        <f>AVERAGE(B4:B149)</f>
        <v>512.2919178082193</v>
      </c>
      <c r="C216" s="68">
        <f t="shared" ref="C216:L216" si="28">AVERAGE(C4:C149)</f>
        <v>577.50397260273962</v>
      </c>
      <c r="D216" s="68">
        <f t="shared" si="28"/>
        <v>524.82075342465782</v>
      </c>
      <c r="E216" s="68">
        <f t="shared" si="28"/>
        <v>577.00986301369858</v>
      </c>
      <c r="F216" s="68">
        <f t="shared" si="28"/>
        <v>552.27013698630151</v>
      </c>
      <c r="G216" s="68">
        <f t="shared" si="28"/>
        <v>710.50952054794516</v>
      </c>
      <c r="H216" s="68">
        <f t="shared" si="28"/>
        <v>587.18568493150735</v>
      </c>
      <c r="I216" s="68">
        <f t="shared" si="28"/>
        <v>669.16650684931517</v>
      </c>
      <c r="J216" s="68">
        <f t="shared" si="28"/>
        <v>588.84479452054802</v>
      </c>
      <c r="K216" s="68">
        <f t="shared" si="28"/>
        <v>12.643835616438356</v>
      </c>
      <c r="L216" s="43">
        <f t="shared" si="28"/>
        <v>1</v>
      </c>
      <c r="N216" s="68">
        <f t="shared" ref="N216:Q216" si="29">AVERAGE(N4:N149)</f>
        <v>65.212054794520554</v>
      </c>
      <c r="O216" s="68">
        <f t="shared" si="29"/>
        <v>52.189109589041081</v>
      </c>
      <c r="P216" s="68">
        <f t="shared" si="29"/>
        <v>158.23938356164382</v>
      </c>
      <c r="Q216" s="68">
        <f t="shared" si="29"/>
        <v>81.9808219178082</v>
      </c>
      <c r="R216" s="68"/>
      <c r="S216" s="68">
        <f t="shared" ref="S216:T216" si="30">AVERAGE(S4:S149)</f>
        <v>111.72571917808219</v>
      </c>
      <c r="T216" s="68">
        <f t="shared" si="30"/>
        <v>67.084965753424669</v>
      </c>
    </row>
    <row r="217" spans="1:20" x14ac:dyDescent="0.3">
      <c r="A217" t="s">
        <v>362</v>
      </c>
      <c r="B217" s="68">
        <f>AVERAGE(B150:B214)</f>
        <v>548.98584615384618</v>
      </c>
      <c r="C217" s="68">
        <f t="shared" ref="C217:L217" si="31">AVERAGE(C150:C214)</f>
        <v>606.14323076923051</v>
      </c>
      <c r="D217" s="68">
        <f t="shared" si="31"/>
        <v>545.58861538461542</v>
      </c>
      <c r="E217" s="68">
        <f t="shared" si="31"/>
        <v>570.38138461538449</v>
      </c>
      <c r="F217" s="68">
        <f t="shared" si="31"/>
        <v>571.78246153846169</v>
      </c>
      <c r="G217" s="68">
        <f t="shared" si="31"/>
        <v>705.23815384615364</v>
      </c>
      <c r="H217" s="68">
        <f t="shared" si="31"/>
        <v>599.19815384615379</v>
      </c>
      <c r="I217" s="68">
        <f t="shared" si="31"/>
        <v>670.57984615384623</v>
      </c>
      <c r="J217" s="68">
        <f t="shared" si="31"/>
        <v>602.23721153846168</v>
      </c>
      <c r="K217" s="68">
        <f t="shared" si="31"/>
        <v>23.584615384615386</v>
      </c>
      <c r="L217" s="43">
        <f t="shared" si="31"/>
        <v>2</v>
      </c>
      <c r="N217" s="68">
        <f t="shared" ref="N217:Q217" si="32">AVERAGE(N150:N214)</f>
        <v>57.157384615384629</v>
      </c>
      <c r="O217" s="68">
        <f t="shared" si="32"/>
        <v>24.792769230769238</v>
      </c>
      <c r="P217" s="68">
        <f t="shared" si="32"/>
        <v>133.45569230769235</v>
      </c>
      <c r="Q217" s="68">
        <f t="shared" si="32"/>
        <v>71.381692307692305</v>
      </c>
      <c r="R217" s="68"/>
      <c r="S217" s="68">
        <f t="shared" ref="S217:T217" si="33">AVERAGE(S150:S214)</f>
        <v>95.30653846153848</v>
      </c>
      <c r="T217" s="68">
        <f t="shared" si="33"/>
        <v>48.087230769230771</v>
      </c>
    </row>
    <row r="219" spans="1:20" x14ac:dyDescent="0.3">
      <c r="A219" t="s">
        <v>391</v>
      </c>
      <c r="B219" s="68">
        <f>AVERAGE(B4:B214)</f>
        <v>523.59573459715659</v>
      </c>
      <c r="C219" s="68">
        <f t="shared" ref="C219:T219" si="34">AVERAGE(C4:C214)</f>
        <v>586.32649289099527</v>
      </c>
      <c r="D219" s="68">
        <f t="shared" si="34"/>
        <v>531.21843601895773</v>
      </c>
      <c r="E219" s="68">
        <f t="shared" si="34"/>
        <v>574.96791469194284</v>
      </c>
      <c r="F219" s="68">
        <f t="shared" si="34"/>
        <v>558.28104265402862</v>
      </c>
      <c r="G219" s="68">
        <f t="shared" si="34"/>
        <v>708.88563981042671</v>
      </c>
      <c r="H219" s="68">
        <f t="shared" si="34"/>
        <v>590.88620853080602</v>
      </c>
      <c r="I219" s="68">
        <f t="shared" si="34"/>
        <v>669.60189573459706</v>
      </c>
      <c r="J219" s="68">
        <f t="shared" si="34"/>
        <v>592.97042061611364</v>
      </c>
      <c r="K219" s="68">
        <f t="shared" si="34"/>
        <v>16.014218009478672</v>
      </c>
      <c r="L219" s="68"/>
      <c r="M219" s="68"/>
      <c r="N219" s="68">
        <f t="shared" si="34"/>
        <v>62.730758293838846</v>
      </c>
      <c r="O219" s="68">
        <f t="shared" si="34"/>
        <v>43.749478672985795</v>
      </c>
      <c r="P219" s="68">
        <f t="shared" si="34"/>
        <v>150.60459715639803</v>
      </c>
      <c r="Q219" s="68">
        <f t="shared" si="34"/>
        <v>78.715687203791447</v>
      </c>
      <c r="R219" s="68"/>
      <c r="S219" s="68">
        <f t="shared" si="34"/>
        <v>106.66767772511854</v>
      </c>
      <c r="T219" s="68">
        <f t="shared" si="34"/>
        <v>61.232582938388603</v>
      </c>
    </row>
  </sheetData>
  <sortState xmlns:xlrd2="http://schemas.microsoft.com/office/spreadsheetml/2017/richdata2" ref="A4:T214">
    <sortCondition ref="L4:L214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19"/>
  <sheetViews>
    <sheetView topLeftCell="A169" zoomScale="85" zoomScaleNormal="85" workbookViewId="0">
      <selection activeCell="Z183" sqref="Z183"/>
    </sheetView>
  </sheetViews>
  <sheetFormatPr defaultColWidth="9.109375" defaultRowHeight="14.4" x14ac:dyDescent="0.3"/>
  <cols>
    <col min="1" max="16384" width="9.109375" style="43"/>
  </cols>
  <sheetData>
    <row r="1" spans="1:20" x14ac:dyDescent="0.3">
      <c r="B1" s="43" t="s">
        <v>39</v>
      </c>
      <c r="F1" s="43" t="s">
        <v>40</v>
      </c>
      <c r="N1" s="43" t="s">
        <v>390</v>
      </c>
    </row>
    <row r="2" spans="1:20" x14ac:dyDescent="0.3">
      <c r="B2" s="43" t="s">
        <v>33</v>
      </c>
      <c r="D2" s="43" t="s">
        <v>34</v>
      </c>
      <c r="F2" s="43" t="s">
        <v>33</v>
      </c>
      <c r="H2" s="43" t="s">
        <v>34</v>
      </c>
      <c r="N2" s="43" t="s">
        <v>39</v>
      </c>
      <c r="P2" s="43" t="s">
        <v>40</v>
      </c>
    </row>
    <row r="3" spans="1:20" x14ac:dyDescent="0.3">
      <c r="A3" s="43" t="s">
        <v>319</v>
      </c>
      <c r="B3" s="43" t="s">
        <v>36</v>
      </c>
      <c r="C3" s="43" t="s">
        <v>37</v>
      </c>
      <c r="D3" s="43" t="s">
        <v>36</v>
      </c>
      <c r="E3" s="43" t="s">
        <v>37</v>
      </c>
      <c r="F3" s="43" t="s">
        <v>36</v>
      </c>
      <c r="G3" s="43" t="s">
        <v>37</v>
      </c>
      <c r="H3" s="43" t="s">
        <v>36</v>
      </c>
      <c r="I3" s="43" t="s">
        <v>37</v>
      </c>
      <c r="J3" s="3" t="s">
        <v>377</v>
      </c>
      <c r="K3" s="3" t="s">
        <v>320</v>
      </c>
      <c r="L3" s="3" t="s">
        <v>321</v>
      </c>
      <c r="N3" s="43" t="s">
        <v>33</v>
      </c>
      <c r="O3" s="43" t="s">
        <v>34</v>
      </c>
      <c r="P3" s="43" t="s">
        <v>33</v>
      </c>
      <c r="Q3" s="43" t="s">
        <v>34</v>
      </c>
      <c r="S3" s="43" t="s">
        <v>33</v>
      </c>
      <c r="T3" s="43" t="s">
        <v>34</v>
      </c>
    </row>
    <row r="4" spans="1:20" x14ac:dyDescent="0.3">
      <c r="A4" s="43">
        <v>1</v>
      </c>
      <c r="B4" s="43">
        <v>433.6</v>
      </c>
      <c r="C4" s="43">
        <v>506.91</v>
      </c>
      <c r="D4" s="43">
        <v>517.70000000000005</v>
      </c>
      <c r="E4" s="43">
        <v>477.7</v>
      </c>
      <c r="F4" s="43">
        <v>430.6</v>
      </c>
      <c r="G4" s="43">
        <v>546.92999999999995</v>
      </c>
      <c r="H4" s="43">
        <v>421.7</v>
      </c>
      <c r="I4" s="43">
        <v>490.8</v>
      </c>
      <c r="J4" s="43">
        <f t="shared" ref="J4:J67" si="0">AVERAGE(B4:I4)</f>
        <v>478.24250000000001</v>
      </c>
      <c r="K4" s="43">
        <v>7</v>
      </c>
      <c r="L4" s="43">
        <v>1</v>
      </c>
      <c r="N4" s="43">
        <f t="shared" ref="N4:N67" si="1">C4-B4</f>
        <v>73.31</v>
      </c>
      <c r="O4" s="43">
        <f t="shared" ref="O4:O67" si="2">E4-D4</f>
        <v>-40.000000000000057</v>
      </c>
      <c r="P4" s="43">
        <f t="shared" ref="P4:P67" si="3">G4-F4</f>
        <v>116.32999999999993</v>
      </c>
      <c r="Q4" s="43">
        <f t="shared" ref="Q4:Q67" si="4">I4-H4</f>
        <v>69.100000000000023</v>
      </c>
      <c r="S4" s="43">
        <f t="shared" ref="S4:S67" si="5">AVERAGE(C4,G4)-AVERAGE(B4,F4)</f>
        <v>94.819999999999936</v>
      </c>
      <c r="T4" s="43">
        <f t="shared" ref="T4:T67" si="6">AVERAGE(E4,I4)-AVERAGE(D4,H4)</f>
        <v>14.549999999999955</v>
      </c>
    </row>
    <row r="5" spans="1:20" x14ac:dyDescent="0.3">
      <c r="A5" s="43">
        <v>2</v>
      </c>
      <c r="B5" s="43">
        <v>395.5</v>
      </c>
      <c r="C5" s="43">
        <v>490.77</v>
      </c>
      <c r="D5" s="43">
        <v>470.8</v>
      </c>
      <c r="E5" s="43">
        <v>422.6</v>
      </c>
      <c r="F5" s="43">
        <v>421.1</v>
      </c>
      <c r="G5" s="43">
        <v>552</v>
      </c>
      <c r="H5" s="43">
        <v>538.5</v>
      </c>
      <c r="I5" s="43">
        <v>702.72</v>
      </c>
      <c r="J5" s="43">
        <f t="shared" si="0"/>
        <v>499.24874999999997</v>
      </c>
      <c r="K5" s="43">
        <v>13</v>
      </c>
      <c r="L5" s="43">
        <v>1</v>
      </c>
      <c r="N5" s="43">
        <f t="shared" si="1"/>
        <v>95.269999999999982</v>
      </c>
      <c r="O5" s="43">
        <f t="shared" si="2"/>
        <v>-48.199999999999989</v>
      </c>
      <c r="P5" s="43">
        <f t="shared" si="3"/>
        <v>130.89999999999998</v>
      </c>
      <c r="Q5" s="43">
        <f t="shared" si="4"/>
        <v>164.22000000000003</v>
      </c>
      <c r="S5" s="43">
        <f t="shared" si="5"/>
        <v>113.08499999999998</v>
      </c>
      <c r="T5" s="43">
        <f t="shared" si="6"/>
        <v>58.010000000000105</v>
      </c>
    </row>
    <row r="6" spans="1:20" x14ac:dyDescent="0.3">
      <c r="A6" s="43">
        <v>3</v>
      </c>
      <c r="B6" s="43">
        <v>420.4</v>
      </c>
      <c r="C6" s="43">
        <v>461.9</v>
      </c>
      <c r="D6" s="43">
        <v>447.7</v>
      </c>
      <c r="E6" s="43">
        <v>456.2</v>
      </c>
      <c r="F6" s="43">
        <v>459.5</v>
      </c>
      <c r="G6" s="43">
        <v>598.5</v>
      </c>
      <c r="H6" s="43">
        <v>486.4</v>
      </c>
      <c r="I6" s="43">
        <v>557.4</v>
      </c>
      <c r="J6" s="43">
        <f t="shared" si="0"/>
        <v>486</v>
      </c>
      <c r="K6" s="43">
        <v>19</v>
      </c>
      <c r="L6" s="43">
        <v>2</v>
      </c>
      <c r="N6" s="43">
        <f t="shared" si="1"/>
        <v>41.5</v>
      </c>
      <c r="O6" s="43">
        <f t="shared" si="2"/>
        <v>8.5</v>
      </c>
      <c r="P6" s="43">
        <f t="shared" si="3"/>
        <v>139</v>
      </c>
      <c r="Q6" s="43">
        <f t="shared" si="4"/>
        <v>71</v>
      </c>
      <c r="S6" s="43">
        <f t="shared" si="5"/>
        <v>90.250000000000057</v>
      </c>
      <c r="T6" s="43">
        <f t="shared" si="6"/>
        <v>39.75</v>
      </c>
    </row>
    <row r="7" spans="1:20" x14ac:dyDescent="0.3">
      <c r="A7" s="43">
        <v>4</v>
      </c>
      <c r="B7" s="43">
        <v>616.9</v>
      </c>
      <c r="C7" s="43">
        <v>688.4</v>
      </c>
      <c r="D7" s="43">
        <v>560.4</v>
      </c>
      <c r="E7" s="43">
        <v>610.1</v>
      </c>
      <c r="F7" s="43">
        <v>528.70000000000005</v>
      </c>
      <c r="G7" s="43">
        <v>610.1</v>
      </c>
      <c r="H7" s="43">
        <v>617.6</v>
      </c>
      <c r="I7" s="43">
        <v>764.46</v>
      </c>
      <c r="J7" s="43">
        <f t="shared" si="0"/>
        <v>624.58249999999998</v>
      </c>
      <c r="K7" s="43">
        <v>14</v>
      </c>
      <c r="L7" s="43">
        <v>1</v>
      </c>
      <c r="N7" s="43">
        <f t="shared" si="1"/>
        <v>71.5</v>
      </c>
      <c r="O7" s="43">
        <f t="shared" si="2"/>
        <v>49.700000000000045</v>
      </c>
      <c r="P7" s="43">
        <f t="shared" si="3"/>
        <v>81.399999999999977</v>
      </c>
      <c r="Q7" s="43">
        <f t="shared" si="4"/>
        <v>146.86000000000001</v>
      </c>
      <c r="S7" s="43">
        <f t="shared" si="5"/>
        <v>76.450000000000045</v>
      </c>
      <c r="T7" s="43">
        <f t="shared" si="6"/>
        <v>98.279999999999973</v>
      </c>
    </row>
    <row r="8" spans="1:20" x14ac:dyDescent="0.3">
      <c r="A8" s="43">
        <v>5</v>
      </c>
      <c r="B8" s="43">
        <v>534.70000000000005</v>
      </c>
      <c r="C8" s="43">
        <v>553.4</v>
      </c>
      <c r="D8" s="43">
        <v>540.4</v>
      </c>
      <c r="E8" s="43">
        <v>515.4</v>
      </c>
      <c r="F8" s="43">
        <v>601</v>
      </c>
      <c r="G8" s="43">
        <v>722.8</v>
      </c>
      <c r="H8" s="43">
        <v>574.4</v>
      </c>
      <c r="I8" s="43">
        <v>731.8</v>
      </c>
      <c r="J8" s="43">
        <f t="shared" si="0"/>
        <v>596.73749999999995</v>
      </c>
      <c r="K8" s="43">
        <v>12</v>
      </c>
      <c r="L8" s="43">
        <v>1</v>
      </c>
      <c r="N8" s="43">
        <f t="shared" si="1"/>
        <v>18.699999999999932</v>
      </c>
      <c r="O8" s="43">
        <f t="shared" si="2"/>
        <v>-25</v>
      </c>
      <c r="P8" s="43">
        <f t="shared" si="3"/>
        <v>121.79999999999995</v>
      </c>
      <c r="Q8" s="43">
        <f t="shared" si="4"/>
        <v>157.39999999999998</v>
      </c>
      <c r="S8" s="43">
        <f t="shared" si="5"/>
        <v>70.249999999999886</v>
      </c>
      <c r="T8" s="43">
        <f t="shared" si="6"/>
        <v>66.199999999999932</v>
      </c>
    </row>
    <row r="9" spans="1:20" x14ac:dyDescent="0.3">
      <c r="A9" s="43">
        <v>6</v>
      </c>
      <c r="B9" s="43">
        <v>509.8</v>
      </c>
      <c r="C9" s="43">
        <v>469.1</v>
      </c>
      <c r="D9" s="43">
        <v>643.30999999999995</v>
      </c>
      <c r="E9" s="43">
        <v>788.31</v>
      </c>
      <c r="F9" s="43">
        <v>498.67</v>
      </c>
      <c r="G9" s="43">
        <v>757.23</v>
      </c>
      <c r="H9" s="43">
        <v>672.62</v>
      </c>
      <c r="I9" s="43">
        <v>633.71</v>
      </c>
      <c r="J9" s="43">
        <f t="shared" si="0"/>
        <v>621.59375</v>
      </c>
      <c r="K9" s="43">
        <v>13</v>
      </c>
      <c r="L9" s="43">
        <v>1</v>
      </c>
      <c r="N9" s="43">
        <f t="shared" si="1"/>
        <v>-40.699999999999989</v>
      </c>
      <c r="O9" s="43">
        <f t="shared" si="2"/>
        <v>145</v>
      </c>
      <c r="P9" s="43">
        <f t="shared" si="3"/>
        <v>258.56</v>
      </c>
      <c r="Q9" s="43">
        <f t="shared" si="4"/>
        <v>-38.909999999999968</v>
      </c>
      <c r="S9" s="43">
        <f t="shared" si="5"/>
        <v>108.92999999999995</v>
      </c>
      <c r="T9" s="43">
        <f t="shared" si="6"/>
        <v>53.045000000000073</v>
      </c>
    </row>
    <row r="10" spans="1:20" x14ac:dyDescent="0.3">
      <c r="A10" s="43">
        <v>7</v>
      </c>
      <c r="B10" s="43">
        <v>461.05</v>
      </c>
      <c r="C10" s="43">
        <v>580.53</v>
      </c>
      <c r="D10" s="43">
        <v>384.9</v>
      </c>
      <c r="E10" s="43">
        <v>422.9</v>
      </c>
      <c r="F10" s="43">
        <v>410.9</v>
      </c>
      <c r="G10" s="43">
        <v>653.33000000000004</v>
      </c>
      <c r="H10" s="43">
        <v>475.52</v>
      </c>
      <c r="I10" s="43">
        <v>648.46</v>
      </c>
      <c r="J10" s="43">
        <f t="shared" si="0"/>
        <v>504.69875000000002</v>
      </c>
      <c r="K10" s="43">
        <v>17</v>
      </c>
      <c r="L10" s="43">
        <v>1</v>
      </c>
      <c r="N10" s="43">
        <f t="shared" si="1"/>
        <v>119.47999999999996</v>
      </c>
      <c r="O10" s="43">
        <f t="shared" si="2"/>
        <v>38</v>
      </c>
      <c r="P10" s="43">
        <f t="shared" si="3"/>
        <v>242.43000000000006</v>
      </c>
      <c r="Q10" s="43">
        <f t="shared" si="4"/>
        <v>172.94000000000005</v>
      </c>
      <c r="S10" s="43">
        <f t="shared" si="5"/>
        <v>180.95500000000004</v>
      </c>
      <c r="T10" s="43">
        <f t="shared" si="6"/>
        <v>105.47000000000008</v>
      </c>
    </row>
    <row r="11" spans="1:20" x14ac:dyDescent="0.3">
      <c r="A11" s="43">
        <v>8</v>
      </c>
      <c r="B11" s="43">
        <v>442.3</v>
      </c>
      <c r="C11" s="43">
        <v>505.39</v>
      </c>
      <c r="D11" s="43">
        <v>426.1</v>
      </c>
      <c r="E11" s="43">
        <v>491.95</v>
      </c>
      <c r="F11" s="43">
        <v>452</v>
      </c>
      <c r="G11" s="43">
        <v>718.03</v>
      </c>
      <c r="H11" s="43">
        <v>500.5</v>
      </c>
      <c r="I11" s="43">
        <v>530.6</v>
      </c>
      <c r="J11" s="43">
        <f t="shared" si="0"/>
        <v>508.35874999999993</v>
      </c>
      <c r="K11" s="43">
        <v>9</v>
      </c>
      <c r="L11" s="43">
        <v>1</v>
      </c>
      <c r="N11" s="43">
        <f t="shared" si="1"/>
        <v>63.089999999999975</v>
      </c>
      <c r="O11" s="43">
        <f t="shared" si="2"/>
        <v>65.849999999999966</v>
      </c>
      <c r="P11" s="43">
        <f t="shared" si="3"/>
        <v>266.02999999999997</v>
      </c>
      <c r="Q11" s="43">
        <f t="shared" si="4"/>
        <v>30.100000000000023</v>
      </c>
      <c r="S11" s="43">
        <f t="shared" si="5"/>
        <v>164.56000000000006</v>
      </c>
      <c r="T11" s="43">
        <f t="shared" si="6"/>
        <v>47.974999999999966</v>
      </c>
    </row>
    <row r="12" spans="1:20" x14ac:dyDescent="0.3">
      <c r="A12" s="43">
        <v>9</v>
      </c>
      <c r="B12" s="43">
        <v>617.6</v>
      </c>
      <c r="C12" s="43">
        <v>701.9</v>
      </c>
      <c r="D12" s="43">
        <v>491.9</v>
      </c>
      <c r="E12" s="43">
        <v>494.4</v>
      </c>
      <c r="F12" s="43">
        <v>583.77</v>
      </c>
      <c r="G12" s="43">
        <v>710.5</v>
      </c>
      <c r="H12" s="43">
        <v>671</v>
      </c>
      <c r="I12" s="43">
        <v>806.7</v>
      </c>
      <c r="J12" s="43">
        <f t="shared" si="0"/>
        <v>634.72124999999994</v>
      </c>
      <c r="K12" s="43">
        <v>7</v>
      </c>
      <c r="L12" s="43">
        <v>1</v>
      </c>
      <c r="N12" s="43">
        <f t="shared" si="1"/>
        <v>84.299999999999955</v>
      </c>
      <c r="O12" s="43">
        <f t="shared" si="2"/>
        <v>2.5</v>
      </c>
      <c r="P12" s="43">
        <f t="shared" si="3"/>
        <v>126.73000000000002</v>
      </c>
      <c r="Q12" s="43">
        <f t="shared" si="4"/>
        <v>135.70000000000005</v>
      </c>
      <c r="S12" s="43">
        <f t="shared" si="5"/>
        <v>105.5150000000001</v>
      </c>
      <c r="T12" s="43">
        <f t="shared" si="6"/>
        <v>69.099999999999909</v>
      </c>
    </row>
    <row r="13" spans="1:20" x14ac:dyDescent="0.3">
      <c r="A13" s="43">
        <v>10</v>
      </c>
      <c r="B13" s="43">
        <v>368.32</v>
      </c>
      <c r="C13" s="43">
        <v>462.89</v>
      </c>
      <c r="D13" s="43">
        <v>333.2</v>
      </c>
      <c r="E13" s="43">
        <v>423.09</v>
      </c>
      <c r="F13" s="43">
        <v>324.10000000000002</v>
      </c>
      <c r="G13" s="43">
        <v>560.73</v>
      </c>
      <c r="H13" s="43">
        <v>349.9</v>
      </c>
      <c r="I13" s="43">
        <v>574.52</v>
      </c>
      <c r="J13" s="43">
        <f t="shared" si="0"/>
        <v>424.59375</v>
      </c>
      <c r="K13" s="43">
        <v>10</v>
      </c>
      <c r="L13" s="43">
        <v>1</v>
      </c>
      <c r="N13" s="43">
        <f t="shared" si="1"/>
        <v>94.57</v>
      </c>
      <c r="O13" s="43">
        <f t="shared" si="2"/>
        <v>89.889999999999986</v>
      </c>
      <c r="P13" s="43">
        <f t="shared" si="3"/>
        <v>236.63</v>
      </c>
      <c r="Q13" s="43">
        <f t="shared" si="4"/>
        <v>224.62</v>
      </c>
      <c r="S13" s="43">
        <f t="shared" si="5"/>
        <v>165.59999999999997</v>
      </c>
      <c r="T13" s="43">
        <f t="shared" si="6"/>
        <v>157.255</v>
      </c>
    </row>
    <row r="14" spans="1:20" x14ac:dyDescent="0.3">
      <c r="A14" s="43">
        <v>11</v>
      </c>
      <c r="B14" s="43">
        <v>414.1</v>
      </c>
      <c r="C14" s="43">
        <v>686.97</v>
      </c>
      <c r="D14" s="43">
        <v>458.56</v>
      </c>
      <c r="E14" s="43">
        <v>491.2</v>
      </c>
      <c r="F14" s="43">
        <v>475.63</v>
      </c>
      <c r="G14" s="43">
        <v>526.79999999999995</v>
      </c>
      <c r="H14" s="43">
        <v>469.5</v>
      </c>
      <c r="I14" s="43">
        <v>528.29999999999995</v>
      </c>
      <c r="J14" s="43">
        <f t="shared" si="0"/>
        <v>506.38250000000005</v>
      </c>
      <c r="K14" s="43">
        <v>12</v>
      </c>
      <c r="L14" s="43">
        <v>1</v>
      </c>
      <c r="N14" s="43">
        <f t="shared" si="1"/>
        <v>272.87</v>
      </c>
      <c r="O14" s="43">
        <f t="shared" si="2"/>
        <v>32.639999999999986</v>
      </c>
      <c r="P14" s="43">
        <f t="shared" si="3"/>
        <v>51.169999999999959</v>
      </c>
      <c r="Q14" s="43">
        <f t="shared" si="4"/>
        <v>58.799999999999955</v>
      </c>
      <c r="S14" s="43">
        <f t="shared" si="5"/>
        <v>162.01999999999998</v>
      </c>
      <c r="T14" s="43">
        <f t="shared" si="6"/>
        <v>45.720000000000027</v>
      </c>
    </row>
    <row r="15" spans="1:20" x14ac:dyDescent="0.3">
      <c r="A15" s="43">
        <v>12</v>
      </c>
      <c r="B15" s="43">
        <v>437.3</v>
      </c>
      <c r="C15" s="43">
        <v>436.9</v>
      </c>
      <c r="D15" s="43">
        <v>458.3</v>
      </c>
      <c r="E15" s="43">
        <v>740.8</v>
      </c>
      <c r="F15" s="43">
        <v>510.96</v>
      </c>
      <c r="G15" s="43">
        <v>625.9</v>
      </c>
      <c r="H15" s="43">
        <v>505</v>
      </c>
      <c r="I15" s="43">
        <v>701.36</v>
      </c>
      <c r="J15" s="43">
        <f t="shared" si="0"/>
        <v>552.06500000000005</v>
      </c>
      <c r="K15" s="43">
        <v>17</v>
      </c>
      <c r="L15" s="43">
        <v>1</v>
      </c>
      <c r="N15" s="43">
        <f t="shared" si="1"/>
        <v>-0.40000000000003411</v>
      </c>
      <c r="O15" s="43">
        <f t="shared" si="2"/>
        <v>282.49999999999994</v>
      </c>
      <c r="P15" s="43">
        <f t="shared" si="3"/>
        <v>114.94</v>
      </c>
      <c r="Q15" s="43">
        <f t="shared" si="4"/>
        <v>196.36</v>
      </c>
      <c r="S15" s="43">
        <f t="shared" si="5"/>
        <v>57.269999999999982</v>
      </c>
      <c r="T15" s="43">
        <f t="shared" si="6"/>
        <v>239.42999999999995</v>
      </c>
    </row>
    <row r="16" spans="1:20" x14ac:dyDescent="0.3">
      <c r="A16" s="43">
        <v>13</v>
      </c>
      <c r="B16" s="43">
        <v>469.9</v>
      </c>
      <c r="C16" s="43">
        <v>451.49</v>
      </c>
      <c r="D16" s="43">
        <v>427.39</v>
      </c>
      <c r="E16" s="43">
        <v>437.45</v>
      </c>
      <c r="F16" s="43">
        <v>388.8</v>
      </c>
      <c r="G16" s="43">
        <v>632.87</v>
      </c>
      <c r="H16" s="43">
        <v>423.9</v>
      </c>
      <c r="I16" s="43">
        <v>707.9</v>
      </c>
      <c r="J16" s="43">
        <f t="shared" si="0"/>
        <v>492.46250000000003</v>
      </c>
      <c r="K16" s="43">
        <v>26</v>
      </c>
      <c r="L16" s="43">
        <v>2</v>
      </c>
      <c r="N16" s="43">
        <f t="shared" si="1"/>
        <v>-18.409999999999968</v>
      </c>
      <c r="O16" s="43">
        <f t="shared" si="2"/>
        <v>10.060000000000002</v>
      </c>
      <c r="P16" s="43">
        <f t="shared" si="3"/>
        <v>244.07</v>
      </c>
      <c r="Q16" s="43">
        <f t="shared" si="4"/>
        <v>284</v>
      </c>
      <c r="S16" s="43">
        <f t="shared" si="5"/>
        <v>112.83000000000004</v>
      </c>
      <c r="T16" s="43">
        <f t="shared" si="6"/>
        <v>147.02999999999997</v>
      </c>
    </row>
    <row r="17" spans="1:20" x14ac:dyDescent="0.3">
      <c r="A17" s="43">
        <v>14</v>
      </c>
      <c r="B17" s="43">
        <v>492.91</v>
      </c>
      <c r="C17" s="43">
        <v>576.53</v>
      </c>
      <c r="D17" s="43">
        <v>509.7</v>
      </c>
      <c r="E17" s="43">
        <v>545.16999999999996</v>
      </c>
      <c r="F17" s="43">
        <v>514.79999999999995</v>
      </c>
      <c r="G17" s="43">
        <v>724.18</v>
      </c>
      <c r="H17" s="43">
        <v>589.97</v>
      </c>
      <c r="I17" s="43">
        <v>650.88</v>
      </c>
      <c r="J17" s="43">
        <f t="shared" si="0"/>
        <v>575.51749999999993</v>
      </c>
      <c r="K17" s="43">
        <v>4</v>
      </c>
      <c r="L17" s="43">
        <v>1</v>
      </c>
      <c r="N17" s="43">
        <f t="shared" si="1"/>
        <v>83.619999999999948</v>
      </c>
      <c r="O17" s="43">
        <f t="shared" si="2"/>
        <v>35.46999999999997</v>
      </c>
      <c r="P17" s="43">
        <f t="shared" si="3"/>
        <v>209.38</v>
      </c>
      <c r="Q17" s="43">
        <f t="shared" si="4"/>
        <v>60.909999999999968</v>
      </c>
      <c r="S17" s="43">
        <f t="shared" si="5"/>
        <v>146.5</v>
      </c>
      <c r="T17" s="43">
        <f t="shared" si="6"/>
        <v>48.189999999999941</v>
      </c>
    </row>
    <row r="18" spans="1:20" x14ac:dyDescent="0.3">
      <c r="A18" s="43">
        <v>15</v>
      </c>
      <c r="B18" s="43">
        <v>534.1</v>
      </c>
      <c r="C18" s="43">
        <v>548.91</v>
      </c>
      <c r="D18" s="43">
        <v>593.07000000000005</v>
      </c>
      <c r="E18" s="43">
        <v>502.51</v>
      </c>
      <c r="F18" s="43">
        <v>640.75</v>
      </c>
      <c r="G18" s="43">
        <v>893.03</v>
      </c>
      <c r="H18" s="43">
        <v>548.79999999999995</v>
      </c>
      <c r="I18" s="43">
        <v>659.09</v>
      </c>
      <c r="J18" s="43">
        <f t="shared" si="0"/>
        <v>615.03250000000003</v>
      </c>
      <c r="K18" s="43">
        <v>20</v>
      </c>
      <c r="L18" s="43">
        <v>2</v>
      </c>
      <c r="N18" s="43">
        <f t="shared" si="1"/>
        <v>14.809999999999945</v>
      </c>
      <c r="O18" s="43">
        <f t="shared" si="2"/>
        <v>-90.560000000000059</v>
      </c>
      <c r="P18" s="43">
        <f t="shared" si="3"/>
        <v>252.27999999999997</v>
      </c>
      <c r="Q18" s="43">
        <f t="shared" si="4"/>
        <v>110.29000000000008</v>
      </c>
      <c r="S18" s="43">
        <f t="shared" si="5"/>
        <v>133.54500000000007</v>
      </c>
      <c r="T18" s="43">
        <f t="shared" si="6"/>
        <v>9.8650000000000091</v>
      </c>
    </row>
    <row r="19" spans="1:20" x14ac:dyDescent="0.3">
      <c r="A19" s="43">
        <v>16</v>
      </c>
      <c r="B19" s="43">
        <v>391.7</v>
      </c>
      <c r="C19" s="43">
        <v>480.11</v>
      </c>
      <c r="D19" s="43">
        <v>373.1</v>
      </c>
      <c r="E19" s="43">
        <v>536.37</v>
      </c>
      <c r="F19" s="43">
        <v>573.97</v>
      </c>
      <c r="G19" s="43">
        <v>784.11</v>
      </c>
      <c r="H19" s="43">
        <v>400.9</v>
      </c>
      <c r="I19" s="43">
        <v>668.34</v>
      </c>
      <c r="J19" s="43">
        <f t="shared" si="0"/>
        <v>526.07500000000005</v>
      </c>
      <c r="K19" s="43">
        <v>10</v>
      </c>
      <c r="L19" s="43">
        <v>1</v>
      </c>
      <c r="N19" s="43">
        <f t="shared" si="1"/>
        <v>88.410000000000025</v>
      </c>
      <c r="O19" s="43">
        <f t="shared" si="2"/>
        <v>163.26999999999998</v>
      </c>
      <c r="P19" s="43">
        <f t="shared" si="3"/>
        <v>210.14</v>
      </c>
      <c r="Q19" s="43">
        <f t="shared" si="4"/>
        <v>267.44000000000005</v>
      </c>
      <c r="S19" s="43">
        <f t="shared" si="5"/>
        <v>149.27499999999998</v>
      </c>
      <c r="T19" s="43">
        <f t="shared" si="6"/>
        <v>215.35500000000002</v>
      </c>
    </row>
    <row r="20" spans="1:20" x14ac:dyDescent="0.3">
      <c r="A20" s="43">
        <v>17</v>
      </c>
      <c r="B20" s="43">
        <v>620.34</v>
      </c>
      <c r="C20" s="43">
        <v>937.33</v>
      </c>
      <c r="D20" s="43">
        <v>641.1</v>
      </c>
      <c r="E20" s="43">
        <v>838.52</v>
      </c>
      <c r="F20" s="43">
        <v>599.9</v>
      </c>
      <c r="G20" s="43">
        <v>793.58</v>
      </c>
      <c r="H20" s="43">
        <v>612.98</v>
      </c>
      <c r="I20" s="43">
        <v>1250.5999999999999</v>
      </c>
      <c r="J20" s="43">
        <f t="shared" si="0"/>
        <v>786.79375000000005</v>
      </c>
      <c r="K20" s="43">
        <v>8</v>
      </c>
      <c r="L20" s="43">
        <v>1</v>
      </c>
      <c r="N20" s="43">
        <f t="shared" si="1"/>
        <v>316.99</v>
      </c>
      <c r="O20" s="43">
        <f t="shared" si="2"/>
        <v>197.41999999999996</v>
      </c>
      <c r="P20" s="43">
        <f t="shared" si="3"/>
        <v>193.68000000000006</v>
      </c>
      <c r="Q20" s="43">
        <f t="shared" si="4"/>
        <v>637.61999999999989</v>
      </c>
      <c r="S20" s="43">
        <f t="shared" si="5"/>
        <v>255.33500000000004</v>
      </c>
      <c r="T20" s="43">
        <f t="shared" si="6"/>
        <v>417.52</v>
      </c>
    </row>
    <row r="21" spans="1:20" x14ac:dyDescent="0.3">
      <c r="A21" s="43">
        <v>18</v>
      </c>
      <c r="B21" s="43">
        <v>484.9</v>
      </c>
      <c r="C21" s="43">
        <v>505.6</v>
      </c>
      <c r="D21" s="43">
        <v>414.2</v>
      </c>
      <c r="E21" s="43">
        <v>475.31</v>
      </c>
      <c r="F21" s="43">
        <v>591</v>
      </c>
      <c r="G21" s="43">
        <v>751.7</v>
      </c>
      <c r="H21" s="43">
        <v>587.5</v>
      </c>
      <c r="I21" s="43">
        <v>680.21</v>
      </c>
      <c r="J21" s="43">
        <f t="shared" si="0"/>
        <v>561.30250000000001</v>
      </c>
      <c r="K21" s="43">
        <v>27</v>
      </c>
      <c r="L21" s="43">
        <v>2</v>
      </c>
      <c r="N21" s="43">
        <f t="shared" si="1"/>
        <v>20.700000000000045</v>
      </c>
      <c r="O21" s="43">
        <f t="shared" si="2"/>
        <v>61.110000000000014</v>
      </c>
      <c r="P21" s="43">
        <f t="shared" si="3"/>
        <v>160.70000000000005</v>
      </c>
      <c r="Q21" s="43">
        <f t="shared" si="4"/>
        <v>92.710000000000036</v>
      </c>
      <c r="S21" s="43">
        <f t="shared" si="5"/>
        <v>90.700000000000045</v>
      </c>
      <c r="T21" s="43">
        <f t="shared" si="6"/>
        <v>76.909999999999968</v>
      </c>
    </row>
    <row r="22" spans="1:20" x14ac:dyDescent="0.3">
      <c r="A22" s="43">
        <v>19</v>
      </c>
      <c r="B22" s="43">
        <v>345.6</v>
      </c>
      <c r="C22" s="43">
        <v>562.92999999999995</v>
      </c>
      <c r="D22" s="43">
        <v>333.4</v>
      </c>
      <c r="E22" s="43">
        <v>329.3</v>
      </c>
      <c r="F22" s="43">
        <v>347.9</v>
      </c>
      <c r="G22" s="43">
        <v>644.30999999999995</v>
      </c>
      <c r="H22" s="43">
        <v>437.01</v>
      </c>
      <c r="I22" s="43">
        <v>614.65</v>
      </c>
      <c r="J22" s="43">
        <f t="shared" si="0"/>
        <v>451.88749999999999</v>
      </c>
      <c r="K22" s="43">
        <v>13</v>
      </c>
      <c r="L22" s="43">
        <v>1</v>
      </c>
      <c r="N22" s="43">
        <f t="shared" si="1"/>
        <v>217.32999999999993</v>
      </c>
      <c r="O22" s="43">
        <f t="shared" si="2"/>
        <v>-4.0999999999999659</v>
      </c>
      <c r="P22" s="43">
        <f t="shared" si="3"/>
        <v>296.40999999999997</v>
      </c>
      <c r="Q22" s="43">
        <f t="shared" si="4"/>
        <v>177.64</v>
      </c>
      <c r="S22" s="43">
        <f t="shared" si="5"/>
        <v>256.86999999999989</v>
      </c>
      <c r="T22" s="43">
        <f t="shared" si="6"/>
        <v>86.770000000000039</v>
      </c>
    </row>
    <row r="23" spans="1:20" x14ac:dyDescent="0.3">
      <c r="A23" s="43">
        <v>20</v>
      </c>
      <c r="B23" s="43">
        <v>552.1</v>
      </c>
      <c r="C23" s="43">
        <v>597.02</v>
      </c>
      <c r="D23" s="43">
        <v>528.29999999999995</v>
      </c>
      <c r="E23" s="43">
        <v>488.7</v>
      </c>
      <c r="F23" s="43">
        <v>589.70000000000005</v>
      </c>
      <c r="G23" s="43">
        <v>766.81</v>
      </c>
      <c r="H23" s="43">
        <v>580.29999999999995</v>
      </c>
      <c r="I23" s="43">
        <v>707.7</v>
      </c>
      <c r="J23" s="43">
        <f t="shared" si="0"/>
        <v>601.3287499999999</v>
      </c>
      <c r="K23" s="43">
        <v>7</v>
      </c>
      <c r="L23" s="43">
        <v>1</v>
      </c>
      <c r="N23" s="43">
        <f t="shared" si="1"/>
        <v>44.919999999999959</v>
      </c>
      <c r="O23" s="43">
        <f t="shared" si="2"/>
        <v>-39.599999999999966</v>
      </c>
      <c r="P23" s="43">
        <f t="shared" si="3"/>
        <v>177.1099999999999</v>
      </c>
      <c r="Q23" s="43">
        <f t="shared" si="4"/>
        <v>127.40000000000009</v>
      </c>
      <c r="S23" s="43">
        <f t="shared" si="5"/>
        <v>111.01499999999987</v>
      </c>
      <c r="T23" s="43">
        <f t="shared" si="6"/>
        <v>43.900000000000091</v>
      </c>
    </row>
    <row r="24" spans="1:20" x14ac:dyDescent="0.3">
      <c r="A24" s="43">
        <v>21</v>
      </c>
      <c r="B24" s="43">
        <v>512.45000000000005</v>
      </c>
      <c r="C24" s="43">
        <v>550.11</v>
      </c>
      <c r="D24" s="43">
        <v>493.8</v>
      </c>
      <c r="E24" s="43">
        <v>580.11</v>
      </c>
      <c r="F24" s="43">
        <v>500.1</v>
      </c>
      <c r="G24" s="43">
        <v>633.64</v>
      </c>
      <c r="H24" s="43">
        <v>554.20000000000005</v>
      </c>
      <c r="I24" s="43">
        <v>718.86</v>
      </c>
      <c r="J24" s="43">
        <f t="shared" si="0"/>
        <v>567.90874999999994</v>
      </c>
      <c r="K24" s="43">
        <v>13</v>
      </c>
      <c r="L24" s="43">
        <v>1</v>
      </c>
      <c r="N24" s="43">
        <f t="shared" si="1"/>
        <v>37.659999999999968</v>
      </c>
      <c r="O24" s="43">
        <f t="shared" si="2"/>
        <v>86.31</v>
      </c>
      <c r="P24" s="43">
        <f t="shared" si="3"/>
        <v>133.53999999999996</v>
      </c>
      <c r="Q24" s="43">
        <f t="shared" si="4"/>
        <v>164.65999999999997</v>
      </c>
      <c r="S24" s="43">
        <f t="shared" si="5"/>
        <v>85.599999999999966</v>
      </c>
      <c r="T24" s="43">
        <f t="shared" si="6"/>
        <v>125.48500000000001</v>
      </c>
    </row>
    <row r="25" spans="1:20" x14ac:dyDescent="0.3">
      <c r="A25" s="43">
        <v>22</v>
      </c>
      <c r="B25" s="43">
        <v>519.4</v>
      </c>
      <c r="C25" s="43">
        <v>524.70000000000005</v>
      </c>
      <c r="D25" s="43">
        <v>557.23</v>
      </c>
      <c r="E25" s="43">
        <v>647.02</v>
      </c>
      <c r="F25" s="43">
        <v>479.9</v>
      </c>
      <c r="G25" s="43">
        <v>717.04</v>
      </c>
      <c r="H25" s="43">
        <v>583.79999999999995</v>
      </c>
      <c r="I25" s="43">
        <v>655.9</v>
      </c>
      <c r="J25" s="43">
        <f t="shared" si="0"/>
        <v>585.62374999999997</v>
      </c>
      <c r="K25" s="43">
        <v>33</v>
      </c>
      <c r="L25" s="43">
        <v>2</v>
      </c>
      <c r="N25" s="43">
        <f t="shared" si="1"/>
        <v>5.3000000000000682</v>
      </c>
      <c r="O25" s="43">
        <f t="shared" si="2"/>
        <v>89.789999999999964</v>
      </c>
      <c r="P25" s="43">
        <f t="shared" si="3"/>
        <v>237.14</v>
      </c>
      <c r="Q25" s="43">
        <f t="shared" si="4"/>
        <v>72.100000000000023</v>
      </c>
      <c r="S25" s="43">
        <f t="shared" si="5"/>
        <v>121.22000000000003</v>
      </c>
      <c r="T25" s="43">
        <f t="shared" si="6"/>
        <v>80.94500000000005</v>
      </c>
    </row>
    <row r="26" spans="1:20" x14ac:dyDescent="0.3">
      <c r="A26" s="43">
        <v>23</v>
      </c>
      <c r="B26" s="43">
        <v>605.79999999999995</v>
      </c>
      <c r="C26" s="43">
        <v>621.4</v>
      </c>
      <c r="D26" s="43">
        <v>598.62</v>
      </c>
      <c r="E26" s="43">
        <v>537.5</v>
      </c>
      <c r="F26" s="43">
        <v>589.1</v>
      </c>
      <c r="G26" s="43">
        <v>662.4</v>
      </c>
      <c r="H26" s="43">
        <v>675.1</v>
      </c>
      <c r="I26" s="43">
        <v>643.6</v>
      </c>
      <c r="J26" s="43">
        <f t="shared" si="0"/>
        <v>616.69000000000005</v>
      </c>
      <c r="K26" s="43">
        <v>19</v>
      </c>
      <c r="L26" s="43">
        <v>2</v>
      </c>
      <c r="N26" s="43">
        <f t="shared" si="1"/>
        <v>15.600000000000023</v>
      </c>
      <c r="O26" s="43">
        <f t="shared" si="2"/>
        <v>-61.120000000000005</v>
      </c>
      <c r="P26" s="43">
        <f t="shared" si="3"/>
        <v>73.299999999999955</v>
      </c>
      <c r="Q26" s="43">
        <f t="shared" si="4"/>
        <v>-31.5</v>
      </c>
      <c r="S26" s="43">
        <f t="shared" si="5"/>
        <v>44.449999999999932</v>
      </c>
      <c r="T26" s="43">
        <f t="shared" si="6"/>
        <v>-46.310000000000059</v>
      </c>
    </row>
    <row r="27" spans="1:20" x14ac:dyDescent="0.3">
      <c r="A27" s="43">
        <v>24</v>
      </c>
      <c r="B27" s="43">
        <v>516.9</v>
      </c>
      <c r="C27" s="43">
        <v>549</v>
      </c>
      <c r="D27" s="43">
        <v>575.6</v>
      </c>
      <c r="E27" s="43">
        <v>659.6</v>
      </c>
      <c r="F27" s="43">
        <v>585.79999999999995</v>
      </c>
      <c r="G27" s="43">
        <v>651.20000000000005</v>
      </c>
      <c r="H27" s="43">
        <v>625.1</v>
      </c>
      <c r="I27" s="43">
        <v>671.1</v>
      </c>
      <c r="J27" s="43">
        <f t="shared" si="0"/>
        <v>604.28750000000002</v>
      </c>
      <c r="K27" s="43">
        <v>6</v>
      </c>
      <c r="L27" s="43">
        <v>1</v>
      </c>
      <c r="N27" s="43">
        <f t="shared" si="1"/>
        <v>32.100000000000023</v>
      </c>
      <c r="O27" s="43">
        <f t="shared" si="2"/>
        <v>84</v>
      </c>
      <c r="P27" s="43">
        <f t="shared" si="3"/>
        <v>65.400000000000091</v>
      </c>
      <c r="Q27" s="43">
        <f t="shared" si="4"/>
        <v>46</v>
      </c>
      <c r="S27" s="43">
        <f t="shared" si="5"/>
        <v>48.750000000000114</v>
      </c>
      <c r="T27" s="43">
        <f t="shared" si="6"/>
        <v>65</v>
      </c>
    </row>
    <row r="28" spans="1:20" x14ac:dyDescent="0.3">
      <c r="A28" s="43">
        <v>25</v>
      </c>
      <c r="B28" s="43">
        <v>540.9</v>
      </c>
      <c r="C28" s="43">
        <v>676.9</v>
      </c>
      <c r="D28" s="43">
        <v>503.51</v>
      </c>
      <c r="E28" s="43">
        <v>472.3</v>
      </c>
      <c r="F28" s="43">
        <v>577.4</v>
      </c>
      <c r="G28" s="43">
        <v>697.87</v>
      </c>
      <c r="H28" s="43">
        <v>602.5</v>
      </c>
      <c r="I28" s="43">
        <v>583.1</v>
      </c>
      <c r="J28" s="43">
        <f t="shared" si="0"/>
        <v>581.81000000000006</v>
      </c>
      <c r="K28" s="43">
        <v>20</v>
      </c>
      <c r="L28" s="43">
        <v>2</v>
      </c>
      <c r="N28" s="43">
        <f t="shared" si="1"/>
        <v>136</v>
      </c>
      <c r="O28" s="43">
        <f t="shared" si="2"/>
        <v>-31.20999999999998</v>
      </c>
      <c r="P28" s="43">
        <f t="shared" si="3"/>
        <v>120.47000000000003</v>
      </c>
      <c r="Q28" s="43">
        <f t="shared" si="4"/>
        <v>-19.399999999999977</v>
      </c>
      <c r="S28" s="43">
        <f t="shared" si="5"/>
        <v>128.23500000000001</v>
      </c>
      <c r="T28" s="43">
        <f t="shared" si="6"/>
        <v>-25.30499999999995</v>
      </c>
    </row>
    <row r="29" spans="1:20" x14ac:dyDescent="0.3">
      <c r="A29" s="43">
        <v>26</v>
      </c>
      <c r="B29" s="43">
        <v>491.63</v>
      </c>
      <c r="C29" s="43">
        <v>539</v>
      </c>
      <c r="D29" s="43">
        <v>601.9</v>
      </c>
      <c r="E29" s="43">
        <v>717.33</v>
      </c>
      <c r="F29" s="43">
        <v>582.79999999999995</v>
      </c>
      <c r="G29" s="43">
        <v>720.43</v>
      </c>
      <c r="H29" s="43">
        <v>709.6</v>
      </c>
      <c r="I29" s="43">
        <v>695.36</v>
      </c>
      <c r="J29" s="43">
        <f t="shared" si="0"/>
        <v>632.25624999999991</v>
      </c>
      <c r="K29" s="43">
        <v>14</v>
      </c>
      <c r="L29" s="43">
        <v>1</v>
      </c>
      <c r="N29" s="43">
        <f t="shared" si="1"/>
        <v>47.370000000000005</v>
      </c>
      <c r="O29" s="43">
        <f t="shared" si="2"/>
        <v>115.43000000000006</v>
      </c>
      <c r="P29" s="43">
        <f t="shared" si="3"/>
        <v>137.63</v>
      </c>
      <c r="Q29" s="43">
        <f t="shared" si="4"/>
        <v>-14.240000000000009</v>
      </c>
      <c r="S29" s="43">
        <f t="shared" si="5"/>
        <v>92.5</v>
      </c>
      <c r="T29" s="43">
        <f t="shared" si="6"/>
        <v>50.595000000000027</v>
      </c>
    </row>
    <row r="30" spans="1:20" x14ac:dyDescent="0.3">
      <c r="A30" s="43">
        <v>27</v>
      </c>
      <c r="B30" s="43">
        <v>720.2</v>
      </c>
      <c r="C30" s="43">
        <v>736.9</v>
      </c>
      <c r="D30" s="43">
        <v>609.5</v>
      </c>
      <c r="E30" s="43">
        <v>632.9</v>
      </c>
      <c r="F30" s="43">
        <v>656.5</v>
      </c>
      <c r="G30" s="43">
        <v>758.94</v>
      </c>
      <c r="H30" s="43">
        <v>621</v>
      </c>
      <c r="I30" s="43">
        <v>826.4</v>
      </c>
      <c r="J30" s="43">
        <f t="shared" si="0"/>
        <v>695.29250000000002</v>
      </c>
      <c r="K30" s="43">
        <v>22</v>
      </c>
      <c r="L30" s="43">
        <v>2</v>
      </c>
      <c r="N30" s="43">
        <f t="shared" si="1"/>
        <v>16.699999999999932</v>
      </c>
      <c r="O30" s="43">
        <f t="shared" si="2"/>
        <v>23.399999999999977</v>
      </c>
      <c r="P30" s="43">
        <f t="shared" si="3"/>
        <v>102.44000000000005</v>
      </c>
      <c r="Q30" s="43">
        <f t="shared" si="4"/>
        <v>205.39999999999998</v>
      </c>
      <c r="S30" s="43">
        <f t="shared" si="5"/>
        <v>59.57000000000005</v>
      </c>
      <c r="T30" s="43">
        <f t="shared" si="6"/>
        <v>114.39999999999998</v>
      </c>
    </row>
    <row r="31" spans="1:20" x14ac:dyDescent="0.3">
      <c r="A31" s="43">
        <v>28</v>
      </c>
      <c r="B31" s="43">
        <v>970.2</v>
      </c>
      <c r="C31" s="43">
        <v>1045.8699999999999</v>
      </c>
      <c r="D31" s="43">
        <v>828.69</v>
      </c>
      <c r="E31" s="43">
        <v>1009.92</v>
      </c>
      <c r="F31" s="43">
        <v>1164.06</v>
      </c>
      <c r="G31" s="43">
        <v>1077.33</v>
      </c>
      <c r="H31" s="43">
        <v>959.25</v>
      </c>
      <c r="I31" s="43">
        <v>848.75</v>
      </c>
      <c r="J31" s="43">
        <f t="shared" si="0"/>
        <v>988.00874999999996</v>
      </c>
      <c r="K31" s="43">
        <v>10</v>
      </c>
      <c r="L31" s="43">
        <v>1</v>
      </c>
      <c r="N31" s="43">
        <f t="shared" si="1"/>
        <v>75.669999999999845</v>
      </c>
      <c r="O31" s="43">
        <f t="shared" si="2"/>
        <v>181.2299999999999</v>
      </c>
      <c r="P31" s="43">
        <f t="shared" si="3"/>
        <v>-86.730000000000018</v>
      </c>
      <c r="Q31" s="43">
        <f t="shared" si="4"/>
        <v>-110.5</v>
      </c>
      <c r="S31" s="43">
        <f t="shared" si="5"/>
        <v>-5.5300000000002001</v>
      </c>
      <c r="T31" s="43">
        <f t="shared" si="6"/>
        <v>35.365000000000009</v>
      </c>
    </row>
    <row r="32" spans="1:20" x14ac:dyDescent="0.3">
      <c r="A32" s="43">
        <v>29</v>
      </c>
      <c r="B32" s="43">
        <v>458.4</v>
      </c>
      <c r="C32" s="43">
        <v>504.64</v>
      </c>
      <c r="D32" s="43">
        <v>454.6</v>
      </c>
      <c r="E32" s="43">
        <v>460.6</v>
      </c>
      <c r="F32" s="43">
        <v>462.4</v>
      </c>
      <c r="G32" s="43">
        <v>600.6</v>
      </c>
      <c r="H32" s="43">
        <v>480.8</v>
      </c>
      <c r="I32" s="43">
        <v>457.3</v>
      </c>
      <c r="J32" s="43">
        <f t="shared" si="0"/>
        <v>484.91750000000002</v>
      </c>
      <c r="K32" s="43">
        <v>12</v>
      </c>
      <c r="L32" s="43">
        <v>1</v>
      </c>
      <c r="N32" s="43">
        <f t="shared" si="1"/>
        <v>46.240000000000009</v>
      </c>
      <c r="O32" s="43">
        <f t="shared" si="2"/>
        <v>6</v>
      </c>
      <c r="P32" s="43">
        <f t="shared" si="3"/>
        <v>138.20000000000005</v>
      </c>
      <c r="Q32" s="43">
        <f t="shared" si="4"/>
        <v>-23.5</v>
      </c>
      <c r="S32" s="43">
        <f t="shared" si="5"/>
        <v>92.220000000000027</v>
      </c>
      <c r="T32" s="43">
        <f t="shared" si="6"/>
        <v>-8.75</v>
      </c>
    </row>
    <row r="33" spans="1:20" x14ac:dyDescent="0.3">
      <c r="A33" s="43">
        <v>30</v>
      </c>
      <c r="B33" s="43">
        <v>588.6</v>
      </c>
      <c r="C33" s="43">
        <v>724.3</v>
      </c>
      <c r="D33" s="43">
        <v>678</v>
      </c>
      <c r="E33" s="43">
        <v>670.7</v>
      </c>
      <c r="F33" s="43">
        <v>657</v>
      </c>
      <c r="G33" s="43">
        <v>701.7</v>
      </c>
      <c r="H33" s="43">
        <v>686.6</v>
      </c>
      <c r="I33" s="43">
        <v>677.9</v>
      </c>
      <c r="J33" s="43">
        <f t="shared" si="0"/>
        <v>673.1</v>
      </c>
      <c r="K33" s="43">
        <v>8</v>
      </c>
      <c r="L33" s="43">
        <v>1</v>
      </c>
      <c r="N33" s="43">
        <f t="shared" si="1"/>
        <v>135.69999999999993</v>
      </c>
      <c r="O33" s="43">
        <f t="shared" si="2"/>
        <v>-7.2999999999999545</v>
      </c>
      <c r="P33" s="43">
        <f t="shared" si="3"/>
        <v>44.700000000000045</v>
      </c>
      <c r="Q33" s="43">
        <f t="shared" si="4"/>
        <v>-8.7000000000000455</v>
      </c>
      <c r="S33" s="43">
        <f t="shared" si="5"/>
        <v>90.200000000000045</v>
      </c>
      <c r="T33" s="43">
        <f t="shared" si="6"/>
        <v>-8</v>
      </c>
    </row>
    <row r="34" spans="1:20" x14ac:dyDescent="0.3">
      <c r="A34" s="43">
        <v>31</v>
      </c>
      <c r="B34" s="43">
        <v>773.9</v>
      </c>
      <c r="C34" s="43">
        <v>683.8</v>
      </c>
      <c r="D34" s="43">
        <v>697.1</v>
      </c>
      <c r="E34" s="43">
        <v>686.7</v>
      </c>
      <c r="F34" s="43">
        <v>704.6</v>
      </c>
      <c r="G34" s="43">
        <v>665.6</v>
      </c>
      <c r="H34" s="43">
        <v>823.3</v>
      </c>
      <c r="I34" s="43">
        <v>832.55</v>
      </c>
      <c r="J34" s="43">
        <f t="shared" si="0"/>
        <v>733.44375000000002</v>
      </c>
      <c r="K34" s="43">
        <v>24</v>
      </c>
      <c r="L34" s="43">
        <v>2</v>
      </c>
      <c r="N34" s="43">
        <f t="shared" si="1"/>
        <v>-90.100000000000023</v>
      </c>
      <c r="O34" s="43">
        <f t="shared" si="2"/>
        <v>-10.399999999999977</v>
      </c>
      <c r="P34" s="43">
        <f t="shared" si="3"/>
        <v>-39</v>
      </c>
      <c r="Q34" s="43">
        <f t="shared" si="4"/>
        <v>9.25</v>
      </c>
      <c r="S34" s="43">
        <f t="shared" si="5"/>
        <v>-64.549999999999955</v>
      </c>
      <c r="T34" s="43">
        <f t="shared" si="6"/>
        <v>-0.57500000000004547</v>
      </c>
    </row>
    <row r="35" spans="1:20" x14ac:dyDescent="0.3">
      <c r="A35" s="43">
        <v>32</v>
      </c>
      <c r="B35" s="43">
        <v>484.6</v>
      </c>
      <c r="C35" s="43">
        <v>488.8</v>
      </c>
      <c r="D35" s="43">
        <v>458.2</v>
      </c>
      <c r="E35" s="43">
        <v>514.4</v>
      </c>
      <c r="F35" s="43">
        <v>422.2</v>
      </c>
      <c r="G35" s="43">
        <v>599.42999999999995</v>
      </c>
      <c r="H35" s="43">
        <v>450.9</v>
      </c>
      <c r="I35" s="43">
        <v>502.7</v>
      </c>
      <c r="J35" s="43">
        <f t="shared" si="0"/>
        <v>490.15374999999995</v>
      </c>
      <c r="K35" s="43">
        <v>16</v>
      </c>
      <c r="L35" s="43">
        <v>1</v>
      </c>
      <c r="N35" s="43">
        <f t="shared" si="1"/>
        <v>4.1999999999999886</v>
      </c>
      <c r="O35" s="43">
        <f t="shared" si="2"/>
        <v>56.199999999999989</v>
      </c>
      <c r="P35" s="43">
        <f t="shared" si="3"/>
        <v>177.22999999999996</v>
      </c>
      <c r="Q35" s="43">
        <f t="shared" si="4"/>
        <v>51.800000000000011</v>
      </c>
      <c r="S35" s="43">
        <f t="shared" si="5"/>
        <v>90.715000000000032</v>
      </c>
      <c r="T35" s="43">
        <f t="shared" si="6"/>
        <v>54</v>
      </c>
    </row>
    <row r="36" spans="1:20" x14ac:dyDescent="0.3">
      <c r="A36" s="43">
        <v>33</v>
      </c>
      <c r="B36" s="43">
        <v>465.5</v>
      </c>
      <c r="C36" s="43">
        <v>523.4</v>
      </c>
      <c r="D36" s="43">
        <v>505.68</v>
      </c>
      <c r="E36" s="43">
        <v>406.2</v>
      </c>
      <c r="F36" s="43">
        <v>557.53</v>
      </c>
      <c r="G36" s="43">
        <v>705.73</v>
      </c>
      <c r="H36" s="43">
        <v>673.3</v>
      </c>
      <c r="I36" s="43">
        <v>737.61</v>
      </c>
      <c r="J36" s="43">
        <f t="shared" si="0"/>
        <v>571.86874999999998</v>
      </c>
      <c r="K36" s="43">
        <v>16</v>
      </c>
      <c r="L36" s="43">
        <v>1</v>
      </c>
      <c r="N36" s="43">
        <f t="shared" si="1"/>
        <v>57.899999999999977</v>
      </c>
      <c r="O36" s="43">
        <f t="shared" si="2"/>
        <v>-99.480000000000018</v>
      </c>
      <c r="P36" s="43">
        <f t="shared" si="3"/>
        <v>148.20000000000005</v>
      </c>
      <c r="Q36" s="43">
        <f t="shared" si="4"/>
        <v>64.310000000000059</v>
      </c>
      <c r="S36" s="43">
        <f t="shared" si="5"/>
        <v>103.05000000000007</v>
      </c>
      <c r="T36" s="43">
        <f t="shared" si="6"/>
        <v>-17.585000000000036</v>
      </c>
    </row>
    <row r="37" spans="1:20" x14ac:dyDescent="0.3">
      <c r="A37" s="43">
        <v>34</v>
      </c>
      <c r="B37" s="43">
        <v>553.29999999999995</v>
      </c>
      <c r="C37" s="43">
        <v>554.88</v>
      </c>
      <c r="D37" s="43">
        <v>509.6</v>
      </c>
      <c r="E37" s="43">
        <v>703.43</v>
      </c>
      <c r="F37" s="43">
        <v>652.5</v>
      </c>
      <c r="G37" s="43">
        <v>875.4</v>
      </c>
      <c r="H37" s="43">
        <v>558.6</v>
      </c>
      <c r="I37" s="43">
        <v>640.79999999999995</v>
      </c>
      <c r="J37" s="43">
        <f t="shared" si="0"/>
        <v>631.06375000000003</v>
      </c>
      <c r="K37" s="43">
        <v>14</v>
      </c>
      <c r="L37" s="43">
        <v>1</v>
      </c>
      <c r="N37" s="43">
        <f t="shared" si="1"/>
        <v>1.5800000000000409</v>
      </c>
      <c r="O37" s="43">
        <f t="shared" si="2"/>
        <v>193.82999999999993</v>
      </c>
      <c r="P37" s="43">
        <f t="shared" si="3"/>
        <v>222.89999999999998</v>
      </c>
      <c r="Q37" s="43">
        <f t="shared" si="4"/>
        <v>82.199999999999932</v>
      </c>
      <c r="S37" s="43">
        <f t="shared" si="5"/>
        <v>112.24000000000001</v>
      </c>
      <c r="T37" s="43">
        <f t="shared" si="6"/>
        <v>138.01499999999999</v>
      </c>
    </row>
    <row r="38" spans="1:20" x14ac:dyDescent="0.3">
      <c r="A38" s="43">
        <v>35</v>
      </c>
      <c r="B38" s="43">
        <v>741.5</v>
      </c>
      <c r="C38" s="43">
        <v>888.2</v>
      </c>
      <c r="D38" s="43">
        <v>723.31</v>
      </c>
      <c r="E38" s="43">
        <v>801.4</v>
      </c>
      <c r="F38" s="43">
        <v>755.3</v>
      </c>
      <c r="G38" s="43">
        <v>961.28</v>
      </c>
      <c r="H38" s="43">
        <v>827</v>
      </c>
      <c r="I38" s="43">
        <v>786.2</v>
      </c>
      <c r="J38" s="43">
        <f t="shared" si="0"/>
        <v>810.52374999999995</v>
      </c>
      <c r="K38" s="43">
        <v>21</v>
      </c>
      <c r="L38" s="43">
        <v>2</v>
      </c>
      <c r="N38" s="43">
        <f t="shared" si="1"/>
        <v>146.70000000000005</v>
      </c>
      <c r="O38" s="43">
        <f t="shared" si="2"/>
        <v>78.090000000000032</v>
      </c>
      <c r="P38" s="43">
        <f t="shared" si="3"/>
        <v>205.98000000000002</v>
      </c>
      <c r="Q38" s="43">
        <f t="shared" si="4"/>
        <v>-40.799999999999955</v>
      </c>
      <c r="S38" s="43">
        <f t="shared" si="5"/>
        <v>176.34000000000003</v>
      </c>
      <c r="T38" s="43">
        <f t="shared" si="6"/>
        <v>18.644999999999982</v>
      </c>
    </row>
    <row r="39" spans="1:20" x14ac:dyDescent="0.3">
      <c r="A39" s="43">
        <v>36</v>
      </c>
      <c r="B39" s="43">
        <v>539.89</v>
      </c>
      <c r="C39" s="43">
        <v>555.53</v>
      </c>
      <c r="D39" s="43">
        <v>653.51</v>
      </c>
      <c r="E39" s="43">
        <v>755.91</v>
      </c>
      <c r="F39" s="43">
        <v>539.47</v>
      </c>
      <c r="G39" s="43">
        <v>767.84</v>
      </c>
      <c r="H39" s="43">
        <v>543.72</v>
      </c>
      <c r="I39" s="43">
        <v>814.04</v>
      </c>
      <c r="J39" s="43">
        <f t="shared" si="0"/>
        <v>646.2387500000001</v>
      </c>
      <c r="K39" s="43">
        <v>14</v>
      </c>
      <c r="L39" s="43">
        <v>1</v>
      </c>
      <c r="N39" s="43">
        <f t="shared" si="1"/>
        <v>15.639999999999986</v>
      </c>
      <c r="O39" s="43">
        <f t="shared" si="2"/>
        <v>102.39999999999998</v>
      </c>
      <c r="P39" s="43">
        <f t="shared" si="3"/>
        <v>228.37</v>
      </c>
      <c r="Q39" s="43">
        <f t="shared" si="4"/>
        <v>270.31999999999994</v>
      </c>
      <c r="S39" s="43">
        <f t="shared" si="5"/>
        <v>122.00499999999988</v>
      </c>
      <c r="T39" s="43">
        <f t="shared" si="6"/>
        <v>186.3599999999999</v>
      </c>
    </row>
    <row r="40" spans="1:20" x14ac:dyDescent="0.3">
      <c r="A40" s="43">
        <v>37</v>
      </c>
      <c r="B40" s="43">
        <v>682.9</v>
      </c>
      <c r="C40" s="43">
        <v>790.8</v>
      </c>
      <c r="D40" s="43">
        <v>984.9</v>
      </c>
      <c r="E40" s="43">
        <v>935.6</v>
      </c>
      <c r="F40" s="43">
        <v>974.4</v>
      </c>
      <c r="G40" s="43">
        <v>907.6</v>
      </c>
      <c r="H40" s="43">
        <v>818.4</v>
      </c>
      <c r="I40" s="43">
        <v>882.8</v>
      </c>
      <c r="J40" s="43">
        <f t="shared" si="0"/>
        <v>872.17499999999995</v>
      </c>
      <c r="K40" s="43">
        <v>12</v>
      </c>
      <c r="L40" s="43">
        <v>1</v>
      </c>
      <c r="N40" s="43">
        <f t="shared" si="1"/>
        <v>107.89999999999998</v>
      </c>
      <c r="O40" s="43">
        <f t="shared" si="2"/>
        <v>-49.299999999999955</v>
      </c>
      <c r="P40" s="43">
        <f t="shared" si="3"/>
        <v>-66.799999999999955</v>
      </c>
      <c r="Q40" s="43">
        <f t="shared" si="4"/>
        <v>64.399999999999977</v>
      </c>
      <c r="S40" s="43">
        <f t="shared" si="5"/>
        <v>20.550000000000068</v>
      </c>
      <c r="T40" s="43">
        <f t="shared" si="6"/>
        <v>7.5500000000000682</v>
      </c>
    </row>
    <row r="41" spans="1:20" x14ac:dyDescent="0.3">
      <c r="A41" s="43">
        <v>41</v>
      </c>
      <c r="B41" s="43">
        <v>522</v>
      </c>
      <c r="C41" s="43">
        <v>573</v>
      </c>
      <c r="D41" s="43">
        <v>476.9</v>
      </c>
      <c r="E41" s="43">
        <v>537.91999999999996</v>
      </c>
      <c r="F41" s="43">
        <v>497.4</v>
      </c>
      <c r="G41" s="43">
        <v>644.48</v>
      </c>
      <c r="H41" s="43">
        <v>583.47</v>
      </c>
      <c r="I41" s="43">
        <v>653.1</v>
      </c>
      <c r="J41" s="43">
        <f t="shared" si="0"/>
        <v>561.03375000000005</v>
      </c>
      <c r="K41" s="43">
        <v>12</v>
      </c>
      <c r="L41" s="43">
        <v>1</v>
      </c>
      <c r="N41" s="43">
        <f t="shared" si="1"/>
        <v>51</v>
      </c>
      <c r="O41" s="43">
        <f t="shared" si="2"/>
        <v>61.019999999999982</v>
      </c>
      <c r="P41" s="43">
        <f t="shared" si="3"/>
        <v>147.08000000000004</v>
      </c>
      <c r="Q41" s="43">
        <f t="shared" si="4"/>
        <v>69.63</v>
      </c>
      <c r="S41" s="43">
        <f t="shared" si="5"/>
        <v>99.04000000000002</v>
      </c>
      <c r="T41" s="43">
        <f t="shared" si="6"/>
        <v>65.325000000000045</v>
      </c>
    </row>
    <row r="42" spans="1:20" x14ac:dyDescent="0.3">
      <c r="A42" s="43">
        <v>42</v>
      </c>
      <c r="B42" s="43">
        <v>577.9</v>
      </c>
      <c r="C42" s="43">
        <v>591.70000000000005</v>
      </c>
      <c r="D42" s="43">
        <v>719.8</v>
      </c>
      <c r="E42" s="43">
        <v>679.1</v>
      </c>
      <c r="F42" s="43">
        <v>750.5</v>
      </c>
      <c r="G42" s="43">
        <v>651.4</v>
      </c>
      <c r="H42" s="43">
        <v>777.03</v>
      </c>
      <c r="I42" s="43">
        <v>743.3</v>
      </c>
      <c r="J42" s="43">
        <f t="shared" si="0"/>
        <v>686.34125000000006</v>
      </c>
      <c r="K42" s="43">
        <v>20</v>
      </c>
      <c r="L42" s="43">
        <v>2</v>
      </c>
      <c r="N42" s="43">
        <f t="shared" si="1"/>
        <v>13.800000000000068</v>
      </c>
      <c r="O42" s="43">
        <f t="shared" si="2"/>
        <v>-40.699999999999932</v>
      </c>
      <c r="P42" s="43">
        <f t="shared" si="3"/>
        <v>-99.100000000000023</v>
      </c>
      <c r="Q42" s="43">
        <f t="shared" si="4"/>
        <v>-33.730000000000018</v>
      </c>
      <c r="S42" s="43">
        <f t="shared" si="5"/>
        <v>-42.650000000000091</v>
      </c>
      <c r="T42" s="43">
        <f t="shared" si="6"/>
        <v>-37.214999999999918</v>
      </c>
    </row>
    <row r="43" spans="1:20" x14ac:dyDescent="0.3">
      <c r="A43" s="43">
        <v>43</v>
      </c>
      <c r="B43" s="43">
        <v>531.5</v>
      </c>
      <c r="C43" s="43">
        <v>628.4</v>
      </c>
      <c r="D43" s="43">
        <v>712.6</v>
      </c>
      <c r="E43" s="43">
        <v>777.2</v>
      </c>
      <c r="F43" s="43">
        <v>851.2</v>
      </c>
      <c r="G43" s="43">
        <v>901.1</v>
      </c>
      <c r="H43" s="43">
        <v>870.9</v>
      </c>
      <c r="I43" s="43">
        <v>654.9</v>
      </c>
      <c r="J43" s="43">
        <f t="shared" si="0"/>
        <v>740.97499999999991</v>
      </c>
      <c r="K43" s="43">
        <v>4</v>
      </c>
      <c r="L43" s="43">
        <v>1</v>
      </c>
      <c r="N43" s="43">
        <f t="shared" si="1"/>
        <v>96.899999999999977</v>
      </c>
      <c r="O43" s="43">
        <f t="shared" si="2"/>
        <v>64.600000000000023</v>
      </c>
      <c r="P43" s="43">
        <f t="shared" si="3"/>
        <v>49.899999999999977</v>
      </c>
      <c r="Q43" s="43">
        <f t="shared" si="4"/>
        <v>-216</v>
      </c>
      <c r="S43" s="43">
        <f t="shared" si="5"/>
        <v>73.399999999999977</v>
      </c>
      <c r="T43" s="43">
        <f t="shared" si="6"/>
        <v>-75.700000000000045</v>
      </c>
    </row>
    <row r="44" spans="1:20" x14ac:dyDescent="0.3">
      <c r="A44" s="43">
        <v>44</v>
      </c>
      <c r="B44" s="43">
        <v>440.6</v>
      </c>
      <c r="C44" s="43">
        <v>482.3</v>
      </c>
      <c r="D44" s="43">
        <v>514.29999999999995</v>
      </c>
      <c r="E44" s="43">
        <v>465.71</v>
      </c>
      <c r="F44" s="43">
        <v>509.6</v>
      </c>
      <c r="G44" s="43">
        <v>533.6</v>
      </c>
      <c r="H44" s="43">
        <v>516.9</v>
      </c>
      <c r="I44" s="43">
        <v>604</v>
      </c>
      <c r="J44" s="43">
        <f t="shared" si="0"/>
        <v>508.37625000000003</v>
      </c>
      <c r="K44" s="43">
        <v>8</v>
      </c>
      <c r="L44" s="43">
        <v>1</v>
      </c>
      <c r="N44" s="43">
        <f t="shared" si="1"/>
        <v>41.699999999999989</v>
      </c>
      <c r="O44" s="43">
        <f t="shared" si="2"/>
        <v>-48.589999999999975</v>
      </c>
      <c r="P44" s="43">
        <f t="shared" si="3"/>
        <v>24</v>
      </c>
      <c r="Q44" s="43">
        <f t="shared" si="4"/>
        <v>87.100000000000023</v>
      </c>
      <c r="S44" s="43">
        <f t="shared" si="5"/>
        <v>32.850000000000023</v>
      </c>
      <c r="T44" s="43">
        <f t="shared" si="6"/>
        <v>19.255000000000109</v>
      </c>
    </row>
    <row r="45" spans="1:20" x14ac:dyDescent="0.3">
      <c r="A45" s="43">
        <v>45</v>
      </c>
      <c r="B45" s="43">
        <v>495</v>
      </c>
      <c r="C45" s="43">
        <v>644.79999999999995</v>
      </c>
      <c r="D45" s="43">
        <v>484.6</v>
      </c>
      <c r="E45" s="43">
        <v>541.4</v>
      </c>
      <c r="F45" s="43">
        <v>579</v>
      </c>
      <c r="G45" s="43">
        <v>684.59</v>
      </c>
      <c r="H45" s="43">
        <v>606.6</v>
      </c>
      <c r="I45" s="43">
        <v>597</v>
      </c>
      <c r="J45" s="43">
        <f t="shared" si="0"/>
        <v>579.12374999999997</v>
      </c>
      <c r="K45" s="43">
        <v>8</v>
      </c>
      <c r="L45" s="43">
        <v>1</v>
      </c>
      <c r="N45" s="43">
        <f t="shared" si="1"/>
        <v>149.79999999999995</v>
      </c>
      <c r="O45" s="43">
        <f t="shared" si="2"/>
        <v>56.799999999999955</v>
      </c>
      <c r="P45" s="43">
        <f t="shared" si="3"/>
        <v>105.59000000000003</v>
      </c>
      <c r="Q45" s="43">
        <f t="shared" si="4"/>
        <v>-9.6000000000000227</v>
      </c>
      <c r="S45" s="43">
        <f t="shared" si="5"/>
        <v>127.69499999999994</v>
      </c>
      <c r="T45" s="43">
        <f t="shared" si="6"/>
        <v>23.600000000000023</v>
      </c>
    </row>
    <row r="46" spans="1:20" x14ac:dyDescent="0.3">
      <c r="A46" s="43">
        <v>46</v>
      </c>
      <c r="B46" s="43">
        <v>664.3</v>
      </c>
      <c r="C46" s="43">
        <v>596.79999999999995</v>
      </c>
      <c r="D46" s="43">
        <v>652.79999999999995</v>
      </c>
      <c r="E46" s="43">
        <v>571.5</v>
      </c>
      <c r="F46" s="43">
        <v>642.79999999999995</v>
      </c>
      <c r="G46" s="43">
        <v>719.1</v>
      </c>
      <c r="H46" s="43">
        <v>703.9</v>
      </c>
      <c r="I46" s="43">
        <v>725.2</v>
      </c>
      <c r="J46" s="43">
        <f t="shared" si="0"/>
        <v>659.55</v>
      </c>
      <c r="K46" s="43">
        <v>16</v>
      </c>
      <c r="L46" s="43">
        <v>1</v>
      </c>
      <c r="N46" s="43">
        <f t="shared" si="1"/>
        <v>-67.5</v>
      </c>
      <c r="O46" s="43">
        <f t="shared" si="2"/>
        <v>-81.299999999999955</v>
      </c>
      <c r="P46" s="43">
        <f t="shared" si="3"/>
        <v>76.300000000000068</v>
      </c>
      <c r="Q46" s="43">
        <f t="shared" si="4"/>
        <v>21.300000000000068</v>
      </c>
      <c r="S46" s="43">
        <f t="shared" si="5"/>
        <v>4.4000000000000909</v>
      </c>
      <c r="T46" s="43">
        <f t="shared" si="6"/>
        <v>-29.999999999999886</v>
      </c>
    </row>
    <row r="47" spans="1:20" x14ac:dyDescent="0.3">
      <c r="A47" s="43">
        <v>47</v>
      </c>
      <c r="B47" s="43">
        <v>407.4</v>
      </c>
      <c r="C47" s="43">
        <v>515.52</v>
      </c>
      <c r="D47" s="43">
        <v>439.3</v>
      </c>
      <c r="E47" s="43">
        <v>498.13</v>
      </c>
      <c r="F47" s="43">
        <v>414.9</v>
      </c>
      <c r="G47" s="43">
        <v>540.29999999999995</v>
      </c>
      <c r="H47" s="43">
        <v>495.9</v>
      </c>
      <c r="I47" s="43">
        <v>525.1</v>
      </c>
      <c r="J47" s="43">
        <f t="shared" si="0"/>
        <v>479.56875000000002</v>
      </c>
      <c r="K47" s="43">
        <v>27</v>
      </c>
      <c r="L47" s="43">
        <v>2</v>
      </c>
      <c r="N47" s="43">
        <f t="shared" si="1"/>
        <v>108.12</v>
      </c>
      <c r="O47" s="43">
        <f t="shared" si="2"/>
        <v>58.829999999999984</v>
      </c>
      <c r="P47" s="43">
        <f t="shared" si="3"/>
        <v>125.39999999999998</v>
      </c>
      <c r="Q47" s="43">
        <f t="shared" si="4"/>
        <v>29.200000000000045</v>
      </c>
      <c r="S47" s="43">
        <f t="shared" si="5"/>
        <v>116.75999999999999</v>
      </c>
      <c r="T47" s="43">
        <f t="shared" si="6"/>
        <v>44.014999999999986</v>
      </c>
    </row>
    <row r="48" spans="1:20" x14ac:dyDescent="0.3">
      <c r="A48" s="43">
        <v>48</v>
      </c>
      <c r="B48" s="43">
        <v>434.74</v>
      </c>
      <c r="C48" s="43">
        <v>450.09</v>
      </c>
      <c r="D48" s="43">
        <v>424.64</v>
      </c>
      <c r="E48" s="43">
        <v>417.8</v>
      </c>
      <c r="F48" s="43">
        <v>377.6</v>
      </c>
      <c r="G48" s="43">
        <v>606.15</v>
      </c>
      <c r="H48" s="43">
        <v>544.11</v>
      </c>
      <c r="I48" s="43">
        <v>856.48</v>
      </c>
      <c r="J48" s="43">
        <f t="shared" si="0"/>
        <v>513.95125000000007</v>
      </c>
      <c r="K48" s="43">
        <v>20</v>
      </c>
      <c r="L48" s="43">
        <v>2</v>
      </c>
      <c r="N48" s="43">
        <f t="shared" si="1"/>
        <v>15.349999999999966</v>
      </c>
      <c r="O48" s="43">
        <f t="shared" si="2"/>
        <v>-6.839999999999975</v>
      </c>
      <c r="P48" s="43">
        <f t="shared" si="3"/>
        <v>228.54999999999995</v>
      </c>
      <c r="Q48" s="43">
        <f t="shared" si="4"/>
        <v>312.37</v>
      </c>
      <c r="S48" s="43">
        <f t="shared" si="5"/>
        <v>121.94999999999999</v>
      </c>
      <c r="T48" s="43">
        <f t="shared" si="6"/>
        <v>152.76499999999999</v>
      </c>
    </row>
    <row r="49" spans="1:20" x14ac:dyDescent="0.3">
      <c r="A49" s="43">
        <v>49</v>
      </c>
      <c r="B49" s="43">
        <v>562.70000000000005</v>
      </c>
      <c r="C49" s="43">
        <v>639.9</v>
      </c>
      <c r="D49" s="43">
        <v>730.1</v>
      </c>
      <c r="E49" s="43">
        <v>840.9</v>
      </c>
      <c r="F49" s="43">
        <v>680.9</v>
      </c>
      <c r="G49" s="43">
        <v>741.44</v>
      </c>
      <c r="H49" s="43">
        <v>702.2</v>
      </c>
      <c r="I49" s="43">
        <v>886.63</v>
      </c>
      <c r="J49" s="43">
        <f t="shared" si="0"/>
        <v>723.09625000000005</v>
      </c>
      <c r="K49" s="43">
        <v>13</v>
      </c>
      <c r="L49" s="43">
        <v>1</v>
      </c>
      <c r="N49" s="43">
        <f t="shared" si="1"/>
        <v>77.199999999999932</v>
      </c>
      <c r="O49" s="43">
        <f t="shared" si="2"/>
        <v>110.79999999999995</v>
      </c>
      <c r="P49" s="43">
        <f t="shared" si="3"/>
        <v>60.540000000000077</v>
      </c>
      <c r="Q49" s="43">
        <f t="shared" si="4"/>
        <v>184.42999999999995</v>
      </c>
      <c r="S49" s="43">
        <f t="shared" si="5"/>
        <v>68.870000000000118</v>
      </c>
      <c r="T49" s="43">
        <f t="shared" si="6"/>
        <v>147.6149999999999</v>
      </c>
    </row>
    <row r="50" spans="1:20" x14ac:dyDescent="0.3">
      <c r="A50" s="43">
        <v>50</v>
      </c>
      <c r="B50" s="43">
        <v>403.3</v>
      </c>
      <c r="C50" s="43">
        <v>501.25</v>
      </c>
      <c r="D50" s="43">
        <v>485.5</v>
      </c>
      <c r="E50" s="43">
        <v>533.62</v>
      </c>
      <c r="F50" s="43">
        <v>435.8</v>
      </c>
      <c r="G50" s="43">
        <v>676.7</v>
      </c>
      <c r="H50" s="43">
        <v>585.11</v>
      </c>
      <c r="I50" s="43">
        <v>602.16</v>
      </c>
      <c r="J50" s="43">
        <f t="shared" si="0"/>
        <v>527.93000000000006</v>
      </c>
      <c r="K50" s="43">
        <v>15</v>
      </c>
      <c r="L50" s="43">
        <v>1</v>
      </c>
      <c r="N50" s="43">
        <f t="shared" si="1"/>
        <v>97.949999999999989</v>
      </c>
      <c r="O50" s="43">
        <f t="shared" si="2"/>
        <v>48.120000000000005</v>
      </c>
      <c r="P50" s="43">
        <f t="shared" si="3"/>
        <v>240.90000000000003</v>
      </c>
      <c r="Q50" s="43">
        <f t="shared" si="4"/>
        <v>17.049999999999955</v>
      </c>
      <c r="S50" s="43">
        <f t="shared" si="5"/>
        <v>169.42500000000001</v>
      </c>
      <c r="T50" s="43">
        <f t="shared" si="6"/>
        <v>32.584999999999923</v>
      </c>
    </row>
    <row r="51" spans="1:20" x14ac:dyDescent="0.3">
      <c r="A51" s="43">
        <v>51</v>
      </c>
      <c r="B51" s="43">
        <v>863</v>
      </c>
      <c r="C51" s="43">
        <v>830.6</v>
      </c>
      <c r="D51" s="43">
        <v>807.4</v>
      </c>
      <c r="E51" s="43">
        <v>774.6</v>
      </c>
      <c r="F51" s="43">
        <v>923.9</v>
      </c>
      <c r="G51" s="43">
        <v>960.6</v>
      </c>
      <c r="H51" s="43">
        <v>942.34</v>
      </c>
      <c r="I51" s="43">
        <v>938.19</v>
      </c>
      <c r="J51" s="43">
        <f t="shared" si="0"/>
        <v>880.07875000000013</v>
      </c>
      <c r="K51" s="43">
        <v>23</v>
      </c>
      <c r="L51" s="43">
        <v>2</v>
      </c>
      <c r="N51" s="43">
        <f t="shared" si="1"/>
        <v>-32.399999999999977</v>
      </c>
      <c r="O51" s="43">
        <f t="shared" si="2"/>
        <v>-32.799999999999955</v>
      </c>
      <c r="P51" s="43">
        <f t="shared" si="3"/>
        <v>36.700000000000045</v>
      </c>
      <c r="Q51" s="43">
        <f t="shared" si="4"/>
        <v>-4.1499999999999773</v>
      </c>
      <c r="S51" s="43">
        <f t="shared" si="5"/>
        <v>2.1499999999999773</v>
      </c>
      <c r="T51" s="43">
        <f t="shared" si="6"/>
        <v>-18.475000000000023</v>
      </c>
    </row>
    <row r="52" spans="1:20" x14ac:dyDescent="0.3">
      <c r="A52" s="43">
        <v>52</v>
      </c>
      <c r="B52" s="43">
        <v>644.20000000000005</v>
      </c>
      <c r="C52" s="43">
        <v>658.3</v>
      </c>
      <c r="D52" s="43">
        <v>506.5</v>
      </c>
      <c r="E52" s="43">
        <v>571.9</v>
      </c>
      <c r="F52" s="43">
        <v>598.29999999999995</v>
      </c>
      <c r="G52" s="43">
        <v>809.63</v>
      </c>
      <c r="H52" s="43">
        <v>648.70000000000005</v>
      </c>
      <c r="I52" s="43">
        <v>623.29999999999995</v>
      </c>
      <c r="J52" s="43">
        <f t="shared" si="0"/>
        <v>632.60374999999999</v>
      </c>
      <c r="K52" s="43">
        <v>16</v>
      </c>
      <c r="L52" s="43">
        <v>1</v>
      </c>
      <c r="N52" s="43">
        <f t="shared" si="1"/>
        <v>14.099999999999909</v>
      </c>
      <c r="O52" s="43">
        <f t="shared" si="2"/>
        <v>65.399999999999977</v>
      </c>
      <c r="P52" s="43">
        <f t="shared" si="3"/>
        <v>211.33000000000004</v>
      </c>
      <c r="Q52" s="43">
        <f t="shared" si="4"/>
        <v>-25.400000000000091</v>
      </c>
      <c r="S52" s="43">
        <f t="shared" si="5"/>
        <v>112.71499999999992</v>
      </c>
      <c r="T52" s="43">
        <f t="shared" si="6"/>
        <v>19.999999999999886</v>
      </c>
    </row>
    <row r="53" spans="1:20" x14ac:dyDescent="0.3">
      <c r="A53" s="43">
        <v>53</v>
      </c>
      <c r="B53" s="43">
        <v>710.1</v>
      </c>
      <c r="C53" s="43">
        <v>780.3</v>
      </c>
      <c r="D53" s="43">
        <v>824.9</v>
      </c>
      <c r="E53" s="43">
        <v>693.4</v>
      </c>
      <c r="F53" s="43">
        <v>947.9</v>
      </c>
      <c r="G53" s="43">
        <v>1080</v>
      </c>
      <c r="H53" s="43">
        <v>641.9</v>
      </c>
      <c r="I53" s="43">
        <v>677.6</v>
      </c>
      <c r="J53" s="43">
        <f t="shared" si="0"/>
        <v>794.51250000000005</v>
      </c>
      <c r="K53" s="43">
        <v>19</v>
      </c>
      <c r="L53" s="43">
        <v>2</v>
      </c>
      <c r="N53" s="43">
        <f t="shared" si="1"/>
        <v>70.199999999999932</v>
      </c>
      <c r="O53" s="43">
        <f t="shared" si="2"/>
        <v>-131.5</v>
      </c>
      <c r="P53" s="43">
        <f t="shared" si="3"/>
        <v>132.10000000000002</v>
      </c>
      <c r="Q53" s="43">
        <f t="shared" si="4"/>
        <v>35.700000000000045</v>
      </c>
      <c r="S53" s="43">
        <f t="shared" si="5"/>
        <v>101.14999999999998</v>
      </c>
      <c r="T53" s="43">
        <f t="shared" si="6"/>
        <v>-47.899999999999977</v>
      </c>
    </row>
    <row r="54" spans="1:20" x14ac:dyDescent="0.3">
      <c r="A54" s="43">
        <v>54</v>
      </c>
      <c r="B54" s="43">
        <v>545.4</v>
      </c>
      <c r="C54" s="43">
        <v>483.1</v>
      </c>
      <c r="D54" s="43">
        <v>493.7</v>
      </c>
      <c r="E54" s="43">
        <v>615</v>
      </c>
      <c r="F54" s="43">
        <v>631.9</v>
      </c>
      <c r="G54" s="43">
        <v>654.70000000000005</v>
      </c>
      <c r="H54" s="43">
        <v>497</v>
      </c>
      <c r="I54" s="43">
        <v>687.6</v>
      </c>
      <c r="J54" s="43">
        <f t="shared" si="0"/>
        <v>576.05000000000007</v>
      </c>
      <c r="K54" s="43">
        <v>7</v>
      </c>
      <c r="L54" s="43">
        <v>1</v>
      </c>
      <c r="N54" s="43">
        <f t="shared" si="1"/>
        <v>-62.299999999999955</v>
      </c>
      <c r="O54" s="43">
        <f t="shared" si="2"/>
        <v>121.30000000000001</v>
      </c>
      <c r="P54" s="43">
        <f t="shared" si="3"/>
        <v>22.800000000000068</v>
      </c>
      <c r="Q54" s="43">
        <f t="shared" si="4"/>
        <v>190.60000000000002</v>
      </c>
      <c r="S54" s="43">
        <f t="shared" si="5"/>
        <v>-19.749999999999886</v>
      </c>
      <c r="T54" s="43">
        <f t="shared" si="6"/>
        <v>155.94999999999993</v>
      </c>
    </row>
    <row r="55" spans="1:20" x14ac:dyDescent="0.3">
      <c r="A55" s="43">
        <v>55</v>
      </c>
      <c r="B55" s="43">
        <v>454.7</v>
      </c>
      <c r="C55" s="43">
        <v>670</v>
      </c>
      <c r="D55" s="43">
        <v>461.9</v>
      </c>
      <c r="E55" s="43">
        <v>533.5</v>
      </c>
      <c r="F55" s="43">
        <v>471.3</v>
      </c>
      <c r="G55" s="43">
        <v>536.4</v>
      </c>
      <c r="H55" s="43">
        <v>541.79999999999995</v>
      </c>
      <c r="I55" s="43">
        <v>621.4</v>
      </c>
      <c r="J55" s="43">
        <f t="shared" si="0"/>
        <v>536.375</v>
      </c>
      <c r="K55" s="43">
        <v>7</v>
      </c>
      <c r="L55" s="43">
        <v>1</v>
      </c>
      <c r="N55" s="43">
        <f t="shared" si="1"/>
        <v>215.3</v>
      </c>
      <c r="O55" s="43">
        <f t="shared" si="2"/>
        <v>71.600000000000023</v>
      </c>
      <c r="P55" s="43">
        <f t="shared" si="3"/>
        <v>65.099999999999966</v>
      </c>
      <c r="Q55" s="43">
        <f t="shared" si="4"/>
        <v>79.600000000000023</v>
      </c>
      <c r="S55" s="43">
        <f t="shared" si="5"/>
        <v>140.20000000000005</v>
      </c>
      <c r="T55" s="43">
        <f t="shared" si="6"/>
        <v>75.60000000000008</v>
      </c>
    </row>
    <row r="56" spans="1:20" x14ac:dyDescent="0.3">
      <c r="A56" s="43">
        <v>56</v>
      </c>
      <c r="B56" s="43">
        <v>561.1</v>
      </c>
      <c r="C56" s="43">
        <v>572</v>
      </c>
      <c r="D56" s="43">
        <v>621.02</v>
      </c>
      <c r="E56" s="43">
        <v>617.98</v>
      </c>
      <c r="F56" s="43">
        <v>573.9</v>
      </c>
      <c r="G56" s="43">
        <v>777.8</v>
      </c>
      <c r="H56" s="43">
        <v>647.6</v>
      </c>
      <c r="I56" s="43">
        <v>651.1</v>
      </c>
      <c r="J56" s="43">
        <f t="shared" si="0"/>
        <v>627.81250000000011</v>
      </c>
      <c r="K56" s="43">
        <v>20</v>
      </c>
      <c r="L56" s="43">
        <v>2</v>
      </c>
      <c r="N56" s="43">
        <f t="shared" si="1"/>
        <v>10.899999999999977</v>
      </c>
      <c r="O56" s="43">
        <f t="shared" si="2"/>
        <v>-3.0399999999999636</v>
      </c>
      <c r="P56" s="43">
        <f t="shared" si="3"/>
        <v>203.89999999999998</v>
      </c>
      <c r="Q56" s="43">
        <f t="shared" si="4"/>
        <v>3.5</v>
      </c>
      <c r="S56" s="43">
        <f t="shared" si="5"/>
        <v>107.39999999999998</v>
      </c>
      <c r="T56" s="43">
        <f t="shared" si="6"/>
        <v>0.23000000000001819</v>
      </c>
    </row>
    <row r="57" spans="1:20" x14ac:dyDescent="0.3">
      <c r="A57" s="43">
        <v>57</v>
      </c>
      <c r="B57" s="43">
        <v>405.9</v>
      </c>
      <c r="C57" s="43">
        <v>435.7</v>
      </c>
      <c r="D57" s="43">
        <v>459.1</v>
      </c>
      <c r="E57" s="43">
        <v>476.7</v>
      </c>
      <c r="F57" s="43">
        <v>468.8</v>
      </c>
      <c r="G57" s="43">
        <v>690.74</v>
      </c>
      <c r="H57" s="43">
        <v>568.75</v>
      </c>
      <c r="I57" s="43">
        <v>520.32000000000005</v>
      </c>
      <c r="J57" s="43">
        <f t="shared" si="0"/>
        <v>503.25124999999997</v>
      </c>
      <c r="K57" s="43">
        <v>11</v>
      </c>
      <c r="L57" s="43">
        <v>1</v>
      </c>
      <c r="N57" s="43">
        <f t="shared" si="1"/>
        <v>29.800000000000011</v>
      </c>
      <c r="O57" s="43">
        <f t="shared" si="2"/>
        <v>17.599999999999966</v>
      </c>
      <c r="P57" s="43">
        <f t="shared" si="3"/>
        <v>221.94</v>
      </c>
      <c r="Q57" s="43">
        <f t="shared" si="4"/>
        <v>-48.42999999999995</v>
      </c>
      <c r="S57" s="43">
        <f t="shared" si="5"/>
        <v>125.87</v>
      </c>
      <c r="T57" s="43">
        <f t="shared" si="6"/>
        <v>-15.414999999999964</v>
      </c>
    </row>
    <row r="58" spans="1:20" x14ac:dyDescent="0.3">
      <c r="A58" s="43">
        <v>58</v>
      </c>
      <c r="B58" s="43">
        <v>460.2</v>
      </c>
      <c r="C58" s="43">
        <v>641.05999999999995</v>
      </c>
      <c r="D58" s="43">
        <v>507.1</v>
      </c>
      <c r="E58" s="43">
        <v>587.61</v>
      </c>
      <c r="F58" s="43">
        <v>420.8</v>
      </c>
      <c r="G58" s="43">
        <v>559.1</v>
      </c>
      <c r="H58" s="43">
        <v>529.1</v>
      </c>
      <c r="I58" s="43">
        <v>619.4</v>
      </c>
      <c r="J58" s="43">
        <f t="shared" si="0"/>
        <v>540.54624999999999</v>
      </c>
      <c r="K58" s="43">
        <v>27</v>
      </c>
      <c r="L58" s="43">
        <v>2</v>
      </c>
      <c r="N58" s="43">
        <f t="shared" si="1"/>
        <v>180.85999999999996</v>
      </c>
      <c r="O58" s="43">
        <f t="shared" si="2"/>
        <v>80.509999999999991</v>
      </c>
      <c r="P58" s="43">
        <f t="shared" si="3"/>
        <v>138.30000000000001</v>
      </c>
      <c r="Q58" s="43">
        <f t="shared" si="4"/>
        <v>90.299999999999955</v>
      </c>
      <c r="S58" s="43">
        <f t="shared" si="5"/>
        <v>159.57999999999993</v>
      </c>
      <c r="T58" s="43">
        <f t="shared" si="6"/>
        <v>85.404999999999973</v>
      </c>
    </row>
    <row r="59" spans="1:20" x14ac:dyDescent="0.3">
      <c r="A59" s="43">
        <v>59</v>
      </c>
      <c r="B59" s="43">
        <v>628.70000000000005</v>
      </c>
      <c r="C59" s="43">
        <v>677</v>
      </c>
      <c r="D59" s="43">
        <v>769.6</v>
      </c>
      <c r="E59" s="43">
        <v>800.1</v>
      </c>
      <c r="F59" s="43">
        <v>811.5</v>
      </c>
      <c r="G59" s="43">
        <v>900.5</v>
      </c>
      <c r="H59" s="43">
        <v>724</v>
      </c>
      <c r="I59" s="43">
        <v>808.1</v>
      </c>
      <c r="J59" s="43">
        <f t="shared" si="0"/>
        <v>764.9375</v>
      </c>
      <c r="K59" s="43">
        <v>16</v>
      </c>
      <c r="L59" s="43">
        <v>1</v>
      </c>
      <c r="N59" s="43">
        <f t="shared" si="1"/>
        <v>48.299999999999955</v>
      </c>
      <c r="O59" s="43">
        <f t="shared" si="2"/>
        <v>30.5</v>
      </c>
      <c r="P59" s="43">
        <f t="shared" si="3"/>
        <v>89</v>
      </c>
      <c r="Q59" s="43">
        <f t="shared" si="4"/>
        <v>84.100000000000023</v>
      </c>
      <c r="S59" s="43">
        <f t="shared" si="5"/>
        <v>68.649999999999977</v>
      </c>
      <c r="T59" s="43">
        <f t="shared" si="6"/>
        <v>57.300000000000068</v>
      </c>
    </row>
    <row r="60" spans="1:20" x14ac:dyDescent="0.3">
      <c r="A60" s="43">
        <v>60</v>
      </c>
      <c r="B60" s="43">
        <v>402.6</v>
      </c>
      <c r="C60" s="43">
        <v>453.97</v>
      </c>
      <c r="D60" s="43">
        <v>414.1</v>
      </c>
      <c r="E60" s="43">
        <v>427.7</v>
      </c>
      <c r="F60" s="43">
        <v>504.3</v>
      </c>
      <c r="G60" s="43">
        <v>883.09</v>
      </c>
      <c r="H60" s="43">
        <v>461.5</v>
      </c>
      <c r="I60" s="43">
        <v>484.3</v>
      </c>
      <c r="J60" s="43">
        <f t="shared" si="0"/>
        <v>503.94500000000005</v>
      </c>
      <c r="K60" s="43">
        <v>10</v>
      </c>
      <c r="L60" s="43">
        <v>1</v>
      </c>
      <c r="N60" s="43">
        <f t="shared" si="1"/>
        <v>51.370000000000005</v>
      </c>
      <c r="O60" s="43">
        <f t="shared" si="2"/>
        <v>13.599999999999966</v>
      </c>
      <c r="P60" s="43">
        <f t="shared" si="3"/>
        <v>378.79</v>
      </c>
      <c r="Q60" s="43">
        <f t="shared" si="4"/>
        <v>22.800000000000011</v>
      </c>
      <c r="S60" s="43">
        <f t="shared" si="5"/>
        <v>215.07999999999993</v>
      </c>
      <c r="T60" s="43">
        <f t="shared" si="6"/>
        <v>18.199999999999989</v>
      </c>
    </row>
    <row r="61" spans="1:20" x14ac:dyDescent="0.3">
      <c r="A61" s="43">
        <v>61</v>
      </c>
      <c r="B61" s="43">
        <v>417.66</v>
      </c>
      <c r="C61" s="43">
        <v>401.38</v>
      </c>
      <c r="D61" s="43">
        <v>420.74</v>
      </c>
      <c r="E61" s="43">
        <v>467.23</v>
      </c>
      <c r="F61" s="43">
        <v>442.98</v>
      </c>
      <c r="G61" s="43">
        <v>475.43</v>
      </c>
      <c r="H61" s="43">
        <v>420.9</v>
      </c>
      <c r="I61" s="43">
        <v>457.8</v>
      </c>
      <c r="J61" s="43">
        <f t="shared" si="0"/>
        <v>438.01499999999999</v>
      </c>
      <c r="K61" s="43">
        <v>9</v>
      </c>
      <c r="L61" s="43">
        <v>1</v>
      </c>
      <c r="N61" s="43">
        <f t="shared" si="1"/>
        <v>-16.28000000000003</v>
      </c>
      <c r="O61" s="43">
        <f t="shared" si="2"/>
        <v>46.490000000000009</v>
      </c>
      <c r="P61" s="43">
        <f t="shared" si="3"/>
        <v>32.449999999999989</v>
      </c>
      <c r="Q61" s="43">
        <f t="shared" si="4"/>
        <v>36.900000000000034</v>
      </c>
      <c r="S61" s="43">
        <f t="shared" si="5"/>
        <v>8.0849999999999227</v>
      </c>
      <c r="T61" s="43">
        <f t="shared" si="6"/>
        <v>41.694999999999993</v>
      </c>
    </row>
    <row r="62" spans="1:20" x14ac:dyDescent="0.3">
      <c r="A62" s="43">
        <v>62</v>
      </c>
      <c r="B62" s="43">
        <v>580.79999999999995</v>
      </c>
      <c r="C62" s="43">
        <v>778.41</v>
      </c>
      <c r="D62" s="43">
        <v>541.29999999999995</v>
      </c>
      <c r="E62" s="43">
        <v>599.29999999999995</v>
      </c>
      <c r="F62" s="43">
        <v>610.1</v>
      </c>
      <c r="G62" s="43">
        <v>837.73</v>
      </c>
      <c r="H62" s="43">
        <v>603.9</v>
      </c>
      <c r="I62" s="43">
        <v>584.4</v>
      </c>
      <c r="J62" s="43">
        <f t="shared" si="0"/>
        <v>641.99249999999995</v>
      </c>
      <c r="K62" s="43">
        <v>10</v>
      </c>
      <c r="L62" s="43">
        <v>1</v>
      </c>
      <c r="N62" s="43">
        <f t="shared" si="1"/>
        <v>197.61</v>
      </c>
      <c r="O62" s="43">
        <f t="shared" si="2"/>
        <v>58</v>
      </c>
      <c r="P62" s="43">
        <f t="shared" si="3"/>
        <v>227.63</v>
      </c>
      <c r="Q62" s="43">
        <f t="shared" si="4"/>
        <v>-19.5</v>
      </c>
      <c r="S62" s="43">
        <f t="shared" si="5"/>
        <v>212.61999999999989</v>
      </c>
      <c r="T62" s="43">
        <f t="shared" si="6"/>
        <v>19.25</v>
      </c>
    </row>
    <row r="63" spans="1:20" x14ac:dyDescent="0.3">
      <c r="A63" s="43">
        <v>63</v>
      </c>
      <c r="B63" s="43">
        <v>620.5</v>
      </c>
      <c r="C63" s="43">
        <v>737.3</v>
      </c>
      <c r="D63" s="43">
        <v>596.70000000000005</v>
      </c>
      <c r="E63" s="43">
        <v>674.9</v>
      </c>
      <c r="F63" s="43">
        <v>826.38</v>
      </c>
      <c r="G63" s="43">
        <v>792.4</v>
      </c>
      <c r="H63" s="43">
        <v>730.9</v>
      </c>
      <c r="I63" s="43">
        <v>706.2</v>
      </c>
      <c r="J63" s="43">
        <f t="shared" si="0"/>
        <v>710.66</v>
      </c>
      <c r="K63" s="43">
        <v>28</v>
      </c>
      <c r="L63" s="43">
        <v>2</v>
      </c>
      <c r="N63" s="43">
        <f t="shared" si="1"/>
        <v>116.79999999999995</v>
      </c>
      <c r="O63" s="43">
        <f t="shared" si="2"/>
        <v>78.199999999999932</v>
      </c>
      <c r="P63" s="43">
        <f t="shared" si="3"/>
        <v>-33.980000000000018</v>
      </c>
      <c r="Q63" s="43">
        <f t="shared" si="4"/>
        <v>-24.699999999999932</v>
      </c>
      <c r="S63" s="43">
        <f t="shared" si="5"/>
        <v>41.409999999999854</v>
      </c>
      <c r="T63" s="43">
        <f t="shared" si="6"/>
        <v>26.75</v>
      </c>
    </row>
    <row r="64" spans="1:20" x14ac:dyDescent="0.3">
      <c r="A64" s="43">
        <v>64</v>
      </c>
      <c r="B64" s="43">
        <v>698.72</v>
      </c>
      <c r="C64" s="43">
        <v>789.55</v>
      </c>
      <c r="D64" s="43">
        <v>602.23</v>
      </c>
      <c r="E64" s="43">
        <v>605.79999999999995</v>
      </c>
      <c r="F64" s="43">
        <v>589.29999999999995</v>
      </c>
      <c r="G64" s="43">
        <v>658.1</v>
      </c>
      <c r="H64" s="43">
        <v>710.32</v>
      </c>
      <c r="I64" s="43">
        <v>892.87</v>
      </c>
      <c r="J64" s="43">
        <f t="shared" si="0"/>
        <v>693.36125000000004</v>
      </c>
      <c r="K64" s="43">
        <v>14</v>
      </c>
      <c r="L64" s="43">
        <v>1</v>
      </c>
      <c r="N64" s="43">
        <f t="shared" si="1"/>
        <v>90.829999999999927</v>
      </c>
      <c r="O64" s="43">
        <f t="shared" si="2"/>
        <v>3.5699999999999363</v>
      </c>
      <c r="P64" s="43">
        <f t="shared" si="3"/>
        <v>68.800000000000068</v>
      </c>
      <c r="Q64" s="43">
        <f t="shared" si="4"/>
        <v>182.54999999999995</v>
      </c>
      <c r="S64" s="43">
        <f t="shared" si="5"/>
        <v>79.815000000000055</v>
      </c>
      <c r="T64" s="43">
        <f t="shared" si="6"/>
        <v>93.059999999999945</v>
      </c>
    </row>
    <row r="65" spans="1:20" x14ac:dyDescent="0.3">
      <c r="A65" s="43">
        <v>65</v>
      </c>
      <c r="B65" s="43">
        <v>734.4</v>
      </c>
      <c r="C65" s="43">
        <v>743.7</v>
      </c>
      <c r="D65" s="43">
        <v>767.9</v>
      </c>
      <c r="E65" s="43">
        <v>812.3</v>
      </c>
      <c r="F65" s="43">
        <v>739.7</v>
      </c>
      <c r="G65" s="43">
        <v>862.66</v>
      </c>
      <c r="H65" s="43">
        <v>806.06</v>
      </c>
      <c r="I65" s="43">
        <v>887.66</v>
      </c>
      <c r="J65" s="43">
        <f t="shared" si="0"/>
        <v>794.2974999999999</v>
      </c>
      <c r="K65" s="43">
        <v>22</v>
      </c>
      <c r="L65" s="43">
        <v>2</v>
      </c>
      <c r="N65" s="43">
        <f t="shared" si="1"/>
        <v>9.3000000000000682</v>
      </c>
      <c r="O65" s="43">
        <f t="shared" si="2"/>
        <v>44.399999999999977</v>
      </c>
      <c r="P65" s="43">
        <f t="shared" si="3"/>
        <v>122.95999999999992</v>
      </c>
      <c r="Q65" s="43">
        <f t="shared" si="4"/>
        <v>81.600000000000023</v>
      </c>
      <c r="S65" s="43">
        <f t="shared" si="5"/>
        <v>66.130000000000109</v>
      </c>
      <c r="T65" s="43">
        <f t="shared" si="6"/>
        <v>63</v>
      </c>
    </row>
    <row r="66" spans="1:20" x14ac:dyDescent="0.3">
      <c r="A66" s="43">
        <v>66</v>
      </c>
      <c r="B66" s="43">
        <v>449.47</v>
      </c>
      <c r="C66" s="43">
        <v>494.3</v>
      </c>
      <c r="D66" s="43">
        <v>404.3</v>
      </c>
      <c r="E66" s="43">
        <v>483.62</v>
      </c>
      <c r="F66" s="43">
        <v>551.20000000000005</v>
      </c>
      <c r="G66" s="43">
        <v>975.31</v>
      </c>
      <c r="H66" s="43">
        <v>444.5</v>
      </c>
      <c r="I66" s="43">
        <v>524.47</v>
      </c>
      <c r="J66" s="43">
        <f t="shared" si="0"/>
        <v>540.89625000000001</v>
      </c>
      <c r="K66" s="43">
        <v>15</v>
      </c>
      <c r="L66" s="43">
        <v>1</v>
      </c>
      <c r="N66" s="43">
        <f t="shared" si="1"/>
        <v>44.829999999999984</v>
      </c>
      <c r="O66" s="43">
        <f t="shared" si="2"/>
        <v>79.319999999999993</v>
      </c>
      <c r="P66" s="43">
        <f t="shared" si="3"/>
        <v>424.1099999999999</v>
      </c>
      <c r="Q66" s="43">
        <f t="shared" si="4"/>
        <v>79.970000000000027</v>
      </c>
      <c r="S66" s="43">
        <f t="shared" si="5"/>
        <v>234.46999999999991</v>
      </c>
      <c r="T66" s="43">
        <f t="shared" si="6"/>
        <v>79.645000000000039</v>
      </c>
    </row>
    <row r="67" spans="1:20" x14ac:dyDescent="0.3">
      <c r="A67" s="43">
        <v>67</v>
      </c>
      <c r="B67" s="43">
        <v>546.9</v>
      </c>
      <c r="C67" s="43">
        <v>583.9</v>
      </c>
      <c r="D67" s="43">
        <v>440.3</v>
      </c>
      <c r="E67" s="43">
        <v>471.9</v>
      </c>
      <c r="F67" s="43">
        <v>514.6</v>
      </c>
      <c r="G67" s="43">
        <v>591.05999999999995</v>
      </c>
      <c r="H67" s="43">
        <v>596.6</v>
      </c>
      <c r="I67" s="43">
        <v>595</v>
      </c>
      <c r="J67" s="43">
        <f t="shared" si="0"/>
        <v>542.53250000000003</v>
      </c>
      <c r="K67" s="43">
        <v>16</v>
      </c>
      <c r="L67" s="43">
        <v>1</v>
      </c>
      <c r="N67" s="43">
        <f t="shared" si="1"/>
        <v>37</v>
      </c>
      <c r="O67" s="43">
        <f t="shared" si="2"/>
        <v>31.599999999999966</v>
      </c>
      <c r="P67" s="43">
        <f t="shared" si="3"/>
        <v>76.459999999999923</v>
      </c>
      <c r="Q67" s="43">
        <f t="shared" si="4"/>
        <v>-1.6000000000000227</v>
      </c>
      <c r="S67" s="43">
        <f t="shared" si="5"/>
        <v>56.730000000000018</v>
      </c>
      <c r="T67" s="43">
        <f t="shared" si="6"/>
        <v>15</v>
      </c>
    </row>
    <row r="68" spans="1:20" x14ac:dyDescent="0.3">
      <c r="A68" s="43">
        <v>68</v>
      </c>
      <c r="B68" s="43">
        <v>656.5</v>
      </c>
      <c r="C68" s="43">
        <v>669.5</v>
      </c>
      <c r="D68" s="43">
        <v>690.6</v>
      </c>
      <c r="E68" s="43">
        <v>627.1</v>
      </c>
      <c r="F68" s="43">
        <v>673</v>
      </c>
      <c r="G68" s="43">
        <v>702.1</v>
      </c>
      <c r="H68" s="43">
        <v>728.7</v>
      </c>
      <c r="I68" s="43">
        <v>746.2</v>
      </c>
      <c r="J68" s="43">
        <f t="shared" ref="J68:J131" si="7">AVERAGE(B68:I68)</f>
        <v>686.71249999999998</v>
      </c>
      <c r="K68" s="43">
        <v>8</v>
      </c>
      <c r="L68" s="43">
        <v>1</v>
      </c>
      <c r="N68" s="43">
        <f t="shared" ref="N68:N131" si="8">C68-B68</f>
        <v>13</v>
      </c>
      <c r="O68" s="43">
        <f t="shared" ref="O68:O131" si="9">E68-D68</f>
        <v>-63.5</v>
      </c>
      <c r="P68" s="43">
        <f t="shared" ref="P68:P131" si="10">G68-F68</f>
        <v>29.100000000000023</v>
      </c>
      <c r="Q68" s="43">
        <f t="shared" ref="Q68:Q131" si="11">I68-H68</f>
        <v>17.5</v>
      </c>
      <c r="S68" s="43">
        <f t="shared" ref="S68:S131" si="12">AVERAGE(C68,G68)-AVERAGE(B68,F68)</f>
        <v>21.049999999999955</v>
      </c>
      <c r="T68" s="43">
        <f t="shared" ref="T68:T131" si="13">AVERAGE(E68,I68)-AVERAGE(D68,H68)</f>
        <v>-23</v>
      </c>
    </row>
    <row r="69" spans="1:20" x14ac:dyDescent="0.3">
      <c r="A69" s="43">
        <v>69</v>
      </c>
      <c r="B69" s="43">
        <v>446.8</v>
      </c>
      <c r="C69" s="43">
        <v>435.3</v>
      </c>
      <c r="D69" s="43">
        <v>439.47</v>
      </c>
      <c r="E69" s="43">
        <v>450.8</v>
      </c>
      <c r="F69" s="43">
        <v>398.9</v>
      </c>
      <c r="G69" s="43">
        <v>553.86</v>
      </c>
      <c r="H69" s="43">
        <v>453.6</v>
      </c>
      <c r="I69" s="43">
        <v>532.4</v>
      </c>
      <c r="J69" s="43">
        <f t="shared" si="7"/>
        <v>463.89125000000001</v>
      </c>
      <c r="K69" s="43">
        <v>24</v>
      </c>
      <c r="L69" s="43">
        <v>2</v>
      </c>
      <c r="N69" s="43">
        <f t="shared" si="8"/>
        <v>-11.5</v>
      </c>
      <c r="O69" s="43">
        <f t="shared" si="9"/>
        <v>11.329999999999984</v>
      </c>
      <c r="P69" s="43">
        <f t="shared" si="10"/>
        <v>154.96000000000004</v>
      </c>
      <c r="Q69" s="43">
        <f t="shared" si="11"/>
        <v>78.799999999999955</v>
      </c>
      <c r="S69" s="43">
        <f t="shared" si="12"/>
        <v>71.730000000000018</v>
      </c>
      <c r="T69" s="43">
        <f t="shared" si="13"/>
        <v>45.064999999999998</v>
      </c>
    </row>
    <row r="70" spans="1:20" x14ac:dyDescent="0.3">
      <c r="A70" s="43">
        <v>70</v>
      </c>
      <c r="B70" s="43">
        <v>472.5</v>
      </c>
      <c r="C70" s="43">
        <v>509.57</v>
      </c>
      <c r="D70" s="43">
        <v>419.5</v>
      </c>
      <c r="E70" s="43">
        <v>479.04</v>
      </c>
      <c r="F70" s="43">
        <v>414.7</v>
      </c>
      <c r="G70" s="43">
        <v>628.89</v>
      </c>
      <c r="H70" s="43">
        <v>515.42999999999995</v>
      </c>
      <c r="I70" s="43">
        <v>548.51</v>
      </c>
      <c r="J70" s="43">
        <f t="shared" si="7"/>
        <v>498.51749999999993</v>
      </c>
      <c r="K70" s="43">
        <v>11</v>
      </c>
      <c r="L70" s="43">
        <v>1</v>
      </c>
      <c r="N70" s="43">
        <f t="shared" si="8"/>
        <v>37.069999999999993</v>
      </c>
      <c r="O70" s="43">
        <f t="shared" si="9"/>
        <v>59.54000000000002</v>
      </c>
      <c r="P70" s="43">
        <f t="shared" si="10"/>
        <v>214.19</v>
      </c>
      <c r="Q70" s="43">
        <f t="shared" si="11"/>
        <v>33.080000000000041</v>
      </c>
      <c r="S70" s="43">
        <f t="shared" si="12"/>
        <v>125.63</v>
      </c>
      <c r="T70" s="43">
        <f t="shared" si="13"/>
        <v>46.31</v>
      </c>
    </row>
    <row r="71" spans="1:20" x14ac:dyDescent="0.3">
      <c r="A71" s="43">
        <v>71</v>
      </c>
      <c r="B71" s="43">
        <v>516.91</v>
      </c>
      <c r="C71" s="43">
        <v>556.9</v>
      </c>
      <c r="D71" s="43">
        <v>485.2</v>
      </c>
      <c r="E71" s="43">
        <v>538.4</v>
      </c>
      <c r="F71" s="43">
        <v>541.12</v>
      </c>
      <c r="G71" s="43">
        <v>668.69</v>
      </c>
      <c r="H71" s="43">
        <v>588.91</v>
      </c>
      <c r="I71" s="43">
        <v>656.53</v>
      </c>
      <c r="J71" s="43">
        <f t="shared" si="7"/>
        <v>569.08249999999998</v>
      </c>
      <c r="K71" s="43">
        <v>16</v>
      </c>
      <c r="L71" s="43">
        <v>1</v>
      </c>
      <c r="N71" s="43">
        <f t="shared" si="8"/>
        <v>39.990000000000009</v>
      </c>
      <c r="O71" s="43">
        <f t="shared" si="9"/>
        <v>53.199999999999989</v>
      </c>
      <c r="P71" s="43">
        <f t="shared" si="10"/>
        <v>127.57000000000005</v>
      </c>
      <c r="Q71" s="43">
        <f t="shared" si="11"/>
        <v>67.62</v>
      </c>
      <c r="S71" s="43">
        <f t="shared" si="12"/>
        <v>83.780000000000086</v>
      </c>
      <c r="T71" s="43">
        <f t="shared" si="13"/>
        <v>60.409999999999968</v>
      </c>
    </row>
    <row r="72" spans="1:20" x14ac:dyDescent="0.3">
      <c r="A72" s="43">
        <v>72</v>
      </c>
      <c r="B72" s="43">
        <v>415.3</v>
      </c>
      <c r="C72" s="43">
        <v>495.64</v>
      </c>
      <c r="D72" s="43">
        <v>488.6</v>
      </c>
      <c r="E72" s="43">
        <v>443.1</v>
      </c>
      <c r="F72" s="43">
        <v>515.9</v>
      </c>
      <c r="G72" s="43">
        <v>693.86</v>
      </c>
      <c r="H72" s="43">
        <v>556.1</v>
      </c>
      <c r="I72" s="43">
        <v>702.73</v>
      </c>
      <c r="J72" s="43">
        <f t="shared" si="7"/>
        <v>538.90374999999995</v>
      </c>
      <c r="K72" s="43">
        <v>9</v>
      </c>
      <c r="L72" s="43">
        <v>1</v>
      </c>
      <c r="N72" s="43">
        <f t="shared" si="8"/>
        <v>80.339999999999975</v>
      </c>
      <c r="O72" s="43">
        <f t="shared" si="9"/>
        <v>-45.5</v>
      </c>
      <c r="P72" s="43">
        <f t="shared" si="10"/>
        <v>177.96000000000004</v>
      </c>
      <c r="Q72" s="43">
        <f t="shared" si="11"/>
        <v>146.63</v>
      </c>
      <c r="S72" s="43">
        <f t="shared" si="12"/>
        <v>129.14999999999998</v>
      </c>
      <c r="T72" s="43">
        <f t="shared" si="13"/>
        <v>50.564999999999941</v>
      </c>
    </row>
    <row r="73" spans="1:20" x14ac:dyDescent="0.3">
      <c r="A73" s="43">
        <v>73</v>
      </c>
      <c r="B73" s="43">
        <v>464.89</v>
      </c>
      <c r="C73" s="43">
        <v>481.3</v>
      </c>
      <c r="D73" s="43">
        <v>479.09</v>
      </c>
      <c r="E73" s="43">
        <v>436.5</v>
      </c>
      <c r="F73" s="43">
        <v>382.9</v>
      </c>
      <c r="G73" s="43">
        <v>469.3</v>
      </c>
      <c r="H73" s="43">
        <v>493.6</v>
      </c>
      <c r="I73" s="43">
        <v>686.25</v>
      </c>
      <c r="J73" s="43">
        <f t="shared" si="7"/>
        <v>486.72874999999999</v>
      </c>
      <c r="K73" s="43">
        <v>9</v>
      </c>
      <c r="L73" s="43">
        <v>1</v>
      </c>
      <c r="N73" s="43">
        <f t="shared" si="8"/>
        <v>16.410000000000025</v>
      </c>
      <c r="O73" s="43">
        <f t="shared" si="9"/>
        <v>-42.589999999999975</v>
      </c>
      <c r="P73" s="43">
        <f t="shared" si="10"/>
        <v>86.400000000000034</v>
      </c>
      <c r="Q73" s="43">
        <f t="shared" si="11"/>
        <v>192.64999999999998</v>
      </c>
      <c r="S73" s="43">
        <f t="shared" si="12"/>
        <v>51.40500000000003</v>
      </c>
      <c r="T73" s="43">
        <f t="shared" si="13"/>
        <v>75.029999999999973</v>
      </c>
    </row>
    <row r="74" spans="1:20" x14ac:dyDescent="0.3">
      <c r="A74" s="43">
        <v>74</v>
      </c>
      <c r="B74" s="43">
        <v>453.6</v>
      </c>
      <c r="C74" s="43">
        <v>571.41</v>
      </c>
      <c r="D74" s="43">
        <v>438.29</v>
      </c>
      <c r="E74" s="43">
        <v>470.6</v>
      </c>
      <c r="F74" s="43">
        <v>513.5</v>
      </c>
      <c r="G74" s="43">
        <v>652.4</v>
      </c>
      <c r="H74" s="43">
        <v>463.1</v>
      </c>
      <c r="I74" s="43">
        <v>573.76</v>
      </c>
      <c r="J74" s="43">
        <f t="shared" si="7"/>
        <v>517.08249999999998</v>
      </c>
      <c r="K74" s="43">
        <v>19</v>
      </c>
      <c r="L74" s="43">
        <v>2</v>
      </c>
      <c r="N74" s="43">
        <f t="shared" si="8"/>
        <v>117.80999999999995</v>
      </c>
      <c r="O74" s="43">
        <f t="shared" si="9"/>
        <v>32.31</v>
      </c>
      <c r="P74" s="43">
        <f t="shared" si="10"/>
        <v>138.89999999999998</v>
      </c>
      <c r="Q74" s="43">
        <f t="shared" si="11"/>
        <v>110.65999999999997</v>
      </c>
      <c r="S74" s="43">
        <f t="shared" si="12"/>
        <v>128.35499999999996</v>
      </c>
      <c r="T74" s="43">
        <f t="shared" si="13"/>
        <v>71.485000000000014</v>
      </c>
    </row>
    <row r="75" spans="1:20" x14ac:dyDescent="0.3">
      <c r="A75" s="43">
        <v>75</v>
      </c>
      <c r="B75" s="43">
        <v>907.6</v>
      </c>
      <c r="C75" s="43">
        <v>881.1</v>
      </c>
      <c r="D75" s="43">
        <v>830.83</v>
      </c>
      <c r="E75" s="43">
        <v>859.3</v>
      </c>
      <c r="F75" s="43">
        <v>1004</v>
      </c>
      <c r="G75" s="43">
        <v>1132.8</v>
      </c>
      <c r="H75" s="43">
        <v>1147</v>
      </c>
      <c r="I75" s="43">
        <v>1124</v>
      </c>
      <c r="J75" s="43">
        <f t="shared" si="7"/>
        <v>985.82875000000001</v>
      </c>
      <c r="K75" s="43">
        <v>16</v>
      </c>
      <c r="L75" s="43">
        <v>1</v>
      </c>
      <c r="N75" s="43">
        <f t="shared" si="8"/>
        <v>-26.5</v>
      </c>
      <c r="O75" s="43">
        <f t="shared" si="9"/>
        <v>28.469999999999914</v>
      </c>
      <c r="P75" s="43">
        <f t="shared" si="10"/>
        <v>128.79999999999995</v>
      </c>
      <c r="Q75" s="43">
        <f t="shared" si="11"/>
        <v>-23</v>
      </c>
      <c r="S75" s="43">
        <f t="shared" si="12"/>
        <v>51.150000000000091</v>
      </c>
      <c r="T75" s="43">
        <f t="shared" si="13"/>
        <v>2.7350000000000136</v>
      </c>
    </row>
    <row r="76" spans="1:20" x14ac:dyDescent="0.3">
      <c r="A76" s="43">
        <v>76</v>
      </c>
      <c r="B76" s="43">
        <v>693.98</v>
      </c>
      <c r="C76" s="43">
        <v>651.36</v>
      </c>
      <c r="D76" s="43">
        <v>392.7</v>
      </c>
      <c r="E76" s="43">
        <v>464.47</v>
      </c>
      <c r="F76" s="43">
        <v>502.1</v>
      </c>
      <c r="G76" s="43">
        <v>708.52</v>
      </c>
      <c r="H76" s="43">
        <v>484.9</v>
      </c>
      <c r="I76" s="43">
        <v>569.47</v>
      </c>
      <c r="J76" s="43">
        <f t="shared" si="7"/>
        <v>558.4375</v>
      </c>
      <c r="K76" s="43">
        <v>31</v>
      </c>
      <c r="L76" s="43">
        <v>2</v>
      </c>
      <c r="N76" s="43">
        <f t="shared" si="8"/>
        <v>-42.620000000000005</v>
      </c>
      <c r="O76" s="43">
        <f t="shared" si="9"/>
        <v>71.770000000000039</v>
      </c>
      <c r="P76" s="43">
        <f t="shared" si="10"/>
        <v>206.41999999999996</v>
      </c>
      <c r="Q76" s="43">
        <f t="shared" si="11"/>
        <v>84.57000000000005</v>
      </c>
      <c r="S76" s="43">
        <f t="shared" si="12"/>
        <v>81.900000000000091</v>
      </c>
      <c r="T76" s="43">
        <f t="shared" si="13"/>
        <v>78.170000000000073</v>
      </c>
    </row>
    <row r="77" spans="1:20" x14ac:dyDescent="0.3">
      <c r="A77" s="43">
        <v>77</v>
      </c>
      <c r="B77" s="43">
        <v>540.9</v>
      </c>
      <c r="C77" s="43">
        <v>577.4</v>
      </c>
      <c r="D77" s="43">
        <v>618.4</v>
      </c>
      <c r="E77" s="43">
        <v>692.9</v>
      </c>
      <c r="F77" s="43">
        <v>504.1</v>
      </c>
      <c r="G77" s="43">
        <v>666.02</v>
      </c>
      <c r="H77" s="43">
        <v>581.29999999999995</v>
      </c>
      <c r="I77" s="43">
        <v>561.6</v>
      </c>
      <c r="J77" s="43">
        <f t="shared" si="7"/>
        <v>592.82749999999999</v>
      </c>
      <c r="K77" s="43">
        <v>16</v>
      </c>
      <c r="L77" s="43">
        <v>1</v>
      </c>
      <c r="N77" s="43">
        <f t="shared" si="8"/>
        <v>36.5</v>
      </c>
      <c r="O77" s="43">
        <f t="shared" si="9"/>
        <v>74.5</v>
      </c>
      <c r="P77" s="43">
        <f t="shared" si="10"/>
        <v>161.91999999999996</v>
      </c>
      <c r="Q77" s="43">
        <f t="shared" si="11"/>
        <v>-19.699999999999932</v>
      </c>
      <c r="S77" s="43">
        <f t="shared" si="12"/>
        <v>99.210000000000036</v>
      </c>
      <c r="T77" s="43">
        <f t="shared" si="13"/>
        <v>27.400000000000091</v>
      </c>
    </row>
    <row r="78" spans="1:20" x14ac:dyDescent="0.3">
      <c r="A78" s="43">
        <v>78</v>
      </c>
      <c r="B78" s="43">
        <v>429</v>
      </c>
      <c r="C78" s="43">
        <v>465.3</v>
      </c>
      <c r="D78" s="43">
        <v>503.5</v>
      </c>
      <c r="E78" s="43">
        <v>547.20000000000005</v>
      </c>
      <c r="F78" s="43">
        <v>471.1</v>
      </c>
      <c r="G78" s="43">
        <v>522.6</v>
      </c>
      <c r="H78" s="43">
        <v>656</v>
      </c>
      <c r="I78" s="43">
        <v>759.68</v>
      </c>
      <c r="J78" s="43">
        <f t="shared" si="7"/>
        <v>544.29750000000001</v>
      </c>
      <c r="K78" s="43">
        <v>9</v>
      </c>
      <c r="L78" s="43">
        <v>1</v>
      </c>
      <c r="N78" s="43">
        <f t="shared" si="8"/>
        <v>36.300000000000011</v>
      </c>
      <c r="O78" s="43">
        <f t="shared" si="9"/>
        <v>43.700000000000045</v>
      </c>
      <c r="P78" s="43">
        <f t="shared" si="10"/>
        <v>51.5</v>
      </c>
      <c r="Q78" s="43">
        <f t="shared" si="11"/>
        <v>103.67999999999995</v>
      </c>
      <c r="S78" s="43">
        <f t="shared" si="12"/>
        <v>43.900000000000034</v>
      </c>
      <c r="T78" s="43">
        <f t="shared" si="13"/>
        <v>73.690000000000055</v>
      </c>
    </row>
    <row r="79" spans="1:20" x14ac:dyDescent="0.3">
      <c r="A79" s="43">
        <v>79</v>
      </c>
      <c r="B79" s="43">
        <v>519.29999999999995</v>
      </c>
      <c r="C79" s="43">
        <v>778.56</v>
      </c>
      <c r="D79" s="43">
        <v>583.70000000000005</v>
      </c>
      <c r="E79" s="43">
        <v>625.4</v>
      </c>
      <c r="F79" s="43">
        <v>528.75</v>
      </c>
      <c r="G79" s="43">
        <v>624.85</v>
      </c>
      <c r="H79" s="43">
        <v>666</v>
      </c>
      <c r="I79" s="43">
        <v>884.8</v>
      </c>
      <c r="J79" s="43">
        <f t="shared" si="7"/>
        <v>651.41999999999996</v>
      </c>
      <c r="K79" s="43">
        <v>23</v>
      </c>
      <c r="L79" s="43">
        <v>2</v>
      </c>
      <c r="N79" s="43">
        <f t="shared" si="8"/>
        <v>259.26</v>
      </c>
      <c r="O79" s="43">
        <f t="shared" si="9"/>
        <v>41.699999999999932</v>
      </c>
      <c r="P79" s="43">
        <f t="shared" si="10"/>
        <v>96.100000000000023</v>
      </c>
      <c r="Q79" s="43">
        <f t="shared" si="11"/>
        <v>218.79999999999995</v>
      </c>
      <c r="S79" s="43">
        <f t="shared" si="12"/>
        <v>177.67999999999995</v>
      </c>
      <c r="T79" s="43">
        <f t="shared" si="13"/>
        <v>130.24999999999989</v>
      </c>
    </row>
    <row r="80" spans="1:20" x14ac:dyDescent="0.3">
      <c r="A80" s="43">
        <v>80</v>
      </c>
      <c r="B80" s="43">
        <v>519.29999999999995</v>
      </c>
      <c r="C80" s="43">
        <v>776.49</v>
      </c>
      <c r="D80" s="43">
        <v>583.70000000000005</v>
      </c>
      <c r="E80" s="43">
        <v>625.4</v>
      </c>
      <c r="F80" s="43">
        <v>527.34</v>
      </c>
      <c r="G80" s="43">
        <v>623.19000000000005</v>
      </c>
      <c r="H80" s="43">
        <v>666</v>
      </c>
      <c r="I80" s="43">
        <v>879.77</v>
      </c>
      <c r="J80" s="43">
        <f t="shared" si="7"/>
        <v>650.14875000000006</v>
      </c>
      <c r="K80" s="43">
        <v>13</v>
      </c>
      <c r="L80" s="43">
        <v>1</v>
      </c>
      <c r="N80" s="43">
        <f t="shared" si="8"/>
        <v>257.19000000000005</v>
      </c>
      <c r="O80" s="43">
        <f t="shared" si="9"/>
        <v>41.699999999999932</v>
      </c>
      <c r="P80" s="43">
        <f t="shared" si="10"/>
        <v>95.850000000000023</v>
      </c>
      <c r="Q80" s="43">
        <f t="shared" si="11"/>
        <v>213.76999999999998</v>
      </c>
      <c r="S80" s="43">
        <f t="shared" si="12"/>
        <v>176.5200000000001</v>
      </c>
      <c r="T80" s="43">
        <f t="shared" si="13"/>
        <v>127.73500000000001</v>
      </c>
    </row>
    <row r="81" spans="1:20" x14ac:dyDescent="0.3">
      <c r="A81" s="43">
        <v>81</v>
      </c>
      <c r="B81" s="43">
        <v>839.47</v>
      </c>
      <c r="C81" s="43">
        <v>828.9</v>
      </c>
      <c r="D81" s="43">
        <v>686.1</v>
      </c>
      <c r="E81" s="43">
        <v>733.94</v>
      </c>
      <c r="F81" s="43">
        <v>694.3</v>
      </c>
      <c r="G81" s="43">
        <v>726.7</v>
      </c>
      <c r="H81" s="43">
        <v>753.4</v>
      </c>
      <c r="I81" s="43">
        <v>787.1</v>
      </c>
      <c r="J81" s="43">
        <f t="shared" si="7"/>
        <v>756.23874999999998</v>
      </c>
      <c r="K81" s="43">
        <v>21</v>
      </c>
      <c r="L81" s="43">
        <v>2</v>
      </c>
      <c r="N81" s="43">
        <f t="shared" si="8"/>
        <v>-10.57000000000005</v>
      </c>
      <c r="O81" s="43">
        <f t="shared" si="9"/>
        <v>47.840000000000032</v>
      </c>
      <c r="P81" s="43">
        <f t="shared" si="10"/>
        <v>32.400000000000091</v>
      </c>
      <c r="Q81" s="43">
        <f t="shared" si="11"/>
        <v>33.700000000000045</v>
      </c>
      <c r="S81" s="43">
        <f t="shared" si="12"/>
        <v>10.914999999999964</v>
      </c>
      <c r="T81" s="43">
        <f t="shared" si="13"/>
        <v>40.769999999999982</v>
      </c>
    </row>
    <row r="82" spans="1:20" x14ac:dyDescent="0.3">
      <c r="A82" s="43">
        <v>82</v>
      </c>
      <c r="B82" s="43">
        <v>439.6</v>
      </c>
      <c r="C82" s="43">
        <v>470.3</v>
      </c>
      <c r="D82" s="43">
        <v>487.1</v>
      </c>
      <c r="E82" s="43">
        <v>506.9</v>
      </c>
      <c r="F82" s="43">
        <v>443.4</v>
      </c>
      <c r="G82" s="43">
        <v>585.85</v>
      </c>
      <c r="H82" s="43">
        <v>515.1</v>
      </c>
      <c r="I82" s="43">
        <v>567</v>
      </c>
      <c r="J82" s="43">
        <f t="shared" si="7"/>
        <v>501.90625</v>
      </c>
      <c r="K82" s="43">
        <v>26</v>
      </c>
      <c r="L82" s="43">
        <v>2</v>
      </c>
      <c r="N82" s="43">
        <f t="shared" si="8"/>
        <v>30.699999999999989</v>
      </c>
      <c r="O82" s="43">
        <f t="shared" si="9"/>
        <v>19.799999999999955</v>
      </c>
      <c r="P82" s="43">
        <f t="shared" si="10"/>
        <v>142.45000000000005</v>
      </c>
      <c r="Q82" s="43">
        <f t="shared" si="11"/>
        <v>51.899999999999977</v>
      </c>
      <c r="S82" s="43">
        <f t="shared" si="12"/>
        <v>86.575000000000045</v>
      </c>
      <c r="T82" s="43">
        <f t="shared" si="13"/>
        <v>35.850000000000023</v>
      </c>
    </row>
    <row r="83" spans="1:20" x14ac:dyDescent="0.3">
      <c r="A83" s="43">
        <v>83</v>
      </c>
      <c r="B83" s="43">
        <v>500.3</v>
      </c>
      <c r="C83" s="43">
        <v>560.6</v>
      </c>
      <c r="D83" s="43">
        <v>522.29999999999995</v>
      </c>
      <c r="E83" s="43">
        <v>605.4</v>
      </c>
      <c r="F83" s="43">
        <v>620.1</v>
      </c>
      <c r="G83" s="43">
        <v>679.6</v>
      </c>
      <c r="H83" s="43">
        <v>541.6</v>
      </c>
      <c r="I83" s="43">
        <v>604</v>
      </c>
      <c r="J83" s="43">
        <f t="shared" si="7"/>
        <v>579.23749999999995</v>
      </c>
      <c r="K83" s="43">
        <v>27</v>
      </c>
      <c r="L83" s="43">
        <v>2</v>
      </c>
      <c r="N83" s="43">
        <f t="shared" si="8"/>
        <v>60.300000000000011</v>
      </c>
      <c r="O83" s="43">
        <f t="shared" si="9"/>
        <v>83.100000000000023</v>
      </c>
      <c r="P83" s="43">
        <f t="shared" si="10"/>
        <v>59.5</v>
      </c>
      <c r="Q83" s="43">
        <f t="shared" si="11"/>
        <v>62.399999999999977</v>
      </c>
      <c r="S83" s="43">
        <f t="shared" si="12"/>
        <v>59.899999999999977</v>
      </c>
      <c r="T83" s="43">
        <f t="shared" si="13"/>
        <v>72.75</v>
      </c>
    </row>
    <row r="84" spans="1:20" x14ac:dyDescent="0.3">
      <c r="A84" s="43">
        <v>84</v>
      </c>
      <c r="B84" s="43">
        <v>531.9</v>
      </c>
      <c r="C84" s="43">
        <v>584.70000000000005</v>
      </c>
      <c r="D84" s="43">
        <v>579.29999999999995</v>
      </c>
      <c r="E84" s="43">
        <v>590.5</v>
      </c>
      <c r="F84" s="43">
        <v>672</v>
      </c>
      <c r="G84" s="43">
        <v>734.3</v>
      </c>
      <c r="H84" s="43">
        <v>604</v>
      </c>
      <c r="I84" s="43">
        <v>598.4</v>
      </c>
      <c r="J84" s="43">
        <f t="shared" si="7"/>
        <v>611.88749999999993</v>
      </c>
      <c r="K84" s="43">
        <v>24</v>
      </c>
      <c r="L84" s="43">
        <v>2</v>
      </c>
      <c r="N84" s="43">
        <f t="shared" si="8"/>
        <v>52.800000000000068</v>
      </c>
      <c r="O84" s="43">
        <f t="shared" si="9"/>
        <v>11.200000000000045</v>
      </c>
      <c r="P84" s="43">
        <f t="shared" si="10"/>
        <v>62.299999999999955</v>
      </c>
      <c r="Q84" s="43">
        <f t="shared" si="11"/>
        <v>-5.6000000000000227</v>
      </c>
      <c r="S84" s="43">
        <f t="shared" si="12"/>
        <v>57.549999999999955</v>
      </c>
      <c r="T84" s="43">
        <f t="shared" si="13"/>
        <v>2.8000000000000682</v>
      </c>
    </row>
    <row r="85" spans="1:20" x14ac:dyDescent="0.3">
      <c r="A85" s="43">
        <v>85</v>
      </c>
      <c r="B85" s="43">
        <v>682.2</v>
      </c>
      <c r="C85" s="43">
        <v>698.1</v>
      </c>
      <c r="D85" s="43">
        <v>699.7</v>
      </c>
      <c r="E85" s="43">
        <v>652.20000000000005</v>
      </c>
      <c r="F85" s="43">
        <v>867.1</v>
      </c>
      <c r="G85" s="43">
        <v>869.1</v>
      </c>
      <c r="H85" s="43">
        <v>778.6</v>
      </c>
      <c r="I85" s="43">
        <v>878.6</v>
      </c>
      <c r="J85" s="43">
        <f t="shared" si="7"/>
        <v>765.7</v>
      </c>
      <c r="K85" s="43">
        <v>19</v>
      </c>
      <c r="L85" s="43">
        <v>2</v>
      </c>
      <c r="N85" s="43">
        <f t="shared" si="8"/>
        <v>15.899999999999977</v>
      </c>
      <c r="O85" s="43">
        <f t="shared" si="9"/>
        <v>-47.5</v>
      </c>
      <c r="P85" s="43">
        <f t="shared" si="10"/>
        <v>2</v>
      </c>
      <c r="Q85" s="43">
        <f t="shared" si="11"/>
        <v>100</v>
      </c>
      <c r="S85" s="43">
        <f t="shared" si="12"/>
        <v>8.9499999999999318</v>
      </c>
      <c r="T85" s="43">
        <f t="shared" si="13"/>
        <v>26.25</v>
      </c>
    </row>
    <row r="86" spans="1:20" x14ac:dyDescent="0.3">
      <c r="A86" s="43">
        <v>86</v>
      </c>
      <c r="B86" s="43">
        <v>543.5</v>
      </c>
      <c r="C86" s="43">
        <v>587.5</v>
      </c>
      <c r="D86" s="43">
        <v>526.1</v>
      </c>
      <c r="E86" s="43">
        <v>515.20000000000005</v>
      </c>
      <c r="F86" s="43">
        <v>617.6</v>
      </c>
      <c r="G86" s="43">
        <v>695.9</v>
      </c>
      <c r="H86" s="43">
        <v>539.1</v>
      </c>
      <c r="I86" s="43">
        <v>587</v>
      </c>
      <c r="J86" s="43">
        <f t="shared" si="7"/>
        <v>576.48749999999995</v>
      </c>
      <c r="K86" s="43">
        <v>8</v>
      </c>
      <c r="L86" s="43">
        <v>1</v>
      </c>
      <c r="N86" s="43">
        <f t="shared" si="8"/>
        <v>44</v>
      </c>
      <c r="O86" s="43">
        <f t="shared" si="9"/>
        <v>-10.899999999999977</v>
      </c>
      <c r="P86" s="43">
        <f t="shared" si="10"/>
        <v>78.299999999999955</v>
      </c>
      <c r="Q86" s="43">
        <f t="shared" si="11"/>
        <v>47.899999999999977</v>
      </c>
      <c r="S86" s="43">
        <f t="shared" si="12"/>
        <v>61.150000000000091</v>
      </c>
      <c r="T86" s="43">
        <f t="shared" si="13"/>
        <v>18.5</v>
      </c>
    </row>
    <row r="87" spans="1:20" x14ac:dyDescent="0.3">
      <c r="A87" s="43">
        <v>87</v>
      </c>
      <c r="B87" s="43">
        <v>447.68</v>
      </c>
      <c r="C87" s="43">
        <v>660.8</v>
      </c>
      <c r="D87" s="43">
        <v>494.9</v>
      </c>
      <c r="E87" s="43">
        <v>562.95000000000005</v>
      </c>
      <c r="F87" s="43">
        <v>462.1</v>
      </c>
      <c r="G87" s="43">
        <v>627.57000000000005</v>
      </c>
      <c r="H87" s="43">
        <v>514.6</v>
      </c>
      <c r="I87" s="43">
        <v>494.7</v>
      </c>
      <c r="J87" s="43">
        <f t="shared" si="7"/>
        <v>533.16250000000002</v>
      </c>
      <c r="K87" s="43">
        <v>11</v>
      </c>
      <c r="L87" s="43">
        <v>1</v>
      </c>
      <c r="N87" s="43">
        <f t="shared" si="8"/>
        <v>213.11999999999995</v>
      </c>
      <c r="O87" s="43">
        <f t="shared" si="9"/>
        <v>68.050000000000068</v>
      </c>
      <c r="P87" s="43">
        <f t="shared" si="10"/>
        <v>165.47000000000003</v>
      </c>
      <c r="Q87" s="43">
        <f t="shared" si="11"/>
        <v>-19.900000000000034</v>
      </c>
      <c r="S87" s="43">
        <f t="shared" si="12"/>
        <v>189.29499999999996</v>
      </c>
      <c r="T87" s="43">
        <f t="shared" si="13"/>
        <v>24.075000000000045</v>
      </c>
    </row>
    <row r="88" spans="1:20" x14ac:dyDescent="0.3">
      <c r="A88" s="43">
        <v>88</v>
      </c>
      <c r="B88" s="43">
        <v>769.9</v>
      </c>
      <c r="C88" s="43">
        <v>866</v>
      </c>
      <c r="D88" s="43">
        <v>584.9</v>
      </c>
      <c r="E88" s="43">
        <v>712.8</v>
      </c>
      <c r="F88" s="43">
        <v>844.8</v>
      </c>
      <c r="G88" s="43">
        <v>1155.32</v>
      </c>
      <c r="H88" s="43">
        <v>779.1</v>
      </c>
      <c r="I88" s="43">
        <v>879.1</v>
      </c>
      <c r="J88" s="43">
        <f t="shared" si="7"/>
        <v>823.99000000000012</v>
      </c>
      <c r="K88" s="43">
        <v>4</v>
      </c>
      <c r="L88" s="43">
        <v>1</v>
      </c>
      <c r="N88" s="43">
        <f t="shared" si="8"/>
        <v>96.100000000000023</v>
      </c>
      <c r="O88" s="43">
        <f t="shared" si="9"/>
        <v>127.89999999999998</v>
      </c>
      <c r="P88" s="43">
        <f t="shared" si="10"/>
        <v>310.52</v>
      </c>
      <c r="Q88" s="43">
        <f t="shared" si="11"/>
        <v>100</v>
      </c>
      <c r="S88" s="43">
        <f t="shared" si="12"/>
        <v>203.31000000000006</v>
      </c>
      <c r="T88" s="43">
        <f t="shared" si="13"/>
        <v>113.95000000000005</v>
      </c>
    </row>
    <row r="89" spans="1:20" x14ac:dyDescent="0.3">
      <c r="A89" s="43">
        <v>89</v>
      </c>
      <c r="B89" s="43">
        <v>582.20000000000005</v>
      </c>
      <c r="C89" s="43">
        <v>655.20000000000005</v>
      </c>
      <c r="D89" s="43">
        <v>558.9</v>
      </c>
      <c r="E89" s="43">
        <v>704.2</v>
      </c>
      <c r="F89" s="43">
        <v>763.8</v>
      </c>
      <c r="G89" s="43">
        <v>795.09</v>
      </c>
      <c r="H89" s="43">
        <v>719.4</v>
      </c>
      <c r="I89" s="43">
        <v>810.9</v>
      </c>
      <c r="J89" s="43">
        <f t="shared" si="7"/>
        <v>698.71124999999995</v>
      </c>
      <c r="K89" s="43">
        <v>27</v>
      </c>
      <c r="L89" s="43">
        <v>2</v>
      </c>
      <c r="N89" s="43">
        <f t="shared" si="8"/>
        <v>73</v>
      </c>
      <c r="O89" s="43">
        <f t="shared" si="9"/>
        <v>145.30000000000007</v>
      </c>
      <c r="P89" s="43">
        <f t="shared" si="10"/>
        <v>31.290000000000077</v>
      </c>
      <c r="Q89" s="43">
        <f t="shared" si="11"/>
        <v>91.5</v>
      </c>
      <c r="S89" s="43">
        <f t="shared" si="12"/>
        <v>52.144999999999982</v>
      </c>
      <c r="T89" s="43">
        <f t="shared" si="13"/>
        <v>118.39999999999998</v>
      </c>
    </row>
    <row r="90" spans="1:20" x14ac:dyDescent="0.3">
      <c r="A90" s="43">
        <v>90</v>
      </c>
      <c r="B90" s="43">
        <v>560.29999999999995</v>
      </c>
      <c r="C90" s="43">
        <v>579.4</v>
      </c>
      <c r="D90" s="43">
        <v>580.9</v>
      </c>
      <c r="E90" s="43">
        <v>628.1</v>
      </c>
      <c r="F90" s="43">
        <v>542.79999999999995</v>
      </c>
      <c r="G90" s="43">
        <v>693.4</v>
      </c>
      <c r="H90" s="43">
        <v>617.29999999999995</v>
      </c>
      <c r="I90" s="43">
        <v>648.9</v>
      </c>
      <c r="J90" s="43">
        <f t="shared" si="7"/>
        <v>606.38749999999993</v>
      </c>
      <c r="K90" s="43">
        <v>17</v>
      </c>
      <c r="L90" s="43">
        <v>1</v>
      </c>
      <c r="N90" s="43">
        <f t="shared" si="8"/>
        <v>19.100000000000023</v>
      </c>
      <c r="O90" s="43">
        <f t="shared" si="9"/>
        <v>47.200000000000045</v>
      </c>
      <c r="P90" s="43">
        <f t="shared" si="10"/>
        <v>150.60000000000002</v>
      </c>
      <c r="Q90" s="43">
        <f t="shared" si="11"/>
        <v>31.600000000000023</v>
      </c>
      <c r="S90" s="43">
        <f t="shared" si="12"/>
        <v>84.850000000000023</v>
      </c>
      <c r="T90" s="43">
        <f t="shared" si="13"/>
        <v>39.400000000000091</v>
      </c>
    </row>
    <row r="91" spans="1:20" x14ac:dyDescent="0.3">
      <c r="A91" s="43">
        <v>91</v>
      </c>
      <c r="B91" s="43">
        <v>767.4</v>
      </c>
      <c r="C91" s="43">
        <v>841.28</v>
      </c>
      <c r="D91" s="43">
        <v>957.4</v>
      </c>
      <c r="E91" s="43">
        <v>1019.77</v>
      </c>
      <c r="F91" s="43">
        <v>889.5</v>
      </c>
      <c r="G91" s="43">
        <v>884.57</v>
      </c>
      <c r="H91" s="43">
        <v>624.70000000000005</v>
      </c>
      <c r="I91" s="43">
        <v>798.9</v>
      </c>
      <c r="J91" s="43">
        <f t="shared" si="7"/>
        <v>847.93999999999994</v>
      </c>
      <c r="K91" s="43">
        <v>17</v>
      </c>
      <c r="L91" s="43">
        <v>1</v>
      </c>
      <c r="N91" s="43">
        <f t="shared" si="8"/>
        <v>73.88</v>
      </c>
      <c r="O91" s="43">
        <f t="shared" si="9"/>
        <v>62.370000000000005</v>
      </c>
      <c r="P91" s="43">
        <f t="shared" si="10"/>
        <v>-4.92999999999995</v>
      </c>
      <c r="Q91" s="43">
        <f t="shared" si="11"/>
        <v>174.19999999999993</v>
      </c>
      <c r="S91" s="43">
        <f t="shared" si="12"/>
        <v>34.474999999999909</v>
      </c>
      <c r="T91" s="43">
        <f t="shared" si="13"/>
        <v>118.28500000000008</v>
      </c>
    </row>
    <row r="92" spans="1:20" x14ac:dyDescent="0.3">
      <c r="A92" s="43">
        <v>92</v>
      </c>
      <c r="B92" s="43">
        <v>537.1</v>
      </c>
      <c r="C92" s="43">
        <v>606.5</v>
      </c>
      <c r="D92" s="43">
        <v>549.1</v>
      </c>
      <c r="E92" s="43">
        <v>520.32000000000005</v>
      </c>
      <c r="F92" s="43">
        <v>606.1</v>
      </c>
      <c r="G92" s="43">
        <v>670.1</v>
      </c>
      <c r="H92" s="43">
        <v>598.4</v>
      </c>
      <c r="I92" s="43">
        <v>581.6</v>
      </c>
      <c r="J92" s="43">
        <f t="shared" si="7"/>
        <v>583.65250000000003</v>
      </c>
      <c r="K92" s="43">
        <v>27</v>
      </c>
      <c r="L92" s="43">
        <v>2</v>
      </c>
      <c r="N92" s="43">
        <f t="shared" si="8"/>
        <v>69.399999999999977</v>
      </c>
      <c r="O92" s="43">
        <f t="shared" si="9"/>
        <v>-28.779999999999973</v>
      </c>
      <c r="P92" s="43">
        <f t="shared" si="10"/>
        <v>64</v>
      </c>
      <c r="Q92" s="43">
        <f t="shared" si="11"/>
        <v>-16.799999999999955</v>
      </c>
      <c r="S92" s="43">
        <f t="shared" si="12"/>
        <v>66.699999999999932</v>
      </c>
      <c r="T92" s="43">
        <f t="shared" si="13"/>
        <v>-22.789999999999964</v>
      </c>
    </row>
    <row r="93" spans="1:20" x14ac:dyDescent="0.3">
      <c r="A93" s="43">
        <v>93</v>
      </c>
      <c r="B93" s="43">
        <v>535.9</v>
      </c>
      <c r="C93" s="43">
        <v>590.6</v>
      </c>
      <c r="D93" s="43">
        <v>515.6</v>
      </c>
      <c r="E93" s="43">
        <v>510.9</v>
      </c>
      <c r="F93" s="43">
        <v>470.3</v>
      </c>
      <c r="G93" s="43">
        <v>772.84</v>
      </c>
      <c r="H93" s="43">
        <v>529.1</v>
      </c>
      <c r="I93" s="43">
        <v>590.20000000000005</v>
      </c>
      <c r="J93" s="43">
        <f t="shared" si="7"/>
        <v>564.43000000000006</v>
      </c>
      <c r="K93" s="43">
        <v>24</v>
      </c>
      <c r="L93" s="43">
        <v>2</v>
      </c>
      <c r="N93" s="43">
        <f t="shared" si="8"/>
        <v>54.700000000000045</v>
      </c>
      <c r="O93" s="43">
        <f t="shared" si="9"/>
        <v>-4.7000000000000455</v>
      </c>
      <c r="P93" s="43">
        <f t="shared" si="10"/>
        <v>302.54000000000002</v>
      </c>
      <c r="Q93" s="43">
        <f t="shared" si="11"/>
        <v>61.100000000000023</v>
      </c>
      <c r="S93" s="43">
        <f t="shared" si="12"/>
        <v>178.62</v>
      </c>
      <c r="T93" s="43">
        <f t="shared" si="13"/>
        <v>28.199999999999932</v>
      </c>
    </row>
    <row r="94" spans="1:20" x14ac:dyDescent="0.3">
      <c r="A94" s="43">
        <v>94</v>
      </c>
      <c r="B94" s="43">
        <v>440</v>
      </c>
      <c r="C94" s="43">
        <v>499.04</v>
      </c>
      <c r="D94" s="43">
        <v>409.1</v>
      </c>
      <c r="E94" s="43">
        <v>442.1</v>
      </c>
      <c r="F94" s="43">
        <v>437.3</v>
      </c>
      <c r="G94" s="43">
        <v>650.57000000000005</v>
      </c>
      <c r="H94" s="43">
        <v>425.4</v>
      </c>
      <c r="I94" s="43">
        <v>549.15</v>
      </c>
      <c r="J94" s="43">
        <f t="shared" si="7"/>
        <v>481.58250000000004</v>
      </c>
      <c r="K94" s="43">
        <v>11</v>
      </c>
      <c r="L94" s="43">
        <v>1</v>
      </c>
      <c r="N94" s="43">
        <f t="shared" si="8"/>
        <v>59.04000000000002</v>
      </c>
      <c r="O94" s="43">
        <f t="shared" si="9"/>
        <v>33</v>
      </c>
      <c r="P94" s="43">
        <f t="shared" si="10"/>
        <v>213.27000000000004</v>
      </c>
      <c r="Q94" s="43">
        <f t="shared" si="11"/>
        <v>123.75</v>
      </c>
      <c r="S94" s="43">
        <f t="shared" si="12"/>
        <v>136.15500000000009</v>
      </c>
      <c r="T94" s="43">
        <f t="shared" si="13"/>
        <v>78.375</v>
      </c>
    </row>
    <row r="95" spans="1:20" x14ac:dyDescent="0.3">
      <c r="A95" s="43">
        <v>95</v>
      </c>
      <c r="B95" s="43">
        <v>561.29999999999995</v>
      </c>
      <c r="C95" s="43">
        <v>505.7</v>
      </c>
      <c r="D95" s="43">
        <v>547.6</v>
      </c>
      <c r="E95" s="43">
        <v>600.9</v>
      </c>
      <c r="F95" s="43">
        <v>549.5</v>
      </c>
      <c r="G95" s="43">
        <v>640.96</v>
      </c>
      <c r="H95" s="43">
        <v>595.70000000000005</v>
      </c>
      <c r="I95" s="43">
        <v>706.5</v>
      </c>
      <c r="J95" s="43">
        <f t="shared" si="7"/>
        <v>588.52</v>
      </c>
      <c r="K95" s="43">
        <v>28</v>
      </c>
      <c r="L95" s="43">
        <v>2</v>
      </c>
      <c r="N95" s="43">
        <f t="shared" si="8"/>
        <v>-55.599999999999966</v>
      </c>
      <c r="O95" s="43">
        <f t="shared" si="9"/>
        <v>53.299999999999955</v>
      </c>
      <c r="P95" s="43">
        <f t="shared" si="10"/>
        <v>91.460000000000036</v>
      </c>
      <c r="Q95" s="43">
        <f t="shared" si="11"/>
        <v>110.79999999999995</v>
      </c>
      <c r="S95" s="43">
        <f t="shared" si="12"/>
        <v>17.930000000000064</v>
      </c>
      <c r="T95" s="43">
        <f t="shared" si="13"/>
        <v>82.049999999999955</v>
      </c>
    </row>
    <row r="96" spans="1:20" x14ac:dyDescent="0.3">
      <c r="A96" s="43">
        <v>96</v>
      </c>
      <c r="B96" s="43">
        <v>629.70000000000005</v>
      </c>
      <c r="C96" s="43">
        <v>792.73</v>
      </c>
      <c r="D96" s="43">
        <v>719.79</v>
      </c>
      <c r="E96" s="43">
        <v>722.9</v>
      </c>
      <c r="F96" s="43">
        <v>613.79999999999995</v>
      </c>
      <c r="G96" s="43">
        <v>698.1</v>
      </c>
      <c r="H96" s="43">
        <v>681.5</v>
      </c>
      <c r="I96" s="43">
        <v>727.8</v>
      </c>
      <c r="J96" s="43">
        <f t="shared" si="7"/>
        <v>698.29000000000008</v>
      </c>
      <c r="K96" s="43">
        <v>25</v>
      </c>
      <c r="L96" s="43">
        <v>2</v>
      </c>
      <c r="N96" s="43">
        <f t="shared" si="8"/>
        <v>163.02999999999997</v>
      </c>
      <c r="O96" s="43">
        <f t="shared" si="9"/>
        <v>3.1100000000000136</v>
      </c>
      <c r="P96" s="43">
        <f t="shared" si="10"/>
        <v>84.300000000000068</v>
      </c>
      <c r="Q96" s="43">
        <f t="shared" si="11"/>
        <v>46.299999999999955</v>
      </c>
      <c r="S96" s="43">
        <f t="shared" si="12"/>
        <v>123.66499999999996</v>
      </c>
      <c r="T96" s="43">
        <f t="shared" si="13"/>
        <v>24.704999999999927</v>
      </c>
    </row>
    <row r="97" spans="1:20" x14ac:dyDescent="0.3">
      <c r="A97" s="43">
        <v>97</v>
      </c>
      <c r="B97" s="43">
        <v>544.29999999999995</v>
      </c>
      <c r="C97" s="43">
        <v>597.20000000000005</v>
      </c>
      <c r="D97" s="43">
        <v>532.9</v>
      </c>
      <c r="E97" s="43">
        <v>603.9</v>
      </c>
      <c r="F97" s="43">
        <v>475.1</v>
      </c>
      <c r="G97" s="43">
        <v>605.29999999999995</v>
      </c>
      <c r="H97" s="43">
        <v>745.1</v>
      </c>
      <c r="I97" s="43">
        <v>725.6</v>
      </c>
      <c r="J97" s="43">
        <f t="shared" si="7"/>
        <v>603.67500000000007</v>
      </c>
      <c r="K97" s="43">
        <v>35</v>
      </c>
      <c r="L97" s="43">
        <v>2</v>
      </c>
      <c r="N97" s="43">
        <f t="shared" si="8"/>
        <v>52.900000000000091</v>
      </c>
      <c r="O97" s="43">
        <f t="shared" si="9"/>
        <v>71</v>
      </c>
      <c r="P97" s="43">
        <f t="shared" si="10"/>
        <v>130.19999999999993</v>
      </c>
      <c r="Q97" s="43">
        <f t="shared" si="11"/>
        <v>-19.5</v>
      </c>
      <c r="S97" s="43">
        <f t="shared" si="12"/>
        <v>91.550000000000011</v>
      </c>
      <c r="T97" s="43">
        <f t="shared" si="13"/>
        <v>25.75</v>
      </c>
    </row>
    <row r="98" spans="1:20" x14ac:dyDescent="0.3">
      <c r="A98" s="43">
        <v>98</v>
      </c>
      <c r="B98" s="43">
        <v>526.70000000000005</v>
      </c>
      <c r="C98" s="43">
        <v>533.6</v>
      </c>
      <c r="D98" s="43">
        <v>599.79999999999995</v>
      </c>
      <c r="E98" s="43">
        <v>769.2</v>
      </c>
      <c r="F98" s="43">
        <v>534.1</v>
      </c>
      <c r="G98" s="43">
        <v>633.79999999999995</v>
      </c>
      <c r="H98" s="43">
        <v>841.26</v>
      </c>
      <c r="I98" s="43">
        <v>688.5</v>
      </c>
      <c r="J98" s="43">
        <f t="shared" si="7"/>
        <v>640.87</v>
      </c>
      <c r="K98" s="43">
        <v>25</v>
      </c>
      <c r="L98" s="43">
        <v>2</v>
      </c>
      <c r="N98" s="43">
        <f t="shared" si="8"/>
        <v>6.8999999999999773</v>
      </c>
      <c r="O98" s="43">
        <f t="shared" si="9"/>
        <v>169.40000000000009</v>
      </c>
      <c r="P98" s="43">
        <f t="shared" si="10"/>
        <v>99.699999999999932</v>
      </c>
      <c r="Q98" s="43">
        <f t="shared" si="11"/>
        <v>-152.76</v>
      </c>
      <c r="S98" s="43">
        <f t="shared" si="12"/>
        <v>53.299999999999955</v>
      </c>
      <c r="T98" s="43">
        <f t="shared" si="13"/>
        <v>8.32000000000005</v>
      </c>
    </row>
    <row r="99" spans="1:20" x14ac:dyDescent="0.3">
      <c r="A99" s="43">
        <v>100</v>
      </c>
      <c r="B99" s="43">
        <v>462.3</v>
      </c>
      <c r="C99" s="43">
        <v>555.4</v>
      </c>
      <c r="D99" s="43">
        <v>545.79999999999995</v>
      </c>
      <c r="E99" s="43">
        <v>554</v>
      </c>
      <c r="F99" s="43">
        <v>636.1</v>
      </c>
      <c r="G99" s="43">
        <v>668.3</v>
      </c>
      <c r="H99" s="43">
        <v>1197.71</v>
      </c>
      <c r="I99" s="43">
        <v>1122.22</v>
      </c>
      <c r="J99" s="43">
        <f t="shared" si="7"/>
        <v>717.72874999999999</v>
      </c>
      <c r="K99" s="43">
        <v>16</v>
      </c>
      <c r="L99" s="43">
        <v>1</v>
      </c>
      <c r="N99" s="43">
        <f t="shared" si="8"/>
        <v>93.099999999999966</v>
      </c>
      <c r="O99" s="43">
        <f t="shared" si="9"/>
        <v>8.2000000000000455</v>
      </c>
      <c r="P99" s="43">
        <f t="shared" si="10"/>
        <v>32.199999999999932</v>
      </c>
      <c r="Q99" s="43">
        <f t="shared" si="11"/>
        <v>-75.490000000000009</v>
      </c>
      <c r="S99" s="43">
        <f t="shared" si="12"/>
        <v>62.649999999999864</v>
      </c>
      <c r="T99" s="43">
        <f t="shared" si="13"/>
        <v>-33.644999999999982</v>
      </c>
    </row>
    <row r="100" spans="1:20" x14ac:dyDescent="0.3">
      <c r="A100" s="43">
        <v>101</v>
      </c>
      <c r="B100" s="43">
        <v>817.5</v>
      </c>
      <c r="C100" s="43">
        <v>754.3</v>
      </c>
      <c r="D100" s="43">
        <v>1036.82</v>
      </c>
      <c r="E100" s="43">
        <v>709.15</v>
      </c>
      <c r="F100" s="43">
        <v>702.4</v>
      </c>
      <c r="G100" s="43">
        <v>1051</v>
      </c>
      <c r="H100" s="43">
        <v>753</v>
      </c>
      <c r="I100" s="43">
        <v>812.5</v>
      </c>
      <c r="J100" s="43">
        <f t="shared" si="7"/>
        <v>829.58375000000001</v>
      </c>
      <c r="K100" s="43">
        <v>14</v>
      </c>
      <c r="L100" s="43">
        <v>1</v>
      </c>
      <c r="N100" s="43">
        <f t="shared" si="8"/>
        <v>-63.200000000000045</v>
      </c>
      <c r="O100" s="43">
        <f t="shared" si="9"/>
        <v>-327.66999999999996</v>
      </c>
      <c r="P100" s="43">
        <f t="shared" si="10"/>
        <v>348.6</v>
      </c>
      <c r="Q100" s="43">
        <f t="shared" si="11"/>
        <v>59.5</v>
      </c>
      <c r="S100" s="43">
        <f t="shared" si="12"/>
        <v>142.69999999999993</v>
      </c>
      <c r="T100" s="43">
        <f t="shared" si="13"/>
        <v>-134.08499999999992</v>
      </c>
    </row>
    <row r="101" spans="1:20" x14ac:dyDescent="0.3">
      <c r="A101" s="43">
        <v>102</v>
      </c>
      <c r="B101" s="43">
        <v>592.29999999999995</v>
      </c>
      <c r="C101" s="43">
        <v>623.9</v>
      </c>
      <c r="D101" s="43">
        <v>609.79999999999995</v>
      </c>
      <c r="E101" s="43">
        <v>713.4</v>
      </c>
      <c r="F101" s="43">
        <v>891.2</v>
      </c>
      <c r="G101" s="43">
        <v>967.3</v>
      </c>
      <c r="H101" s="43">
        <v>597.5</v>
      </c>
      <c r="I101" s="43">
        <v>649.79999999999995</v>
      </c>
      <c r="J101" s="43">
        <f t="shared" si="7"/>
        <v>705.65</v>
      </c>
      <c r="K101" s="43">
        <v>18</v>
      </c>
      <c r="L101" s="43">
        <v>1</v>
      </c>
      <c r="N101" s="43">
        <f t="shared" si="8"/>
        <v>31.600000000000023</v>
      </c>
      <c r="O101" s="43">
        <f t="shared" si="9"/>
        <v>103.60000000000002</v>
      </c>
      <c r="P101" s="43">
        <f t="shared" si="10"/>
        <v>76.099999999999909</v>
      </c>
      <c r="Q101" s="43">
        <f t="shared" si="11"/>
        <v>52.299999999999955</v>
      </c>
      <c r="S101" s="43">
        <f t="shared" si="12"/>
        <v>53.849999999999909</v>
      </c>
      <c r="T101" s="43">
        <f t="shared" si="13"/>
        <v>77.949999999999932</v>
      </c>
    </row>
    <row r="102" spans="1:20" x14ac:dyDescent="0.3">
      <c r="A102" s="43">
        <v>103</v>
      </c>
      <c r="B102" s="43">
        <v>557.6</v>
      </c>
      <c r="C102" s="43">
        <v>633.79999999999995</v>
      </c>
      <c r="D102" s="43">
        <v>703.6</v>
      </c>
      <c r="E102" s="43">
        <v>766.3</v>
      </c>
      <c r="F102" s="43">
        <v>740.7</v>
      </c>
      <c r="G102" s="43">
        <v>807.5</v>
      </c>
      <c r="H102" s="43">
        <v>638.4</v>
      </c>
      <c r="I102" s="43">
        <v>648.6</v>
      </c>
      <c r="J102" s="43">
        <f t="shared" si="7"/>
        <v>687.0625</v>
      </c>
      <c r="K102" s="43">
        <v>16</v>
      </c>
      <c r="L102" s="43">
        <v>1</v>
      </c>
      <c r="N102" s="43">
        <f t="shared" si="8"/>
        <v>76.199999999999932</v>
      </c>
      <c r="O102" s="43">
        <f t="shared" si="9"/>
        <v>62.699999999999932</v>
      </c>
      <c r="P102" s="43">
        <f t="shared" si="10"/>
        <v>66.799999999999955</v>
      </c>
      <c r="Q102" s="43">
        <f t="shared" si="11"/>
        <v>10.200000000000045</v>
      </c>
      <c r="S102" s="43">
        <f t="shared" si="12"/>
        <v>71.499999999999886</v>
      </c>
      <c r="T102" s="43">
        <f t="shared" si="13"/>
        <v>36.450000000000045</v>
      </c>
    </row>
    <row r="103" spans="1:20" x14ac:dyDescent="0.3">
      <c r="A103" s="43">
        <v>104</v>
      </c>
      <c r="B103" s="43">
        <v>569.9</v>
      </c>
      <c r="C103" s="43">
        <v>606.20000000000005</v>
      </c>
      <c r="D103" s="43">
        <v>717.3</v>
      </c>
      <c r="E103" s="43">
        <v>756.6</v>
      </c>
      <c r="F103" s="43">
        <v>719.9</v>
      </c>
      <c r="G103" s="43">
        <v>853.7</v>
      </c>
      <c r="H103" s="43">
        <v>1137.71</v>
      </c>
      <c r="I103" s="43">
        <v>867.3</v>
      </c>
      <c r="J103" s="43">
        <f t="shared" si="7"/>
        <v>778.57625000000007</v>
      </c>
      <c r="K103" s="43">
        <v>7</v>
      </c>
      <c r="L103" s="43">
        <v>1</v>
      </c>
      <c r="N103" s="43">
        <f t="shared" si="8"/>
        <v>36.300000000000068</v>
      </c>
      <c r="O103" s="43">
        <f t="shared" si="9"/>
        <v>39.300000000000068</v>
      </c>
      <c r="P103" s="43">
        <f t="shared" si="10"/>
        <v>133.80000000000007</v>
      </c>
      <c r="Q103" s="43">
        <f t="shared" si="11"/>
        <v>-270.41000000000008</v>
      </c>
      <c r="S103" s="43">
        <f t="shared" si="12"/>
        <v>85.050000000000068</v>
      </c>
      <c r="T103" s="43">
        <f t="shared" si="13"/>
        <v>-115.55499999999995</v>
      </c>
    </row>
    <row r="104" spans="1:20" x14ac:dyDescent="0.3">
      <c r="A104" s="43">
        <v>105</v>
      </c>
      <c r="B104" s="43">
        <v>376.2</v>
      </c>
      <c r="C104" s="43">
        <v>463.77</v>
      </c>
      <c r="D104" s="43">
        <v>372.27</v>
      </c>
      <c r="E104" s="43">
        <v>359.7</v>
      </c>
      <c r="F104" s="43">
        <v>462.3</v>
      </c>
      <c r="G104" s="43">
        <v>443.8</v>
      </c>
      <c r="H104" s="43">
        <v>469.6</v>
      </c>
      <c r="I104" s="43">
        <v>595.41</v>
      </c>
      <c r="J104" s="43">
        <f t="shared" si="7"/>
        <v>442.88124999999997</v>
      </c>
      <c r="K104" s="43">
        <v>6</v>
      </c>
      <c r="L104" s="43">
        <v>1</v>
      </c>
      <c r="N104" s="43">
        <f t="shared" si="8"/>
        <v>87.57</v>
      </c>
      <c r="O104" s="43">
        <f t="shared" si="9"/>
        <v>-12.569999999999993</v>
      </c>
      <c r="P104" s="43">
        <f t="shared" si="10"/>
        <v>-18.5</v>
      </c>
      <c r="Q104" s="43">
        <f t="shared" si="11"/>
        <v>125.80999999999995</v>
      </c>
      <c r="S104" s="43">
        <f t="shared" si="12"/>
        <v>34.534999999999968</v>
      </c>
      <c r="T104" s="43">
        <f t="shared" si="13"/>
        <v>56.619999999999948</v>
      </c>
    </row>
    <row r="105" spans="1:20" x14ac:dyDescent="0.3">
      <c r="A105" s="43">
        <v>106</v>
      </c>
      <c r="B105" s="43">
        <v>552.85</v>
      </c>
      <c r="C105" s="43">
        <v>897.73</v>
      </c>
      <c r="D105" s="43">
        <v>542.1</v>
      </c>
      <c r="E105" s="43">
        <v>565.79999999999995</v>
      </c>
      <c r="F105" s="43">
        <v>648.70000000000005</v>
      </c>
      <c r="G105" s="43">
        <v>781.01</v>
      </c>
      <c r="H105" s="43">
        <v>704.75</v>
      </c>
      <c r="I105" s="43">
        <v>822.52</v>
      </c>
      <c r="J105" s="43">
        <f t="shared" si="7"/>
        <v>689.43249999999989</v>
      </c>
      <c r="K105" s="43">
        <v>18</v>
      </c>
      <c r="L105" s="43">
        <v>1</v>
      </c>
      <c r="N105" s="43">
        <f t="shared" si="8"/>
        <v>344.88</v>
      </c>
      <c r="O105" s="43">
        <f t="shared" si="9"/>
        <v>23.699999999999932</v>
      </c>
      <c r="P105" s="43">
        <f t="shared" si="10"/>
        <v>132.30999999999995</v>
      </c>
      <c r="Q105" s="43">
        <f t="shared" si="11"/>
        <v>117.76999999999998</v>
      </c>
      <c r="S105" s="43">
        <f t="shared" si="12"/>
        <v>238.59499999999991</v>
      </c>
      <c r="T105" s="43">
        <f t="shared" si="13"/>
        <v>70.735000000000014</v>
      </c>
    </row>
    <row r="106" spans="1:20" x14ac:dyDescent="0.3">
      <c r="A106" s="43">
        <v>108</v>
      </c>
      <c r="B106" s="43">
        <v>530.70000000000005</v>
      </c>
      <c r="C106" s="43">
        <v>496.1</v>
      </c>
      <c r="D106" s="43">
        <v>503.8</v>
      </c>
      <c r="E106" s="43">
        <v>661.01</v>
      </c>
      <c r="F106" s="43">
        <v>523.5</v>
      </c>
      <c r="G106" s="43">
        <v>656.32</v>
      </c>
      <c r="H106" s="43">
        <v>502</v>
      </c>
      <c r="I106" s="43">
        <v>579</v>
      </c>
      <c r="J106" s="43">
        <f t="shared" si="7"/>
        <v>556.55375000000004</v>
      </c>
      <c r="K106" s="43">
        <v>16</v>
      </c>
      <c r="L106" s="43">
        <v>1</v>
      </c>
      <c r="N106" s="43">
        <f t="shared" si="8"/>
        <v>-34.600000000000023</v>
      </c>
      <c r="O106" s="43">
        <f t="shared" si="9"/>
        <v>157.20999999999998</v>
      </c>
      <c r="P106" s="43">
        <f t="shared" si="10"/>
        <v>132.82000000000005</v>
      </c>
      <c r="Q106" s="43">
        <f t="shared" si="11"/>
        <v>77</v>
      </c>
      <c r="S106" s="43">
        <f t="shared" si="12"/>
        <v>49.110000000000014</v>
      </c>
      <c r="T106" s="43">
        <f t="shared" si="13"/>
        <v>117.10500000000002</v>
      </c>
    </row>
    <row r="107" spans="1:20" x14ac:dyDescent="0.3">
      <c r="A107" s="43">
        <v>110</v>
      </c>
      <c r="B107" s="43">
        <v>630.20000000000005</v>
      </c>
      <c r="C107" s="43">
        <v>630.29999999999995</v>
      </c>
      <c r="D107" s="43">
        <v>586.24</v>
      </c>
      <c r="E107" s="43">
        <v>614.1</v>
      </c>
      <c r="F107" s="43">
        <v>546.5</v>
      </c>
      <c r="G107" s="43">
        <v>575.6</v>
      </c>
      <c r="H107" s="43">
        <v>685</v>
      </c>
      <c r="I107" s="43">
        <v>776.6</v>
      </c>
      <c r="J107" s="43">
        <f t="shared" si="7"/>
        <v>630.56750000000011</v>
      </c>
      <c r="K107" s="43">
        <v>20</v>
      </c>
      <c r="L107" s="43">
        <v>2</v>
      </c>
      <c r="N107" s="43">
        <f t="shared" si="8"/>
        <v>9.9999999999909051E-2</v>
      </c>
      <c r="O107" s="43">
        <f t="shared" si="9"/>
        <v>27.860000000000014</v>
      </c>
      <c r="P107" s="43">
        <f t="shared" si="10"/>
        <v>29.100000000000023</v>
      </c>
      <c r="Q107" s="43">
        <f t="shared" si="11"/>
        <v>91.600000000000023</v>
      </c>
      <c r="S107" s="43">
        <f t="shared" si="12"/>
        <v>14.600000000000023</v>
      </c>
      <c r="T107" s="43">
        <f t="shared" si="13"/>
        <v>59.730000000000018</v>
      </c>
    </row>
    <row r="108" spans="1:20" x14ac:dyDescent="0.3">
      <c r="A108" s="43">
        <v>111</v>
      </c>
      <c r="B108" s="43">
        <v>633.20000000000005</v>
      </c>
      <c r="C108" s="43">
        <v>638.1</v>
      </c>
      <c r="D108" s="43">
        <v>627.9</v>
      </c>
      <c r="E108" s="43">
        <v>681.2</v>
      </c>
      <c r="F108" s="43">
        <v>685.7</v>
      </c>
      <c r="G108" s="43">
        <v>858.9</v>
      </c>
      <c r="H108" s="43">
        <v>687.9</v>
      </c>
      <c r="I108" s="43">
        <v>650.70000000000005</v>
      </c>
      <c r="J108" s="43">
        <f t="shared" si="7"/>
        <v>682.94999999999993</v>
      </c>
      <c r="K108" s="43">
        <v>10</v>
      </c>
      <c r="L108" s="43">
        <v>1</v>
      </c>
      <c r="N108" s="43">
        <f t="shared" si="8"/>
        <v>4.8999999999999773</v>
      </c>
      <c r="O108" s="43">
        <f t="shared" si="9"/>
        <v>53.300000000000068</v>
      </c>
      <c r="P108" s="43">
        <f t="shared" si="10"/>
        <v>173.19999999999993</v>
      </c>
      <c r="Q108" s="43">
        <f t="shared" si="11"/>
        <v>-37.199999999999932</v>
      </c>
      <c r="S108" s="43">
        <f t="shared" si="12"/>
        <v>89.049999999999955</v>
      </c>
      <c r="T108" s="43">
        <f t="shared" si="13"/>
        <v>8.0500000000000682</v>
      </c>
    </row>
    <row r="109" spans="1:20" x14ac:dyDescent="0.3">
      <c r="A109" s="43">
        <v>112</v>
      </c>
      <c r="B109" s="43">
        <v>688.1</v>
      </c>
      <c r="C109" s="43">
        <v>688.3</v>
      </c>
      <c r="D109" s="43">
        <v>666</v>
      </c>
      <c r="E109" s="43">
        <v>776.43</v>
      </c>
      <c r="F109" s="43">
        <v>691.8</v>
      </c>
      <c r="G109" s="43">
        <v>715.3</v>
      </c>
      <c r="H109" s="43">
        <v>900.69</v>
      </c>
      <c r="I109" s="43">
        <v>1409.33</v>
      </c>
      <c r="J109" s="43">
        <f t="shared" si="7"/>
        <v>816.99375000000009</v>
      </c>
      <c r="K109" s="43">
        <v>9</v>
      </c>
      <c r="L109" s="43">
        <v>1</v>
      </c>
      <c r="N109" s="43">
        <f t="shared" si="8"/>
        <v>0.19999999999993179</v>
      </c>
      <c r="O109" s="43">
        <f t="shared" si="9"/>
        <v>110.42999999999995</v>
      </c>
      <c r="P109" s="43">
        <f t="shared" si="10"/>
        <v>23.5</v>
      </c>
      <c r="Q109" s="43">
        <f t="shared" si="11"/>
        <v>508.63999999999987</v>
      </c>
      <c r="S109" s="43">
        <f t="shared" si="12"/>
        <v>11.849999999999909</v>
      </c>
      <c r="T109" s="43">
        <f t="shared" si="13"/>
        <v>309.53499999999985</v>
      </c>
    </row>
    <row r="110" spans="1:20" x14ac:dyDescent="0.3">
      <c r="A110" s="43">
        <v>113</v>
      </c>
      <c r="B110" s="43">
        <v>494.3</v>
      </c>
      <c r="C110" s="43">
        <v>602.9</v>
      </c>
      <c r="D110" s="43">
        <v>501.6</v>
      </c>
      <c r="E110" s="43">
        <v>564.37</v>
      </c>
      <c r="F110" s="43">
        <v>549.4</v>
      </c>
      <c r="G110" s="43">
        <v>663.79</v>
      </c>
      <c r="H110" s="43">
        <v>557.29999999999995</v>
      </c>
      <c r="I110" s="43">
        <v>744.57</v>
      </c>
      <c r="J110" s="43">
        <f t="shared" si="7"/>
        <v>584.77874999999995</v>
      </c>
      <c r="K110" s="43">
        <v>11</v>
      </c>
      <c r="L110" s="43">
        <v>1</v>
      </c>
      <c r="N110" s="43">
        <f t="shared" si="8"/>
        <v>108.59999999999997</v>
      </c>
      <c r="O110" s="43">
        <f t="shared" si="9"/>
        <v>62.769999999999982</v>
      </c>
      <c r="P110" s="43">
        <f t="shared" si="10"/>
        <v>114.38999999999999</v>
      </c>
      <c r="Q110" s="43">
        <f t="shared" si="11"/>
        <v>187.2700000000001</v>
      </c>
      <c r="S110" s="43">
        <f t="shared" si="12"/>
        <v>111.495</v>
      </c>
      <c r="T110" s="43">
        <f t="shared" si="13"/>
        <v>125.01999999999998</v>
      </c>
    </row>
    <row r="111" spans="1:20" x14ac:dyDescent="0.3">
      <c r="A111" s="43">
        <v>114</v>
      </c>
      <c r="B111" s="43">
        <v>501.8</v>
      </c>
      <c r="C111" s="43">
        <v>646.4</v>
      </c>
      <c r="D111" s="43">
        <v>528.9</v>
      </c>
      <c r="E111" s="43">
        <v>592.64</v>
      </c>
      <c r="F111" s="43">
        <v>558.1</v>
      </c>
      <c r="G111" s="43">
        <v>742.3</v>
      </c>
      <c r="H111" s="43">
        <v>689.1</v>
      </c>
      <c r="I111" s="43">
        <v>789.1</v>
      </c>
      <c r="J111" s="43">
        <f t="shared" si="7"/>
        <v>631.04250000000002</v>
      </c>
      <c r="K111" s="43">
        <v>9</v>
      </c>
      <c r="L111" s="43">
        <v>1</v>
      </c>
      <c r="N111" s="43">
        <f t="shared" si="8"/>
        <v>144.59999999999997</v>
      </c>
      <c r="O111" s="43">
        <f t="shared" si="9"/>
        <v>63.740000000000009</v>
      </c>
      <c r="P111" s="43">
        <f t="shared" si="10"/>
        <v>184.19999999999993</v>
      </c>
      <c r="Q111" s="43">
        <f t="shared" si="11"/>
        <v>100</v>
      </c>
      <c r="S111" s="43">
        <f t="shared" si="12"/>
        <v>164.39999999999986</v>
      </c>
      <c r="T111" s="43">
        <f t="shared" si="13"/>
        <v>81.87</v>
      </c>
    </row>
    <row r="112" spans="1:20" x14ac:dyDescent="0.3">
      <c r="A112" s="43">
        <v>115</v>
      </c>
      <c r="B112" s="43">
        <v>426.6</v>
      </c>
      <c r="C112" s="43">
        <v>453.8</v>
      </c>
      <c r="D112" s="43">
        <v>451.3</v>
      </c>
      <c r="E112" s="43">
        <v>464.9</v>
      </c>
      <c r="F112" s="43">
        <v>448.9</v>
      </c>
      <c r="G112" s="43">
        <v>598.19000000000005</v>
      </c>
      <c r="H112" s="43">
        <v>458.3</v>
      </c>
      <c r="I112" s="43">
        <v>684.48</v>
      </c>
      <c r="J112" s="43">
        <f t="shared" si="7"/>
        <v>498.30875000000003</v>
      </c>
      <c r="K112" s="43">
        <v>31</v>
      </c>
      <c r="L112" s="43">
        <v>2</v>
      </c>
      <c r="N112" s="43">
        <f t="shared" si="8"/>
        <v>27.199999999999989</v>
      </c>
      <c r="O112" s="43">
        <f t="shared" si="9"/>
        <v>13.599999999999966</v>
      </c>
      <c r="P112" s="43">
        <f t="shared" si="10"/>
        <v>149.29000000000008</v>
      </c>
      <c r="Q112" s="43">
        <f t="shared" si="11"/>
        <v>226.18</v>
      </c>
      <c r="S112" s="43">
        <f t="shared" si="12"/>
        <v>88.245000000000005</v>
      </c>
      <c r="T112" s="43">
        <f t="shared" si="13"/>
        <v>119.89000000000004</v>
      </c>
    </row>
    <row r="113" spans="1:20" x14ac:dyDescent="0.3">
      <c r="A113" s="43">
        <v>116</v>
      </c>
      <c r="B113" s="43">
        <v>580.4</v>
      </c>
      <c r="C113" s="43">
        <v>585.6</v>
      </c>
      <c r="D113" s="43">
        <v>728.43</v>
      </c>
      <c r="E113" s="43">
        <v>903</v>
      </c>
      <c r="F113" s="43">
        <v>661.3</v>
      </c>
      <c r="G113" s="43">
        <v>743.7</v>
      </c>
      <c r="H113" s="43">
        <v>640.20000000000005</v>
      </c>
      <c r="I113" s="43">
        <v>751.4</v>
      </c>
      <c r="J113" s="43">
        <f t="shared" si="7"/>
        <v>699.25374999999985</v>
      </c>
      <c r="K113" s="43">
        <v>16</v>
      </c>
      <c r="L113" s="43">
        <v>1</v>
      </c>
      <c r="N113" s="43">
        <f t="shared" si="8"/>
        <v>5.2000000000000455</v>
      </c>
      <c r="O113" s="43">
        <f t="shared" si="9"/>
        <v>174.57000000000005</v>
      </c>
      <c r="P113" s="43">
        <f t="shared" si="10"/>
        <v>82.400000000000091</v>
      </c>
      <c r="Q113" s="43">
        <f t="shared" si="11"/>
        <v>111.19999999999993</v>
      </c>
      <c r="S113" s="43">
        <f t="shared" si="12"/>
        <v>43.800000000000182</v>
      </c>
      <c r="T113" s="43">
        <f t="shared" si="13"/>
        <v>142.88499999999999</v>
      </c>
    </row>
    <row r="114" spans="1:20" x14ac:dyDescent="0.3">
      <c r="A114" s="43">
        <v>117</v>
      </c>
      <c r="B114" s="43">
        <v>461.44</v>
      </c>
      <c r="C114" s="43">
        <v>449.7</v>
      </c>
      <c r="D114" s="43">
        <v>468.8</v>
      </c>
      <c r="E114" s="43">
        <v>440.4</v>
      </c>
      <c r="F114" s="43">
        <v>531</v>
      </c>
      <c r="G114" s="43">
        <v>639.89</v>
      </c>
      <c r="H114" s="43">
        <v>543.4</v>
      </c>
      <c r="I114" s="43">
        <v>631.1</v>
      </c>
      <c r="J114" s="43">
        <f t="shared" si="7"/>
        <v>520.71625000000006</v>
      </c>
      <c r="K114" s="43">
        <v>20</v>
      </c>
      <c r="L114" s="43">
        <v>2</v>
      </c>
      <c r="N114" s="43">
        <f t="shared" si="8"/>
        <v>-11.740000000000009</v>
      </c>
      <c r="O114" s="43">
        <f t="shared" si="9"/>
        <v>-28.400000000000034</v>
      </c>
      <c r="P114" s="43">
        <f t="shared" si="10"/>
        <v>108.88999999999999</v>
      </c>
      <c r="Q114" s="43">
        <f t="shared" si="11"/>
        <v>87.700000000000045</v>
      </c>
      <c r="S114" s="43">
        <f t="shared" si="12"/>
        <v>48.574999999999932</v>
      </c>
      <c r="T114" s="43">
        <f t="shared" si="13"/>
        <v>29.649999999999977</v>
      </c>
    </row>
    <row r="115" spans="1:20" x14ac:dyDescent="0.3">
      <c r="A115" s="43">
        <v>118</v>
      </c>
      <c r="B115" s="43">
        <v>561.79999999999995</v>
      </c>
      <c r="C115" s="43">
        <v>700.7</v>
      </c>
      <c r="D115" s="43">
        <v>483.6</v>
      </c>
      <c r="E115" s="43">
        <v>489.6</v>
      </c>
      <c r="F115" s="43">
        <v>541.4</v>
      </c>
      <c r="G115" s="43">
        <v>722.1</v>
      </c>
      <c r="H115" s="43">
        <v>563.1</v>
      </c>
      <c r="I115" s="43">
        <v>586.9</v>
      </c>
      <c r="J115" s="43">
        <f t="shared" si="7"/>
        <v>581.15</v>
      </c>
      <c r="K115" s="43">
        <v>22</v>
      </c>
      <c r="L115" s="43">
        <v>2</v>
      </c>
      <c r="N115" s="43">
        <f t="shared" si="8"/>
        <v>138.90000000000009</v>
      </c>
      <c r="O115" s="43">
        <f t="shared" si="9"/>
        <v>6</v>
      </c>
      <c r="P115" s="43">
        <f t="shared" si="10"/>
        <v>180.70000000000005</v>
      </c>
      <c r="Q115" s="43">
        <f t="shared" si="11"/>
        <v>23.799999999999955</v>
      </c>
      <c r="S115" s="43">
        <f t="shared" si="12"/>
        <v>159.80000000000018</v>
      </c>
      <c r="T115" s="43">
        <f t="shared" si="13"/>
        <v>14.899999999999977</v>
      </c>
    </row>
    <row r="116" spans="1:20" x14ac:dyDescent="0.3">
      <c r="A116" s="43">
        <v>119</v>
      </c>
      <c r="B116" s="43">
        <v>494.5</v>
      </c>
      <c r="C116" s="43">
        <v>748.4</v>
      </c>
      <c r="D116" s="43">
        <v>458.1</v>
      </c>
      <c r="E116" s="43">
        <v>511.79</v>
      </c>
      <c r="F116" s="43">
        <v>589.4</v>
      </c>
      <c r="G116" s="43">
        <v>899.82</v>
      </c>
      <c r="H116" s="43">
        <v>641.07000000000005</v>
      </c>
      <c r="I116" s="43">
        <v>598.86</v>
      </c>
      <c r="J116" s="43">
        <f t="shared" si="7"/>
        <v>617.74249999999995</v>
      </c>
      <c r="K116" s="43">
        <v>22</v>
      </c>
      <c r="L116" s="43">
        <v>2</v>
      </c>
      <c r="N116" s="43">
        <f t="shared" si="8"/>
        <v>253.89999999999998</v>
      </c>
      <c r="O116" s="43">
        <f t="shared" si="9"/>
        <v>53.69</v>
      </c>
      <c r="P116" s="43">
        <f t="shared" si="10"/>
        <v>310.42000000000007</v>
      </c>
      <c r="Q116" s="43">
        <f t="shared" si="11"/>
        <v>-42.210000000000036</v>
      </c>
      <c r="S116" s="43">
        <f t="shared" si="12"/>
        <v>282.15999999999997</v>
      </c>
      <c r="T116" s="43">
        <f t="shared" si="13"/>
        <v>5.7400000000000091</v>
      </c>
    </row>
    <row r="117" spans="1:20" x14ac:dyDescent="0.3">
      <c r="A117" s="43">
        <v>120</v>
      </c>
      <c r="B117" s="43">
        <v>728.3</v>
      </c>
      <c r="C117" s="43">
        <v>654.9</v>
      </c>
      <c r="D117" s="43">
        <v>640.6</v>
      </c>
      <c r="E117" s="43">
        <v>672.4</v>
      </c>
      <c r="F117" s="43">
        <v>693.8</v>
      </c>
      <c r="G117" s="43">
        <v>1024</v>
      </c>
      <c r="H117" s="43">
        <v>922.45</v>
      </c>
      <c r="I117" s="43">
        <v>872.6</v>
      </c>
      <c r="J117" s="43">
        <f t="shared" si="7"/>
        <v>776.13125000000002</v>
      </c>
      <c r="K117" s="43">
        <v>16</v>
      </c>
      <c r="L117" s="43">
        <v>1</v>
      </c>
      <c r="N117" s="43">
        <f t="shared" si="8"/>
        <v>-73.399999999999977</v>
      </c>
      <c r="O117" s="43">
        <f t="shared" si="9"/>
        <v>31.799999999999955</v>
      </c>
      <c r="P117" s="43">
        <f t="shared" si="10"/>
        <v>330.20000000000005</v>
      </c>
      <c r="Q117" s="43">
        <f t="shared" si="11"/>
        <v>-49.850000000000023</v>
      </c>
      <c r="S117" s="43">
        <f t="shared" si="12"/>
        <v>128.40000000000009</v>
      </c>
      <c r="T117" s="43">
        <f t="shared" si="13"/>
        <v>-9.0250000000000909</v>
      </c>
    </row>
    <row r="118" spans="1:20" x14ac:dyDescent="0.3">
      <c r="A118" s="43">
        <v>122</v>
      </c>
      <c r="B118" s="43">
        <v>409.8</v>
      </c>
      <c r="C118" s="43">
        <v>486.6</v>
      </c>
      <c r="D118" s="43">
        <v>454.6</v>
      </c>
      <c r="E118" s="43">
        <v>515.9</v>
      </c>
      <c r="F118" s="43">
        <v>472.3</v>
      </c>
      <c r="G118" s="43">
        <v>602.74</v>
      </c>
      <c r="H118" s="43">
        <v>511.8</v>
      </c>
      <c r="I118" s="43">
        <v>560.4</v>
      </c>
      <c r="J118" s="43">
        <f t="shared" si="7"/>
        <v>501.7675000000001</v>
      </c>
      <c r="K118" s="43">
        <v>10</v>
      </c>
      <c r="L118" s="43">
        <v>1</v>
      </c>
      <c r="N118" s="43">
        <f t="shared" si="8"/>
        <v>76.800000000000011</v>
      </c>
      <c r="O118" s="43">
        <f t="shared" si="9"/>
        <v>61.299999999999955</v>
      </c>
      <c r="P118" s="43">
        <f t="shared" si="10"/>
        <v>130.44</v>
      </c>
      <c r="Q118" s="43">
        <f t="shared" si="11"/>
        <v>48.599999999999966</v>
      </c>
      <c r="S118" s="43">
        <f t="shared" si="12"/>
        <v>103.62000000000006</v>
      </c>
      <c r="T118" s="43">
        <f t="shared" si="13"/>
        <v>54.949999999999932</v>
      </c>
    </row>
    <row r="119" spans="1:20" x14ac:dyDescent="0.3">
      <c r="A119" s="43">
        <v>123</v>
      </c>
      <c r="B119" s="43">
        <v>1026</v>
      </c>
      <c r="C119" s="43">
        <v>1063.68</v>
      </c>
      <c r="D119" s="43">
        <v>938.1</v>
      </c>
      <c r="E119" s="43">
        <v>1099.73</v>
      </c>
      <c r="F119" s="43">
        <v>989.5</v>
      </c>
      <c r="G119" s="43">
        <v>1136</v>
      </c>
      <c r="H119" s="43">
        <v>1120</v>
      </c>
      <c r="I119" s="43">
        <v>1062</v>
      </c>
      <c r="J119" s="43">
        <f t="shared" si="7"/>
        <v>1054.37625</v>
      </c>
      <c r="K119" s="43">
        <v>16</v>
      </c>
      <c r="L119" s="43">
        <v>1</v>
      </c>
      <c r="N119" s="43">
        <f t="shared" si="8"/>
        <v>37.680000000000064</v>
      </c>
      <c r="O119" s="43">
        <f t="shared" si="9"/>
        <v>161.63</v>
      </c>
      <c r="P119" s="43">
        <f t="shared" si="10"/>
        <v>146.5</v>
      </c>
      <c r="Q119" s="43">
        <f t="shared" si="11"/>
        <v>-58</v>
      </c>
      <c r="S119" s="43">
        <f t="shared" si="12"/>
        <v>92.090000000000146</v>
      </c>
      <c r="T119" s="43">
        <f t="shared" si="13"/>
        <v>51.815000000000055</v>
      </c>
    </row>
    <row r="120" spans="1:20" x14ac:dyDescent="0.3">
      <c r="A120" s="43">
        <v>124</v>
      </c>
      <c r="B120" s="43">
        <v>697.2</v>
      </c>
      <c r="C120" s="43">
        <v>763</v>
      </c>
      <c r="D120" s="43">
        <v>653.1</v>
      </c>
      <c r="E120" s="43">
        <v>754.4</v>
      </c>
      <c r="F120" s="43">
        <v>657.2</v>
      </c>
      <c r="G120" s="43">
        <v>777.7</v>
      </c>
      <c r="H120" s="43">
        <v>782.1</v>
      </c>
      <c r="I120" s="43">
        <v>813.1</v>
      </c>
      <c r="J120" s="43">
        <f t="shared" si="7"/>
        <v>737.22500000000014</v>
      </c>
      <c r="K120" s="43">
        <v>9</v>
      </c>
      <c r="L120" s="43">
        <v>1</v>
      </c>
      <c r="N120" s="43">
        <f t="shared" si="8"/>
        <v>65.799999999999955</v>
      </c>
      <c r="O120" s="43">
        <f t="shared" si="9"/>
        <v>101.29999999999995</v>
      </c>
      <c r="P120" s="43">
        <f t="shared" si="10"/>
        <v>120.5</v>
      </c>
      <c r="Q120" s="43">
        <f t="shared" si="11"/>
        <v>31</v>
      </c>
      <c r="S120" s="43">
        <f t="shared" si="12"/>
        <v>93.149999999999977</v>
      </c>
      <c r="T120" s="43">
        <f t="shared" si="13"/>
        <v>66.149999999999977</v>
      </c>
    </row>
    <row r="121" spans="1:20" x14ac:dyDescent="0.3">
      <c r="A121" s="43">
        <v>125</v>
      </c>
      <c r="B121" s="43">
        <v>591.4</v>
      </c>
      <c r="C121" s="43">
        <v>635</v>
      </c>
      <c r="D121" s="43">
        <v>524.1</v>
      </c>
      <c r="E121" s="43">
        <v>516.9</v>
      </c>
      <c r="F121" s="43">
        <v>604.79999999999995</v>
      </c>
      <c r="G121" s="43">
        <v>657.9</v>
      </c>
      <c r="H121" s="43">
        <v>548.5</v>
      </c>
      <c r="I121" s="43">
        <v>594.20000000000005</v>
      </c>
      <c r="J121" s="43">
        <f t="shared" si="7"/>
        <v>584.1</v>
      </c>
      <c r="K121" s="43">
        <v>17</v>
      </c>
      <c r="L121" s="43">
        <v>1</v>
      </c>
      <c r="N121" s="43">
        <f t="shared" si="8"/>
        <v>43.600000000000023</v>
      </c>
      <c r="O121" s="43">
        <f t="shared" si="9"/>
        <v>-7.2000000000000455</v>
      </c>
      <c r="P121" s="43">
        <f t="shared" si="10"/>
        <v>53.100000000000023</v>
      </c>
      <c r="Q121" s="43">
        <f t="shared" si="11"/>
        <v>45.700000000000045</v>
      </c>
      <c r="S121" s="43">
        <f t="shared" si="12"/>
        <v>48.350000000000136</v>
      </c>
      <c r="T121" s="43">
        <f t="shared" si="13"/>
        <v>19.25</v>
      </c>
    </row>
    <row r="122" spans="1:20" x14ac:dyDescent="0.3">
      <c r="A122" s="43">
        <v>126</v>
      </c>
      <c r="B122" s="43">
        <v>962.3</v>
      </c>
      <c r="C122" s="43">
        <v>867.1</v>
      </c>
      <c r="D122" s="43">
        <v>803</v>
      </c>
      <c r="E122" s="43">
        <v>750.6</v>
      </c>
      <c r="F122" s="43">
        <v>798.3</v>
      </c>
      <c r="G122" s="43">
        <v>895.15</v>
      </c>
      <c r="H122" s="43">
        <v>923</v>
      </c>
      <c r="I122" s="43">
        <v>855.9</v>
      </c>
      <c r="J122" s="43">
        <f t="shared" si="7"/>
        <v>856.91874999999993</v>
      </c>
      <c r="K122" s="43">
        <v>29</v>
      </c>
      <c r="L122" s="43">
        <v>2</v>
      </c>
      <c r="N122" s="43">
        <f t="shared" si="8"/>
        <v>-95.199999999999932</v>
      </c>
      <c r="O122" s="43">
        <f t="shared" si="9"/>
        <v>-52.399999999999977</v>
      </c>
      <c r="P122" s="43">
        <f t="shared" si="10"/>
        <v>96.850000000000023</v>
      </c>
      <c r="Q122" s="43">
        <f t="shared" si="11"/>
        <v>-67.100000000000023</v>
      </c>
      <c r="S122" s="43">
        <f t="shared" si="12"/>
        <v>0.82500000000004547</v>
      </c>
      <c r="T122" s="43">
        <f t="shared" si="13"/>
        <v>-59.75</v>
      </c>
    </row>
    <row r="123" spans="1:20" x14ac:dyDescent="0.3">
      <c r="A123" s="43">
        <v>127</v>
      </c>
      <c r="B123" s="43">
        <v>646.79999999999995</v>
      </c>
      <c r="C123" s="43">
        <v>658.88</v>
      </c>
      <c r="D123" s="43">
        <v>580.1</v>
      </c>
      <c r="E123" s="43">
        <v>616.85</v>
      </c>
      <c r="F123" s="43">
        <v>685.3</v>
      </c>
      <c r="G123" s="43">
        <v>798.9</v>
      </c>
      <c r="H123" s="43">
        <v>881.2</v>
      </c>
      <c r="I123" s="43">
        <v>869.23</v>
      </c>
      <c r="J123" s="43">
        <f t="shared" si="7"/>
        <v>717.15750000000003</v>
      </c>
      <c r="K123" s="43">
        <v>25</v>
      </c>
      <c r="L123" s="43">
        <v>2</v>
      </c>
      <c r="N123" s="43">
        <f t="shared" si="8"/>
        <v>12.080000000000041</v>
      </c>
      <c r="O123" s="43">
        <f t="shared" si="9"/>
        <v>36.75</v>
      </c>
      <c r="P123" s="43">
        <f t="shared" si="10"/>
        <v>113.60000000000002</v>
      </c>
      <c r="Q123" s="43">
        <f t="shared" si="11"/>
        <v>-11.970000000000027</v>
      </c>
      <c r="S123" s="43">
        <f t="shared" si="12"/>
        <v>62.840000000000032</v>
      </c>
      <c r="T123" s="43">
        <f t="shared" si="13"/>
        <v>12.389999999999873</v>
      </c>
    </row>
    <row r="124" spans="1:20" x14ac:dyDescent="0.3">
      <c r="A124" s="43">
        <v>128</v>
      </c>
      <c r="B124" s="43">
        <v>565.5</v>
      </c>
      <c r="C124" s="43">
        <v>575.29999999999995</v>
      </c>
      <c r="D124" s="43">
        <v>591.9</v>
      </c>
      <c r="E124" s="43">
        <v>566.1</v>
      </c>
      <c r="F124" s="43">
        <v>693.9</v>
      </c>
      <c r="G124" s="43">
        <v>1078</v>
      </c>
      <c r="H124" s="43">
        <v>630.19000000000005</v>
      </c>
      <c r="I124" s="43">
        <v>692.1</v>
      </c>
      <c r="J124" s="43">
        <f t="shared" si="7"/>
        <v>674.12374999999997</v>
      </c>
      <c r="K124" s="43">
        <v>23</v>
      </c>
      <c r="L124" s="43">
        <v>2</v>
      </c>
      <c r="N124" s="43">
        <f t="shared" si="8"/>
        <v>9.7999999999999545</v>
      </c>
      <c r="O124" s="43">
        <f t="shared" si="9"/>
        <v>-25.799999999999955</v>
      </c>
      <c r="P124" s="43">
        <f t="shared" si="10"/>
        <v>384.1</v>
      </c>
      <c r="Q124" s="43">
        <f t="shared" si="11"/>
        <v>61.909999999999968</v>
      </c>
      <c r="S124" s="43">
        <f t="shared" si="12"/>
        <v>196.94999999999993</v>
      </c>
      <c r="T124" s="43">
        <f t="shared" si="13"/>
        <v>18.05499999999995</v>
      </c>
    </row>
    <row r="125" spans="1:20" x14ac:dyDescent="0.3">
      <c r="A125" s="43">
        <v>129</v>
      </c>
      <c r="B125" s="43">
        <v>548.70000000000005</v>
      </c>
      <c r="C125" s="43">
        <v>521.4</v>
      </c>
      <c r="D125" s="43">
        <v>485.87</v>
      </c>
      <c r="E125" s="43">
        <v>440.9</v>
      </c>
      <c r="F125" s="43">
        <v>479.3</v>
      </c>
      <c r="G125" s="43">
        <v>620.16</v>
      </c>
      <c r="H125" s="43">
        <v>502.5</v>
      </c>
      <c r="I125" s="43">
        <v>615.4</v>
      </c>
      <c r="J125" s="43">
        <f t="shared" si="7"/>
        <v>526.77874999999995</v>
      </c>
      <c r="K125" s="43">
        <v>17</v>
      </c>
      <c r="L125" s="43">
        <v>1</v>
      </c>
      <c r="N125" s="43">
        <f t="shared" si="8"/>
        <v>-27.300000000000068</v>
      </c>
      <c r="O125" s="43">
        <f t="shared" si="9"/>
        <v>-44.970000000000027</v>
      </c>
      <c r="P125" s="43">
        <f t="shared" si="10"/>
        <v>140.85999999999996</v>
      </c>
      <c r="Q125" s="43">
        <f t="shared" si="11"/>
        <v>112.89999999999998</v>
      </c>
      <c r="S125" s="43">
        <f t="shared" si="12"/>
        <v>56.779999999999973</v>
      </c>
      <c r="T125" s="43">
        <f t="shared" si="13"/>
        <v>33.964999999999975</v>
      </c>
    </row>
    <row r="126" spans="1:20" x14ac:dyDescent="0.3">
      <c r="A126" s="43">
        <v>130</v>
      </c>
      <c r="B126" s="43">
        <v>523.4</v>
      </c>
      <c r="C126" s="43">
        <v>535.70000000000005</v>
      </c>
      <c r="D126" s="43">
        <v>579.9</v>
      </c>
      <c r="E126" s="43">
        <v>586.9</v>
      </c>
      <c r="F126" s="43">
        <v>656.9</v>
      </c>
      <c r="G126" s="43">
        <v>757.3</v>
      </c>
      <c r="H126" s="43">
        <v>641.6</v>
      </c>
      <c r="I126" s="43">
        <v>718.3</v>
      </c>
      <c r="J126" s="43">
        <f t="shared" si="7"/>
        <v>625.00000000000011</v>
      </c>
      <c r="K126" s="43">
        <v>5</v>
      </c>
      <c r="L126" s="43">
        <v>1</v>
      </c>
      <c r="N126" s="43">
        <f t="shared" si="8"/>
        <v>12.300000000000068</v>
      </c>
      <c r="O126" s="43">
        <f t="shared" si="9"/>
        <v>7</v>
      </c>
      <c r="P126" s="43">
        <f t="shared" si="10"/>
        <v>100.39999999999998</v>
      </c>
      <c r="Q126" s="43">
        <f t="shared" si="11"/>
        <v>76.699999999999932</v>
      </c>
      <c r="S126" s="43">
        <f t="shared" si="12"/>
        <v>56.350000000000023</v>
      </c>
      <c r="T126" s="43">
        <f t="shared" si="13"/>
        <v>41.849999999999909</v>
      </c>
    </row>
    <row r="127" spans="1:20" x14ac:dyDescent="0.3">
      <c r="A127" s="43">
        <v>131</v>
      </c>
      <c r="B127" s="43">
        <v>493.8</v>
      </c>
      <c r="C127" s="43">
        <v>627.73</v>
      </c>
      <c r="D127" s="43">
        <v>517.70000000000005</v>
      </c>
      <c r="E127" s="43">
        <v>600.70000000000005</v>
      </c>
      <c r="F127" s="43">
        <v>591.9</v>
      </c>
      <c r="G127" s="43">
        <v>680.9</v>
      </c>
      <c r="H127" s="43">
        <v>635.79999999999995</v>
      </c>
      <c r="I127" s="43">
        <v>630.1</v>
      </c>
      <c r="J127" s="43">
        <f t="shared" si="7"/>
        <v>597.32875000000013</v>
      </c>
      <c r="K127" s="43">
        <v>21</v>
      </c>
      <c r="L127" s="43">
        <v>2</v>
      </c>
      <c r="N127" s="43">
        <f t="shared" si="8"/>
        <v>133.93</v>
      </c>
      <c r="O127" s="43">
        <f t="shared" si="9"/>
        <v>83</v>
      </c>
      <c r="P127" s="43">
        <f t="shared" si="10"/>
        <v>89</v>
      </c>
      <c r="Q127" s="43">
        <f t="shared" si="11"/>
        <v>-5.6999999999999318</v>
      </c>
      <c r="S127" s="43">
        <f t="shared" si="12"/>
        <v>111.46500000000003</v>
      </c>
      <c r="T127" s="43">
        <f t="shared" si="13"/>
        <v>38.650000000000091</v>
      </c>
    </row>
    <row r="128" spans="1:20" x14ac:dyDescent="0.3">
      <c r="A128" s="43">
        <v>132</v>
      </c>
      <c r="B128" s="43">
        <v>436.7</v>
      </c>
      <c r="C128" s="43">
        <v>426.3</v>
      </c>
      <c r="D128" s="43">
        <v>438.29</v>
      </c>
      <c r="E128" s="43">
        <v>505.03</v>
      </c>
      <c r="F128" s="43">
        <v>499.3</v>
      </c>
      <c r="G128" s="43">
        <v>544.9</v>
      </c>
      <c r="H128" s="43">
        <v>446.8</v>
      </c>
      <c r="I128" s="43">
        <v>595.73</v>
      </c>
      <c r="J128" s="43">
        <f t="shared" si="7"/>
        <v>486.63125000000002</v>
      </c>
      <c r="K128" s="43">
        <v>37</v>
      </c>
      <c r="L128" s="43">
        <v>2</v>
      </c>
      <c r="N128" s="43">
        <f t="shared" si="8"/>
        <v>-10.399999999999977</v>
      </c>
      <c r="O128" s="43">
        <f t="shared" si="9"/>
        <v>66.739999999999952</v>
      </c>
      <c r="P128" s="43">
        <f t="shared" si="10"/>
        <v>45.599999999999966</v>
      </c>
      <c r="Q128" s="43">
        <f t="shared" si="11"/>
        <v>148.93</v>
      </c>
      <c r="S128" s="43">
        <f t="shared" si="12"/>
        <v>17.600000000000023</v>
      </c>
      <c r="T128" s="43">
        <f t="shared" si="13"/>
        <v>107.83499999999998</v>
      </c>
    </row>
    <row r="129" spans="1:20" x14ac:dyDescent="0.3">
      <c r="A129" s="43">
        <v>133</v>
      </c>
      <c r="B129" s="43">
        <v>380</v>
      </c>
      <c r="C129" s="43">
        <v>525.49</v>
      </c>
      <c r="D129" s="43">
        <v>454.2</v>
      </c>
      <c r="E129" s="43">
        <v>527.67999999999995</v>
      </c>
      <c r="F129" s="43">
        <v>461.8</v>
      </c>
      <c r="G129" s="43">
        <v>536.57000000000005</v>
      </c>
      <c r="H129" s="43">
        <v>426.8</v>
      </c>
      <c r="I129" s="43">
        <v>513.79999999999995</v>
      </c>
      <c r="J129" s="43">
        <f t="shared" si="7"/>
        <v>478.29250000000002</v>
      </c>
      <c r="K129" s="43">
        <v>17</v>
      </c>
      <c r="L129" s="43">
        <v>1</v>
      </c>
      <c r="N129" s="43">
        <f t="shared" si="8"/>
        <v>145.49</v>
      </c>
      <c r="O129" s="43">
        <f t="shared" si="9"/>
        <v>73.479999999999961</v>
      </c>
      <c r="P129" s="43">
        <f t="shared" si="10"/>
        <v>74.770000000000039</v>
      </c>
      <c r="Q129" s="43">
        <f t="shared" si="11"/>
        <v>86.999999999999943</v>
      </c>
      <c r="S129" s="43">
        <f t="shared" si="12"/>
        <v>110.13</v>
      </c>
      <c r="T129" s="43">
        <f t="shared" si="13"/>
        <v>80.240000000000009</v>
      </c>
    </row>
    <row r="130" spans="1:20" x14ac:dyDescent="0.3">
      <c r="A130" s="43">
        <v>134</v>
      </c>
      <c r="B130" s="43">
        <v>563.52</v>
      </c>
      <c r="C130" s="43">
        <v>621.1</v>
      </c>
      <c r="D130" s="43">
        <v>659</v>
      </c>
      <c r="E130" s="43">
        <v>619.5</v>
      </c>
      <c r="F130" s="43">
        <v>675.9</v>
      </c>
      <c r="G130" s="43">
        <v>806.3</v>
      </c>
      <c r="H130" s="43">
        <v>781.49</v>
      </c>
      <c r="I130" s="43">
        <v>641.20000000000005</v>
      </c>
      <c r="J130" s="43">
        <f t="shared" si="7"/>
        <v>671.00124999999991</v>
      </c>
      <c r="K130" s="43">
        <v>14</v>
      </c>
      <c r="L130" s="43">
        <v>1</v>
      </c>
      <c r="N130" s="43">
        <f t="shared" si="8"/>
        <v>57.580000000000041</v>
      </c>
      <c r="O130" s="43">
        <f t="shared" si="9"/>
        <v>-39.5</v>
      </c>
      <c r="P130" s="43">
        <f t="shared" si="10"/>
        <v>130.39999999999998</v>
      </c>
      <c r="Q130" s="43">
        <f t="shared" si="11"/>
        <v>-140.28999999999996</v>
      </c>
      <c r="S130" s="43">
        <f t="shared" si="12"/>
        <v>93.990000000000009</v>
      </c>
      <c r="T130" s="43">
        <f t="shared" si="13"/>
        <v>-89.894999999999982</v>
      </c>
    </row>
    <row r="131" spans="1:20" x14ac:dyDescent="0.3">
      <c r="A131" s="43">
        <v>135</v>
      </c>
      <c r="B131" s="43">
        <v>473.2</v>
      </c>
      <c r="C131" s="43">
        <v>541.76</v>
      </c>
      <c r="D131" s="43">
        <v>465.1</v>
      </c>
      <c r="E131" s="43">
        <v>499.4</v>
      </c>
      <c r="F131" s="43">
        <v>523.6</v>
      </c>
      <c r="G131" s="43">
        <v>632.1</v>
      </c>
      <c r="H131" s="43">
        <v>447.8</v>
      </c>
      <c r="I131" s="43">
        <v>536.6</v>
      </c>
      <c r="J131" s="43">
        <f t="shared" si="7"/>
        <v>514.94500000000005</v>
      </c>
      <c r="K131" s="43">
        <v>23</v>
      </c>
      <c r="L131" s="43">
        <v>2</v>
      </c>
      <c r="N131" s="43">
        <f t="shared" si="8"/>
        <v>68.56</v>
      </c>
      <c r="O131" s="43">
        <f t="shared" si="9"/>
        <v>34.299999999999955</v>
      </c>
      <c r="P131" s="43">
        <f t="shared" si="10"/>
        <v>108.5</v>
      </c>
      <c r="Q131" s="43">
        <f t="shared" si="11"/>
        <v>88.800000000000011</v>
      </c>
      <c r="S131" s="43">
        <f t="shared" si="12"/>
        <v>88.530000000000086</v>
      </c>
      <c r="T131" s="43">
        <f t="shared" si="13"/>
        <v>61.549999999999955</v>
      </c>
    </row>
    <row r="132" spans="1:20" x14ac:dyDescent="0.3">
      <c r="A132" s="43">
        <v>136</v>
      </c>
      <c r="B132" s="43">
        <v>339.3</v>
      </c>
      <c r="C132" s="43">
        <v>373.6</v>
      </c>
      <c r="D132" s="43">
        <v>324.3</v>
      </c>
      <c r="E132" s="43">
        <v>389.23</v>
      </c>
      <c r="F132" s="43">
        <v>460.1</v>
      </c>
      <c r="G132" s="43">
        <v>747.33</v>
      </c>
      <c r="H132" s="43">
        <v>439.8</v>
      </c>
      <c r="I132" s="43">
        <v>544.91</v>
      </c>
      <c r="J132" s="43">
        <f t="shared" ref="J132:J195" si="14">AVERAGE(B132:I132)</f>
        <v>452.32125000000002</v>
      </c>
      <c r="K132" s="43">
        <v>10</v>
      </c>
      <c r="L132" s="43">
        <v>1</v>
      </c>
      <c r="N132" s="43">
        <f t="shared" ref="N132:N195" si="15">C132-B132</f>
        <v>34.300000000000011</v>
      </c>
      <c r="O132" s="43">
        <f t="shared" ref="O132:O195" si="16">E132-D132</f>
        <v>64.930000000000007</v>
      </c>
      <c r="P132" s="43">
        <f t="shared" ref="P132:P195" si="17">G132-F132</f>
        <v>287.23</v>
      </c>
      <c r="Q132" s="43">
        <f t="shared" ref="Q132:Q195" si="18">I132-H132</f>
        <v>105.10999999999996</v>
      </c>
      <c r="S132" s="43">
        <f t="shared" ref="S132:S195" si="19">AVERAGE(C132,G132)-AVERAGE(B132,F132)</f>
        <v>160.76499999999999</v>
      </c>
      <c r="T132" s="43">
        <f t="shared" ref="T132:T195" si="20">AVERAGE(E132,I132)-AVERAGE(D132,H132)</f>
        <v>85.019999999999982</v>
      </c>
    </row>
    <row r="133" spans="1:20" x14ac:dyDescent="0.3">
      <c r="A133" s="43">
        <v>137</v>
      </c>
      <c r="B133" s="43">
        <v>541.65</v>
      </c>
      <c r="C133" s="43">
        <v>927.75</v>
      </c>
      <c r="D133" s="43">
        <v>413.5</v>
      </c>
      <c r="E133" s="43">
        <v>443.84</v>
      </c>
      <c r="F133" s="43">
        <v>421.6</v>
      </c>
      <c r="G133" s="43">
        <v>692.69</v>
      </c>
      <c r="H133" s="43">
        <v>498.3</v>
      </c>
      <c r="I133" s="43">
        <v>752.23</v>
      </c>
      <c r="J133" s="43">
        <f t="shared" si="14"/>
        <v>586.44500000000005</v>
      </c>
      <c r="K133" s="43">
        <v>5</v>
      </c>
      <c r="L133" s="43">
        <v>1</v>
      </c>
      <c r="N133" s="43">
        <f t="shared" si="15"/>
        <v>386.1</v>
      </c>
      <c r="O133" s="43">
        <f t="shared" si="16"/>
        <v>30.339999999999975</v>
      </c>
      <c r="P133" s="43">
        <f t="shared" si="17"/>
        <v>271.09000000000003</v>
      </c>
      <c r="Q133" s="43">
        <f t="shared" si="18"/>
        <v>253.93</v>
      </c>
      <c r="S133" s="43">
        <f t="shared" si="19"/>
        <v>328.59500000000003</v>
      </c>
      <c r="T133" s="43">
        <f t="shared" si="20"/>
        <v>142.13499999999999</v>
      </c>
    </row>
    <row r="134" spans="1:20" x14ac:dyDescent="0.3">
      <c r="A134" s="43">
        <v>138</v>
      </c>
      <c r="B134" s="43">
        <v>366.6</v>
      </c>
      <c r="C134" s="43">
        <v>415.3</v>
      </c>
      <c r="D134" s="43">
        <v>437.9</v>
      </c>
      <c r="E134" s="43">
        <v>412.8</v>
      </c>
      <c r="F134" s="43">
        <v>472.9</v>
      </c>
      <c r="G134" s="43">
        <v>578.1</v>
      </c>
      <c r="H134" s="43">
        <v>484.7</v>
      </c>
      <c r="I134" s="43">
        <v>613.01</v>
      </c>
      <c r="J134" s="43">
        <f t="shared" si="14"/>
        <v>472.66374999999994</v>
      </c>
      <c r="K134" s="43">
        <v>16</v>
      </c>
      <c r="L134" s="43">
        <v>1</v>
      </c>
      <c r="N134" s="43">
        <f t="shared" si="15"/>
        <v>48.699999999999989</v>
      </c>
      <c r="O134" s="43">
        <f t="shared" si="16"/>
        <v>-25.099999999999966</v>
      </c>
      <c r="P134" s="43">
        <f t="shared" si="17"/>
        <v>105.20000000000005</v>
      </c>
      <c r="Q134" s="43">
        <f t="shared" si="18"/>
        <v>128.31</v>
      </c>
      <c r="S134" s="43">
        <f t="shared" si="19"/>
        <v>76.950000000000045</v>
      </c>
      <c r="T134" s="43">
        <f t="shared" si="20"/>
        <v>51.605000000000018</v>
      </c>
    </row>
    <row r="135" spans="1:20" x14ac:dyDescent="0.3">
      <c r="A135" s="43">
        <v>139</v>
      </c>
      <c r="B135" s="43">
        <v>573.16999999999996</v>
      </c>
      <c r="C135" s="43">
        <v>538.55999999999995</v>
      </c>
      <c r="D135" s="43">
        <v>356.9</v>
      </c>
      <c r="E135" s="43">
        <v>380.7</v>
      </c>
      <c r="F135" s="43">
        <v>423.9</v>
      </c>
      <c r="G135" s="43">
        <v>592.74</v>
      </c>
      <c r="H135" s="43">
        <v>468.8</v>
      </c>
      <c r="I135" s="43">
        <v>548.29999999999995</v>
      </c>
      <c r="J135" s="43">
        <f t="shared" si="14"/>
        <v>485.38375000000008</v>
      </c>
      <c r="K135" s="43">
        <v>13</v>
      </c>
      <c r="L135" s="43">
        <v>1</v>
      </c>
      <c r="N135" s="43">
        <f t="shared" si="15"/>
        <v>-34.610000000000014</v>
      </c>
      <c r="O135" s="43">
        <f t="shared" si="16"/>
        <v>23.800000000000011</v>
      </c>
      <c r="P135" s="43">
        <f t="shared" si="17"/>
        <v>168.84000000000003</v>
      </c>
      <c r="Q135" s="43">
        <f t="shared" si="18"/>
        <v>79.499999999999943</v>
      </c>
      <c r="S135" s="43">
        <f t="shared" si="19"/>
        <v>67.115000000000009</v>
      </c>
      <c r="T135" s="43">
        <f t="shared" si="20"/>
        <v>51.649999999999977</v>
      </c>
    </row>
    <row r="136" spans="1:20" x14ac:dyDescent="0.3">
      <c r="A136" s="43">
        <v>140</v>
      </c>
      <c r="B136" s="43">
        <v>505.8</v>
      </c>
      <c r="C136" s="43">
        <v>515.29999999999995</v>
      </c>
      <c r="D136" s="43">
        <v>522.1</v>
      </c>
      <c r="E136" s="43">
        <v>559.20000000000005</v>
      </c>
      <c r="F136" s="43">
        <v>502.3</v>
      </c>
      <c r="G136" s="43">
        <v>619.73</v>
      </c>
      <c r="H136" s="43">
        <v>545.4</v>
      </c>
      <c r="I136" s="43">
        <v>611</v>
      </c>
      <c r="J136" s="43">
        <f t="shared" si="14"/>
        <v>547.60374999999999</v>
      </c>
      <c r="K136" s="43">
        <v>20</v>
      </c>
      <c r="L136" s="43">
        <v>2</v>
      </c>
      <c r="N136" s="43">
        <f t="shared" si="15"/>
        <v>9.4999999999999432</v>
      </c>
      <c r="O136" s="43">
        <f t="shared" si="16"/>
        <v>37.100000000000023</v>
      </c>
      <c r="P136" s="43">
        <f t="shared" si="17"/>
        <v>117.43</v>
      </c>
      <c r="Q136" s="43">
        <f t="shared" si="18"/>
        <v>65.600000000000023</v>
      </c>
      <c r="S136" s="43">
        <f t="shared" si="19"/>
        <v>63.464999999999975</v>
      </c>
      <c r="T136" s="43">
        <f t="shared" si="20"/>
        <v>51.350000000000023</v>
      </c>
    </row>
    <row r="137" spans="1:20" x14ac:dyDescent="0.3">
      <c r="A137" s="43">
        <v>141</v>
      </c>
      <c r="B137" s="43">
        <v>509.12</v>
      </c>
      <c r="C137" s="43">
        <v>542.51</v>
      </c>
      <c r="D137" s="43">
        <v>541</v>
      </c>
      <c r="E137" s="43">
        <v>620.57000000000005</v>
      </c>
      <c r="F137" s="43">
        <v>509.76</v>
      </c>
      <c r="G137" s="43">
        <v>627.89</v>
      </c>
      <c r="H137" s="43">
        <v>615.79</v>
      </c>
      <c r="I137" s="43">
        <v>685.12</v>
      </c>
      <c r="J137" s="43">
        <f t="shared" si="14"/>
        <v>581.47</v>
      </c>
      <c r="K137" s="43">
        <v>12</v>
      </c>
      <c r="L137" s="43">
        <v>1</v>
      </c>
      <c r="N137" s="43">
        <f t="shared" si="15"/>
        <v>33.389999999999986</v>
      </c>
      <c r="O137" s="43">
        <f t="shared" si="16"/>
        <v>79.57000000000005</v>
      </c>
      <c r="P137" s="43">
        <f t="shared" si="17"/>
        <v>118.13</v>
      </c>
      <c r="Q137" s="43">
        <f t="shared" si="18"/>
        <v>69.330000000000041</v>
      </c>
      <c r="S137" s="43">
        <f t="shared" si="19"/>
        <v>75.760000000000048</v>
      </c>
      <c r="T137" s="43">
        <f t="shared" si="20"/>
        <v>74.450000000000045</v>
      </c>
    </row>
    <row r="138" spans="1:20" x14ac:dyDescent="0.3">
      <c r="A138" s="43">
        <v>142</v>
      </c>
      <c r="B138" s="43">
        <v>463.54</v>
      </c>
      <c r="C138" s="43">
        <v>422.19</v>
      </c>
      <c r="D138" s="43">
        <v>370.1</v>
      </c>
      <c r="E138" s="43">
        <v>474.35</v>
      </c>
      <c r="F138" s="43">
        <v>404</v>
      </c>
      <c r="G138" s="43">
        <v>614.86</v>
      </c>
      <c r="H138" s="43">
        <v>402.4</v>
      </c>
      <c r="I138" s="43">
        <v>636.57000000000005</v>
      </c>
      <c r="J138" s="43">
        <f t="shared" si="14"/>
        <v>473.50125000000003</v>
      </c>
      <c r="K138" s="43">
        <v>14</v>
      </c>
      <c r="L138" s="43">
        <v>1</v>
      </c>
      <c r="N138" s="43">
        <f t="shared" si="15"/>
        <v>-41.350000000000023</v>
      </c>
      <c r="O138" s="43">
        <f t="shared" si="16"/>
        <v>104.25</v>
      </c>
      <c r="P138" s="43">
        <f t="shared" si="17"/>
        <v>210.86</v>
      </c>
      <c r="Q138" s="43">
        <f t="shared" si="18"/>
        <v>234.17000000000007</v>
      </c>
      <c r="S138" s="43">
        <f t="shared" si="19"/>
        <v>84.754999999999995</v>
      </c>
      <c r="T138" s="43">
        <f t="shared" si="20"/>
        <v>169.21000000000004</v>
      </c>
    </row>
    <row r="139" spans="1:20" x14ac:dyDescent="0.3">
      <c r="A139" s="43">
        <v>143</v>
      </c>
      <c r="B139" s="43">
        <v>385.7</v>
      </c>
      <c r="C139" s="43">
        <v>440.75</v>
      </c>
      <c r="D139" s="43">
        <v>400.5</v>
      </c>
      <c r="E139" s="43">
        <v>456.21</v>
      </c>
      <c r="F139" s="43">
        <v>351</v>
      </c>
      <c r="G139" s="43">
        <v>467.31</v>
      </c>
      <c r="H139" s="43">
        <v>459.3</v>
      </c>
      <c r="I139" s="43">
        <v>527.79</v>
      </c>
      <c r="J139" s="43">
        <f t="shared" si="14"/>
        <v>436.07000000000005</v>
      </c>
      <c r="K139" s="43">
        <v>17</v>
      </c>
      <c r="L139" s="43">
        <v>1</v>
      </c>
      <c r="N139" s="43">
        <f t="shared" si="15"/>
        <v>55.050000000000011</v>
      </c>
      <c r="O139" s="43">
        <f t="shared" si="16"/>
        <v>55.70999999999998</v>
      </c>
      <c r="P139" s="43">
        <f t="shared" si="17"/>
        <v>116.31</v>
      </c>
      <c r="Q139" s="43">
        <f t="shared" si="18"/>
        <v>68.489999999999952</v>
      </c>
      <c r="S139" s="43">
        <f t="shared" si="19"/>
        <v>85.67999999999995</v>
      </c>
      <c r="T139" s="43">
        <f t="shared" si="20"/>
        <v>62.100000000000023</v>
      </c>
    </row>
    <row r="140" spans="1:20" x14ac:dyDescent="0.3">
      <c r="A140" s="43">
        <v>144</v>
      </c>
      <c r="B140" s="43">
        <v>655.6</v>
      </c>
      <c r="C140" s="43">
        <v>788.8</v>
      </c>
      <c r="D140" s="43">
        <v>472.1</v>
      </c>
      <c r="E140" s="43">
        <v>475.9</v>
      </c>
      <c r="F140" s="43">
        <v>589.5</v>
      </c>
      <c r="G140" s="43">
        <v>700.4</v>
      </c>
      <c r="H140" s="43">
        <v>613.9</v>
      </c>
      <c r="I140" s="43">
        <v>712.3</v>
      </c>
      <c r="J140" s="43">
        <f t="shared" si="14"/>
        <v>626.0625</v>
      </c>
      <c r="K140" s="43">
        <v>22</v>
      </c>
      <c r="L140" s="43">
        <v>2</v>
      </c>
      <c r="N140" s="43">
        <f t="shared" si="15"/>
        <v>133.19999999999993</v>
      </c>
      <c r="O140" s="43">
        <f t="shared" si="16"/>
        <v>3.7999999999999545</v>
      </c>
      <c r="P140" s="43">
        <f t="shared" si="17"/>
        <v>110.89999999999998</v>
      </c>
      <c r="Q140" s="43">
        <f t="shared" si="18"/>
        <v>98.399999999999977</v>
      </c>
      <c r="S140" s="43">
        <f t="shared" si="19"/>
        <v>122.04999999999995</v>
      </c>
      <c r="T140" s="43">
        <f t="shared" si="20"/>
        <v>51.099999999999909</v>
      </c>
    </row>
    <row r="141" spans="1:20" x14ac:dyDescent="0.3">
      <c r="A141" s="43">
        <v>145</v>
      </c>
      <c r="B141" s="43">
        <v>385.7</v>
      </c>
      <c r="C141" s="43">
        <v>661.12</v>
      </c>
      <c r="D141" s="43">
        <v>457.71</v>
      </c>
      <c r="E141" s="43">
        <v>456.21</v>
      </c>
      <c r="F141" s="43">
        <v>401.14</v>
      </c>
      <c r="G141" s="43">
        <v>700.96</v>
      </c>
      <c r="H141" s="43">
        <v>524.91</v>
      </c>
      <c r="I141" s="43">
        <v>719.71</v>
      </c>
      <c r="J141" s="43">
        <f t="shared" si="14"/>
        <v>538.4325</v>
      </c>
      <c r="K141" s="43">
        <v>21</v>
      </c>
      <c r="L141" s="43">
        <v>2</v>
      </c>
      <c r="N141" s="43">
        <f t="shared" si="15"/>
        <v>275.42</v>
      </c>
      <c r="O141" s="43">
        <f t="shared" si="16"/>
        <v>-1.5</v>
      </c>
      <c r="P141" s="43">
        <f t="shared" si="17"/>
        <v>299.82000000000005</v>
      </c>
      <c r="Q141" s="43">
        <f t="shared" si="18"/>
        <v>194.80000000000007</v>
      </c>
      <c r="S141" s="43">
        <f t="shared" si="19"/>
        <v>287.62</v>
      </c>
      <c r="T141" s="43">
        <f t="shared" si="20"/>
        <v>96.650000000000091</v>
      </c>
    </row>
    <row r="142" spans="1:20" x14ac:dyDescent="0.3">
      <c r="A142" s="43">
        <v>146</v>
      </c>
      <c r="B142" s="43">
        <v>642.70000000000005</v>
      </c>
      <c r="C142" s="43">
        <v>607.20000000000005</v>
      </c>
      <c r="D142" s="43">
        <v>629.4</v>
      </c>
      <c r="E142" s="43">
        <v>631.1</v>
      </c>
      <c r="F142" s="43">
        <v>572.1</v>
      </c>
      <c r="G142" s="43">
        <v>785.6</v>
      </c>
      <c r="H142" s="43">
        <v>614.72</v>
      </c>
      <c r="I142" s="43">
        <v>744.7</v>
      </c>
      <c r="J142" s="43">
        <f t="shared" si="14"/>
        <v>653.43999999999994</v>
      </c>
      <c r="K142" s="43">
        <v>13</v>
      </c>
      <c r="L142" s="43">
        <v>1</v>
      </c>
      <c r="N142" s="43">
        <f t="shared" si="15"/>
        <v>-35.5</v>
      </c>
      <c r="O142" s="43">
        <f t="shared" si="16"/>
        <v>1.7000000000000455</v>
      </c>
      <c r="P142" s="43">
        <f t="shared" si="17"/>
        <v>213.5</v>
      </c>
      <c r="Q142" s="43">
        <f t="shared" si="18"/>
        <v>129.98000000000002</v>
      </c>
      <c r="S142" s="43">
        <f t="shared" si="19"/>
        <v>89</v>
      </c>
      <c r="T142" s="43">
        <f t="shared" si="20"/>
        <v>65.840000000000146</v>
      </c>
    </row>
    <row r="143" spans="1:20" x14ac:dyDescent="0.3">
      <c r="A143" s="43">
        <v>147</v>
      </c>
      <c r="B143" s="43">
        <v>488.6</v>
      </c>
      <c r="C143" s="43">
        <v>545.39</v>
      </c>
      <c r="D143" s="43">
        <v>434.4</v>
      </c>
      <c r="E143" s="43">
        <v>544.85</v>
      </c>
      <c r="F143" s="43">
        <v>542.72</v>
      </c>
      <c r="G143" s="43">
        <v>681.7</v>
      </c>
      <c r="H143" s="43">
        <v>453.1</v>
      </c>
      <c r="I143" s="43">
        <v>535.9</v>
      </c>
      <c r="J143" s="43">
        <f t="shared" si="14"/>
        <v>528.33249999999998</v>
      </c>
      <c r="K143" s="43">
        <v>26</v>
      </c>
      <c r="L143" s="43">
        <v>2</v>
      </c>
      <c r="N143" s="43">
        <f t="shared" si="15"/>
        <v>56.789999999999964</v>
      </c>
      <c r="O143" s="43">
        <f t="shared" si="16"/>
        <v>110.45000000000005</v>
      </c>
      <c r="P143" s="43">
        <f t="shared" si="17"/>
        <v>138.98000000000002</v>
      </c>
      <c r="Q143" s="43">
        <f t="shared" si="18"/>
        <v>82.799999999999955</v>
      </c>
      <c r="S143" s="43">
        <f t="shared" si="19"/>
        <v>97.884999999999991</v>
      </c>
      <c r="T143" s="43">
        <f t="shared" si="20"/>
        <v>96.625</v>
      </c>
    </row>
    <row r="144" spans="1:20" x14ac:dyDescent="0.3">
      <c r="A144" s="43">
        <v>148</v>
      </c>
      <c r="B144" s="43">
        <v>486.08</v>
      </c>
      <c r="C144" s="43">
        <v>530.88</v>
      </c>
      <c r="D144" s="43">
        <v>431.9</v>
      </c>
      <c r="E144" s="43">
        <v>488.6</v>
      </c>
      <c r="F144" s="43">
        <v>471.36</v>
      </c>
      <c r="G144" s="43">
        <v>575.09</v>
      </c>
      <c r="H144" s="43">
        <v>505.4</v>
      </c>
      <c r="I144" s="43">
        <v>522.4</v>
      </c>
      <c r="J144" s="43">
        <f t="shared" si="14"/>
        <v>501.46375000000006</v>
      </c>
      <c r="K144" s="43">
        <v>20</v>
      </c>
      <c r="L144" s="43">
        <v>2</v>
      </c>
      <c r="N144" s="43">
        <f t="shared" si="15"/>
        <v>44.800000000000011</v>
      </c>
      <c r="O144" s="43">
        <f t="shared" si="16"/>
        <v>56.700000000000045</v>
      </c>
      <c r="P144" s="43">
        <f t="shared" si="17"/>
        <v>103.73000000000002</v>
      </c>
      <c r="Q144" s="43">
        <f t="shared" si="18"/>
        <v>17</v>
      </c>
      <c r="S144" s="43">
        <f t="shared" si="19"/>
        <v>74.264999999999986</v>
      </c>
      <c r="T144" s="43">
        <f t="shared" si="20"/>
        <v>36.850000000000023</v>
      </c>
    </row>
    <row r="145" spans="1:20" x14ac:dyDescent="0.3">
      <c r="A145" s="43">
        <v>149</v>
      </c>
      <c r="B145" s="43">
        <v>505.83</v>
      </c>
      <c r="C145" s="43">
        <v>541.73</v>
      </c>
      <c r="D145" s="43">
        <v>556.91</v>
      </c>
      <c r="E145" s="43">
        <v>577.26</v>
      </c>
      <c r="F145" s="43">
        <v>533.4</v>
      </c>
      <c r="G145" s="43">
        <v>844.93</v>
      </c>
      <c r="H145" s="43">
        <v>498.86</v>
      </c>
      <c r="I145" s="43">
        <v>774.4</v>
      </c>
      <c r="J145" s="43">
        <f t="shared" si="14"/>
        <v>604.16499999999996</v>
      </c>
      <c r="K145" s="43">
        <v>23</v>
      </c>
      <c r="L145" s="43">
        <v>2</v>
      </c>
      <c r="N145" s="43">
        <f t="shared" si="15"/>
        <v>35.900000000000034</v>
      </c>
      <c r="O145" s="43">
        <f t="shared" si="16"/>
        <v>20.350000000000023</v>
      </c>
      <c r="P145" s="43">
        <f t="shared" si="17"/>
        <v>311.52999999999997</v>
      </c>
      <c r="Q145" s="43">
        <f t="shared" si="18"/>
        <v>275.53999999999996</v>
      </c>
      <c r="S145" s="43">
        <f t="shared" si="19"/>
        <v>173.71499999999992</v>
      </c>
      <c r="T145" s="43">
        <f t="shared" si="20"/>
        <v>147.94499999999994</v>
      </c>
    </row>
    <row r="146" spans="1:20" x14ac:dyDescent="0.3">
      <c r="A146" s="43">
        <v>150</v>
      </c>
      <c r="B146" s="43">
        <v>751.1</v>
      </c>
      <c r="C146" s="43">
        <v>766.8</v>
      </c>
      <c r="D146" s="43">
        <v>592.6</v>
      </c>
      <c r="E146" s="43">
        <v>760.11</v>
      </c>
      <c r="F146" s="43">
        <v>680.1</v>
      </c>
      <c r="G146" s="43">
        <v>901.83</v>
      </c>
      <c r="H146" s="43">
        <v>759.3</v>
      </c>
      <c r="I146" s="43">
        <v>735.6</v>
      </c>
      <c r="J146" s="43">
        <f t="shared" si="14"/>
        <v>743.43000000000006</v>
      </c>
      <c r="K146" s="43">
        <v>10</v>
      </c>
      <c r="L146" s="43">
        <v>1</v>
      </c>
      <c r="N146" s="43">
        <f t="shared" si="15"/>
        <v>15.699999999999932</v>
      </c>
      <c r="O146" s="43">
        <f t="shared" si="16"/>
        <v>167.51</v>
      </c>
      <c r="P146" s="43">
        <f t="shared" si="17"/>
        <v>221.73000000000002</v>
      </c>
      <c r="Q146" s="43">
        <f t="shared" si="18"/>
        <v>-23.699999999999932</v>
      </c>
      <c r="S146" s="43">
        <f t="shared" si="19"/>
        <v>118.71500000000003</v>
      </c>
      <c r="T146" s="43">
        <f t="shared" si="20"/>
        <v>71.904999999999973</v>
      </c>
    </row>
    <row r="147" spans="1:20" x14ac:dyDescent="0.3">
      <c r="A147" s="43">
        <v>151</v>
      </c>
      <c r="B147" s="43">
        <v>449</v>
      </c>
      <c r="C147" s="43">
        <v>487.6</v>
      </c>
      <c r="D147" s="43">
        <v>501.6</v>
      </c>
      <c r="E147" s="43">
        <v>652.79999999999995</v>
      </c>
      <c r="F147" s="43">
        <v>520.9</v>
      </c>
      <c r="G147" s="43">
        <v>826.09</v>
      </c>
      <c r="H147" s="43">
        <v>772.06</v>
      </c>
      <c r="I147" s="43">
        <v>769.6</v>
      </c>
      <c r="J147" s="43">
        <f t="shared" si="14"/>
        <v>622.45625000000007</v>
      </c>
      <c r="K147" s="43">
        <v>16</v>
      </c>
      <c r="L147" s="43">
        <v>1</v>
      </c>
      <c r="N147" s="43">
        <f t="shared" si="15"/>
        <v>38.600000000000023</v>
      </c>
      <c r="O147" s="43">
        <f t="shared" si="16"/>
        <v>151.19999999999993</v>
      </c>
      <c r="P147" s="43">
        <f t="shared" si="17"/>
        <v>305.19000000000005</v>
      </c>
      <c r="Q147" s="43">
        <f t="shared" si="18"/>
        <v>-2.4599999999999227</v>
      </c>
      <c r="S147" s="43">
        <f t="shared" si="19"/>
        <v>171.89500000000004</v>
      </c>
      <c r="T147" s="43">
        <f t="shared" si="20"/>
        <v>74.370000000000118</v>
      </c>
    </row>
    <row r="148" spans="1:20" x14ac:dyDescent="0.3">
      <c r="A148" s="43">
        <v>152</v>
      </c>
      <c r="B148" s="43">
        <v>349.7</v>
      </c>
      <c r="C148" s="43">
        <v>378.67</v>
      </c>
      <c r="D148" s="43">
        <v>406.9</v>
      </c>
      <c r="E148" s="43">
        <v>468.37</v>
      </c>
      <c r="F148" s="43">
        <v>380.6</v>
      </c>
      <c r="G148" s="43">
        <v>716.27</v>
      </c>
      <c r="H148" s="43">
        <v>396.2</v>
      </c>
      <c r="I148" s="43">
        <v>658.67</v>
      </c>
      <c r="J148" s="43">
        <f t="shared" si="14"/>
        <v>469.42249999999996</v>
      </c>
      <c r="K148" s="43">
        <v>9</v>
      </c>
      <c r="L148" s="43">
        <v>1</v>
      </c>
      <c r="N148" s="43">
        <f t="shared" si="15"/>
        <v>28.970000000000027</v>
      </c>
      <c r="O148" s="43">
        <f t="shared" si="16"/>
        <v>61.470000000000027</v>
      </c>
      <c r="P148" s="43">
        <f t="shared" si="17"/>
        <v>335.66999999999996</v>
      </c>
      <c r="Q148" s="43">
        <f t="shared" si="18"/>
        <v>262.46999999999997</v>
      </c>
      <c r="S148" s="43">
        <f t="shared" si="19"/>
        <v>182.32000000000005</v>
      </c>
      <c r="T148" s="43">
        <f t="shared" si="20"/>
        <v>161.97000000000003</v>
      </c>
    </row>
    <row r="149" spans="1:20" x14ac:dyDescent="0.3">
      <c r="A149" s="43">
        <v>153</v>
      </c>
      <c r="B149" s="43">
        <v>461.1</v>
      </c>
      <c r="C149" s="43">
        <v>429.97</v>
      </c>
      <c r="D149" s="43">
        <v>414.7</v>
      </c>
      <c r="E149" s="43">
        <v>498.24</v>
      </c>
      <c r="F149" s="43">
        <v>468.6</v>
      </c>
      <c r="G149" s="43">
        <v>729.11</v>
      </c>
      <c r="H149" s="43">
        <v>447.4</v>
      </c>
      <c r="I149" s="43">
        <v>604.59</v>
      </c>
      <c r="J149" s="43">
        <f t="shared" si="14"/>
        <v>506.71375000000006</v>
      </c>
      <c r="K149" s="43">
        <v>10</v>
      </c>
      <c r="L149" s="43">
        <v>1</v>
      </c>
      <c r="N149" s="43">
        <f t="shared" si="15"/>
        <v>-31.129999999999995</v>
      </c>
      <c r="O149" s="43">
        <f t="shared" si="16"/>
        <v>83.54000000000002</v>
      </c>
      <c r="P149" s="43">
        <f t="shared" si="17"/>
        <v>260.51</v>
      </c>
      <c r="Q149" s="43">
        <f t="shared" si="18"/>
        <v>157.19000000000005</v>
      </c>
      <c r="S149" s="43">
        <f t="shared" si="19"/>
        <v>114.68999999999994</v>
      </c>
      <c r="T149" s="43">
        <f t="shared" si="20"/>
        <v>120.36500000000001</v>
      </c>
    </row>
    <row r="150" spans="1:20" x14ac:dyDescent="0.3">
      <c r="A150" s="43">
        <v>154</v>
      </c>
      <c r="B150" s="43">
        <v>447.7</v>
      </c>
      <c r="C150" s="43">
        <v>688.46</v>
      </c>
      <c r="D150" s="43">
        <v>405.4</v>
      </c>
      <c r="E150" s="43">
        <v>479.89</v>
      </c>
      <c r="F150" s="43">
        <v>393.3</v>
      </c>
      <c r="G150" s="43">
        <v>687.33</v>
      </c>
      <c r="H150" s="43">
        <v>387.8</v>
      </c>
      <c r="I150" s="43">
        <v>562.88</v>
      </c>
      <c r="J150" s="43">
        <f t="shared" si="14"/>
        <v>506.59500000000003</v>
      </c>
      <c r="K150" s="43">
        <v>24</v>
      </c>
      <c r="L150" s="43">
        <v>2</v>
      </c>
      <c r="N150" s="43">
        <f t="shared" si="15"/>
        <v>240.76000000000005</v>
      </c>
      <c r="O150" s="43">
        <f t="shared" si="16"/>
        <v>74.490000000000009</v>
      </c>
      <c r="P150" s="43">
        <f t="shared" si="17"/>
        <v>294.03000000000003</v>
      </c>
      <c r="Q150" s="43">
        <f t="shared" si="18"/>
        <v>175.07999999999998</v>
      </c>
      <c r="S150" s="43">
        <f t="shared" si="19"/>
        <v>267.39499999999998</v>
      </c>
      <c r="T150" s="43">
        <f t="shared" si="20"/>
        <v>124.78499999999997</v>
      </c>
    </row>
    <row r="151" spans="1:20" x14ac:dyDescent="0.3">
      <c r="A151" s="43">
        <v>155</v>
      </c>
      <c r="B151" s="43">
        <v>411.9</v>
      </c>
      <c r="C151" s="43">
        <v>460.48</v>
      </c>
      <c r="D151" s="43">
        <v>446.8</v>
      </c>
      <c r="E151" s="43">
        <v>512.75</v>
      </c>
      <c r="F151" s="43">
        <v>521.39</v>
      </c>
      <c r="G151" s="43">
        <v>671.89</v>
      </c>
      <c r="H151" s="43">
        <v>589.87</v>
      </c>
      <c r="I151" s="43">
        <v>610.20000000000005</v>
      </c>
      <c r="J151" s="43">
        <f t="shared" si="14"/>
        <v>528.16</v>
      </c>
      <c r="K151" s="43">
        <v>12</v>
      </c>
      <c r="L151" s="43">
        <v>1</v>
      </c>
      <c r="N151" s="43">
        <f t="shared" si="15"/>
        <v>48.580000000000041</v>
      </c>
      <c r="O151" s="43">
        <f t="shared" si="16"/>
        <v>65.949999999999989</v>
      </c>
      <c r="P151" s="43">
        <f t="shared" si="17"/>
        <v>150.5</v>
      </c>
      <c r="Q151" s="43">
        <f t="shared" si="18"/>
        <v>20.330000000000041</v>
      </c>
      <c r="S151" s="43">
        <f t="shared" si="19"/>
        <v>99.539999999999964</v>
      </c>
      <c r="T151" s="43">
        <f t="shared" si="20"/>
        <v>43.139999999999986</v>
      </c>
    </row>
    <row r="152" spans="1:20" x14ac:dyDescent="0.3">
      <c r="A152" s="43">
        <v>156</v>
      </c>
      <c r="B152" s="43">
        <v>456.53</v>
      </c>
      <c r="C152" s="43">
        <v>568.85</v>
      </c>
      <c r="D152" s="43">
        <v>519</v>
      </c>
      <c r="E152" s="43">
        <v>629.91</v>
      </c>
      <c r="F152" s="43">
        <v>442.1</v>
      </c>
      <c r="G152" s="43">
        <v>560.1</v>
      </c>
      <c r="H152" s="43">
        <v>530.29999999999995</v>
      </c>
      <c r="I152" s="43">
        <v>721.17</v>
      </c>
      <c r="J152" s="43">
        <f t="shared" si="14"/>
        <v>553.495</v>
      </c>
      <c r="K152" s="43">
        <v>8</v>
      </c>
      <c r="L152" s="43">
        <v>1</v>
      </c>
      <c r="N152" s="43">
        <f t="shared" si="15"/>
        <v>112.32000000000005</v>
      </c>
      <c r="O152" s="43">
        <f t="shared" si="16"/>
        <v>110.90999999999997</v>
      </c>
      <c r="P152" s="43">
        <f t="shared" si="17"/>
        <v>118</v>
      </c>
      <c r="Q152" s="43">
        <f t="shared" si="18"/>
        <v>190.87</v>
      </c>
      <c r="S152" s="43">
        <f t="shared" si="19"/>
        <v>115.16000000000003</v>
      </c>
      <c r="T152" s="43">
        <f t="shared" si="20"/>
        <v>150.88999999999999</v>
      </c>
    </row>
    <row r="153" spans="1:20" x14ac:dyDescent="0.3">
      <c r="A153" s="43">
        <v>157</v>
      </c>
      <c r="B153" s="43">
        <v>588.29999999999995</v>
      </c>
      <c r="C153" s="43">
        <v>617.49</v>
      </c>
      <c r="D153" s="43">
        <v>536.1</v>
      </c>
      <c r="E153" s="43">
        <v>542.9</v>
      </c>
      <c r="F153" s="43">
        <v>557.29999999999995</v>
      </c>
      <c r="G153" s="43">
        <v>722.88</v>
      </c>
      <c r="H153" s="43">
        <v>570.79999999999995</v>
      </c>
      <c r="I153" s="43">
        <v>608.53</v>
      </c>
      <c r="J153" s="43">
        <f t="shared" si="14"/>
        <v>593.03750000000002</v>
      </c>
      <c r="K153" s="43">
        <v>17</v>
      </c>
      <c r="L153" s="43">
        <v>1</v>
      </c>
      <c r="N153" s="43">
        <f t="shared" si="15"/>
        <v>29.190000000000055</v>
      </c>
      <c r="O153" s="43">
        <f t="shared" si="16"/>
        <v>6.7999999999999545</v>
      </c>
      <c r="P153" s="43">
        <f t="shared" si="17"/>
        <v>165.58000000000004</v>
      </c>
      <c r="Q153" s="43">
        <f t="shared" si="18"/>
        <v>37.730000000000018</v>
      </c>
      <c r="S153" s="43">
        <f t="shared" si="19"/>
        <v>97.384999999999991</v>
      </c>
      <c r="T153" s="43">
        <f t="shared" si="20"/>
        <v>22.264999999999873</v>
      </c>
    </row>
    <row r="154" spans="1:20" x14ac:dyDescent="0.3">
      <c r="A154" s="43">
        <v>158</v>
      </c>
      <c r="B154" s="43">
        <v>381.94</v>
      </c>
      <c r="C154" s="43">
        <v>405.87</v>
      </c>
      <c r="D154" s="43">
        <v>342.29</v>
      </c>
      <c r="E154" s="43">
        <v>352.64</v>
      </c>
      <c r="F154" s="43">
        <v>358.93</v>
      </c>
      <c r="G154" s="43">
        <v>809.24</v>
      </c>
      <c r="H154" s="43">
        <v>376.3</v>
      </c>
      <c r="I154" s="43">
        <v>449.1</v>
      </c>
      <c r="J154" s="43">
        <f t="shared" si="14"/>
        <v>434.53874999999999</v>
      </c>
      <c r="K154" s="43">
        <v>10</v>
      </c>
      <c r="L154" s="43">
        <v>1</v>
      </c>
      <c r="N154" s="43">
        <f t="shared" si="15"/>
        <v>23.930000000000007</v>
      </c>
      <c r="O154" s="43">
        <f t="shared" si="16"/>
        <v>10.349999999999966</v>
      </c>
      <c r="P154" s="43">
        <f t="shared" si="17"/>
        <v>450.31</v>
      </c>
      <c r="Q154" s="43">
        <f t="shared" si="18"/>
        <v>72.800000000000011</v>
      </c>
      <c r="S154" s="43">
        <f t="shared" si="19"/>
        <v>237.12000000000006</v>
      </c>
      <c r="T154" s="43">
        <f t="shared" si="20"/>
        <v>41.574999999999989</v>
      </c>
    </row>
    <row r="155" spans="1:20" x14ac:dyDescent="0.3">
      <c r="A155" s="43">
        <v>159</v>
      </c>
      <c r="B155" s="43">
        <v>436.8</v>
      </c>
      <c r="C155" s="43">
        <v>523.94000000000005</v>
      </c>
      <c r="D155" s="43">
        <v>500.31</v>
      </c>
      <c r="E155" s="43">
        <v>411.31</v>
      </c>
      <c r="F155" s="43">
        <v>378.3</v>
      </c>
      <c r="G155" s="43">
        <v>626.4</v>
      </c>
      <c r="H155" s="43">
        <v>528.75</v>
      </c>
      <c r="I155" s="43">
        <v>696.86</v>
      </c>
      <c r="J155" s="43">
        <f t="shared" si="14"/>
        <v>512.83375000000001</v>
      </c>
      <c r="K155" s="43">
        <v>23</v>
      </c>
      <c r="L155" s="43">
        <v>2</v>
      </c>
      <c r="N155" s="43">
        <f t="shared" si="15"/>
        <v>87.140000000000043</v>
      </c>
      <c r="O155" s="43">
        <f t="shared" si="16"/>
        <v>-89</v>
      </c>
      <c r="P155" s="43">
        <f t="shared" si="17"/>
        <v>248.09999999999997</v>
      </c>
      <c r="Q155" s="43">
        <f t="shared" si="18"/>
        <v>168.11</v>
      </c>
      <c r="S155" s="43">
        <f t="shared" si="19"/>
        <v>167.62000000000006</v>
      </c>
      <c r="T155" s="43">
        <f t="shared" si="20"/>
        <v>39.555000000000064</v>
      </c>
    </row>
    <row r="156" spans="1:20" x14ac:dyDescent="0.3">
      <c r="A156" s="43">
        <v>160</v>
      </c>
      <c r="B156" s="43">
        <v>484.23</v>
      </c>
      <c r="C156" s="43">
        <v>525.33000000000004</v>
      </c>
      <c r="D156" s="43">
        <v>456.43</v>
      </c>
      <c r="E156" s="43">
        <v>440</v>
      </c>
      <c r="F156" s="43">
        <v>462.19</v>
      </c>
      <c r="G156" s="43">
        <v>662.51</v>
      </c>
      <c r="H156" s="43">
        <v>502.29</v>
      </c>
      <c r="I156" s="43">
        <v>644.69000000000005</v>
      </c>
      <c r="J156" s="43">
        <f t="shared" si="14"/>
        <v>522.20875000000001</v>
      </c>
      <c r="K156" s="43">
        <v>13</v>
      </c>
      <c r="L156" s="43">
        <v>1</v>
      </c>
      <c r="N156" s="43">
        <f t="shared" si="15"/>
        <v>41.100000000000023</v>
      </c>
      <c r="O156" s="43">
        <f t="shared" si="16"/>
        <v>-16.430000000000007</v>
      </c>
      <c r="P156" s="43">
        <f t="shared" si="17"/>
        <v>200.32</v>
      </c>
      <c r="Q156" s="43">
        <f t="shared" si="18"/>
        <v>142.40000000000003</v>
      </c>
      <c r="S156" s="43">
        <f t="shared" si="19"/>
        <v>120.71000000000004</v>
      </c>
      <c r="T156" s="43">
        <f t="shared" si="20"/>
        <v>62.985000000000014</v>
      </c>
    </row>
    <row r="157" spans="1:20" x14ac:dyDescent="0.3">
      <c r="A157" s="43">
        <v>161</v>
      </c>
      <c r="B157" s="43">
        <v>461.3</v>
      </c>
      <c r="C157" s="43">
        <v>557.5</v>
      </c>
      <c r="D157" s="43">
        <v>604.79999999999995</v>
      </c>
      <c r="E157" s="43">
        <v>598.1</v>
      </c>
      <c r="F157" s="43">
        <v>587.5</v>
      </c>
      <c r="G157" s="43">
        <v>768.1</v>
      </c>
      <c r="H157" s="43">
        <v>660.7</v>
      </c>
      <c r="I157" s="43">
        <v>901.23</v>
      </c>
      <c r="J157" s="43">
        <f t="shared" si="14"/>
        <v>642.40374999999995</v>
      </c>
      <c r="K157" s="43">
        <v>20</v>
      </c>
      <c r="L157" s="43">
        <v>2</v>
      </c>
      <c r="N157" s="43">
        <f t="shared" si="15"/>
        <v>96.199999999999989</v>
      </c>
      <c r="O157" s="43">
        <f t="shared" si="16"/>
        <v>-6.6999999999999318</v>
      </c>
      <c r="P157" s="43">
        <f t="shared" si="17"/>
        <v>180.60000000000002</v>
      </c>
      <c r="Q157" s="43">
        <f t="shared" si="18"/>
        <v>240.52999999999997</v>
      </c>
      <c r="S157" s="43">
        <f t="shared" si="19"/>
        <v>138.39999999999998</v>
      </c>
      <c r="T157" s="43">
        <f t="shared" si="20"/>
        <v>116.91499999999996</v>
      </c>
    </row>
    <row r="158" spans="1:20" x14ac:dyDescent="0.3">
      <c r="A158" s="43">
        <v>162</v>
      </c>
      <c r="B158" s="43">
        <v>574.70000000000005</v>
      </c>
      <c r="C158" s="43">
        <v>806.74</v>
      </c>
      <c r="D158" s="43">
        <v>581.1</v>
      </c>
      <c r="E158" s="43">
        <v>696.85</v>
      </c>
      <c r="F158" s="43">
        <v>588</v>
      </c>
      <c r="G158" s="43">
        <v>744</v>
      </c>
      <c r="H158" s="43">
        <v>609.28</v>
      </c>
      <c r="I158" s="43">
        <v>602.9</v>
      </c>
      <c r="J158" s="43">
        <f t="shared" si="14"/>
        <v>650.44624999999996</v>
      </c>
      <c r="K158" s="43">
        <v>17</v>
      </c>
      <c r="L158" s="43">
        <v>1</v>
      </c>
      <c r="N158" s="43">
        <f t="shared" si="15"/>
        <v>232.03999999999996</v>
      </c>
      <c r="O158" s="43">
        <f t="shared" si="16"/>
        <v>115.75</v>
      </c>
      <c r="P158" s="43">
        <f t="shared" si="17"/>
        <v>156</v>
      </c>
      <c r="Q158" s="43">
        <f t="shared" si="18"/>
        <v>-6.3799999999999955</v>
      </c>
      <c r="S158" s="43">
        <f t="shared" si="19"/>
        <v>194.01999999999998</v>
      </c>
      <c r="T158" s="43">
        <f t="shared" si="20"/>
        <v>54.684999999999945</v>
      </c>
    </row>
    <row r="159" spans="1:20" x14ac:dyDescent="0.3">
      <c r="A159" s="43">
        <v>163</v>
      </c>
      <c r="B159" s="43">
        <v>490.4</v>
      </c>
      <c r="C159" s="43">
        <v>506.1</v>
      </c>
      <c r="D159" s="43">
        <v>463.1</v>
      </c>
      <c r="E159" s="43">
        <v>492.8</v>
      </c>
      <c r="F159" s="43">
        <v>505.4</v>
      </c>
      <c r="G159" s="43">
        <v>622.6</v>
      </c>
      <c r="H159" s="43">
        <v>503.6</v>
      </c>
      <c r="I159" s="43">
        <v>581.44000000000005</v>
      </c>
      <c r="J159" s="43">
        <f t="shared" si="14"/>
        <v>520.67999999999995</v>
      </c>
      <c r="K159" s="43">
        <v>17</v>
      </c>
      <c r="L159" s="43">
        <v>1</v>
      </c>
      <c r="N159" s="43">
        <f t="shared" si="15"/>
        <v>15.700000000000045</v>
      </c>
      <c r="O159" s="43">
        <f t="shared" si="16"/>
        <v>29.699999999999989</v>
      </c>
      <c r="P159" s="43">
        <f t="shared" si="17"/>
        <v>117.20000000000005</v>
      </c>
      <c r="Q159" s="43">
        <f t="shared" si="18"/>
        <v>77.840000000000032</v>
      </c>
      <c r="S159" s="43">
        <f t="shared" si="19"/>
        <v>66.450000000000045</v>
      </c>
      <c r="T159" s="43">
        <f t="shared" si="20"/>
        <v>53.769999999999982</v>
      </c>
    </row>
    <row r="160" spans="1:20" x14ac:dyDescent="0.3">
      <c r="A160" s="43">
        <v>164</v>
      </c>
      <c r="B160" s="43">
        <v>585.16999999999996</v>
      </c>
      <c r="C160" s="43">
        <v>625</v>
      </c>
      <c r="D160" s="43">
        <v>611.70000000000005</v>
      </c>
      <c r="E160" s="43">
        <v>708.1</v>
      </c>
      <c r="F160" s="43">
        <v>633</v>
      </c>
      <c r="G160" s="43">
        <v>839.8</v>
      </c>
      <c r="H160" s="43">
        <v>706.6</v>
      </c>
      <c r="I160" s="43">
        <v>875.41</v>
      </c>
      <c r="J160" s="43">
        <f t="shared" si="14"/>
        <v>698.09750000000008</v>
      </c>
      <c r="K160" s="43">
        <v>10</v>
      </c>
      <c r="L160" s="43">
        <v>1</v>
      </c>
      <c r="N160" s="43">
        <f t="shared" si="15"/>
        <v>39.830000000000041</v>
      </c>
      <c r="O160" s="43">
        <f t="shared" si="16"/>
        <v>96.399999999999977</v>
      </c>
      <c r="P160" s="43">
        <f t="shared" si="17"/>
        <v>206.79999999999995</v>
      </c>
      <c r="Q160" s="43">
        <f t="shared" si="18"/>
        <v>168.80999999999995</v>
      </c>
      <c r="S160" s="43">
        <f t="shared" si="19"/>
        <v>123.31499999999994</v>
      </c>
      <c r="T160" s="43">
        <f t="shared" si="20"/>
        <v>132.6049999999999</v>
      </c>
    </row>
    <row r="161" spans="1:20" x14ac:dyDescent="0.3">
      <c r="A161" s="43">
        <v>165</v>
      </c>
      <c r="B161" s="43">
        <v>419.6</v>
      </c>
      <c r="C161" s="43">
        <v>504.34</v>
      </c>
      <c r="D161" s="43">
        <v>462.5</v>
      </c>
      <c r="E161" s="43">
        <v>504.9</v>
      </c>
      <c r="F161" s="43">
        <v>458.77</v>
      </c>
      <c r="G161" s="43">
        <v>515.20000000000005</v>
      </c>
      <c r="H161" s="43">
        <v>501.8</v>
      </c>
      <c r="I161" s="43">
        <v>597.44000000000005</v>
      </c>
      <c r="J161" s="43">
        <f t="shared" si="14"/>
        <v>495.56875000000008</v>
      </c>
      <c r="K161" s="43">
        <v>11</v>
      </c>
      <c r="L161" s="43">
        <v>1</v>
      </c>
      <c r="N161" s="43">
        <f t="shared" si="15"/>
        <v>84.739999999999952</v>
      </c>
      <c r="O161" s="43">
        <f t="shared" si="16"/>
        <v>42.399999999999977</v>
      </c>
      <c r="P161" s="43">
        <f t="shared" si="17"/>
        <v>56.430000000000064</v>
      </c>
      <c r="Q161" s="43">
        <f t="shared" si="18"/>
        <v>95.640000000000043</v>
      </c>
      <c r="S161" s="43">
        <f t="shared" si="19"/>
        <v>70.58499999999998</v>
      </c>
      <c r="T161" s="43">
        <f t="shared" si="20"/>
        <v>69.020000000000095</v>
      </c>
    </row>
    <row r="162" spans="1:20" x14ac:dyDescent="0.3">
      <c r="A162" s="43">
        <v>166</v>
      </c>
      <c r="B162" s="43">
        <v>444.4</v>
      </c>
      <c r="C162" s="43">
        <v>498.51</v>
      </c>
      <c r="D162" s="43">
        <v>357.44</v>
      </c>
      <c r="E162" s="43">
        <v>378.29</v>
      </c>
      <c r="F162" s="43">
        <v>455.79</v>
      </c>
      <c r="G162" s="43">
        <v>446.4</v>
      </c>
      <c r="H162" s="43">
        <v>361.7</v>
      </c>
      <c r="I162" s="43">
        <v>433.28</v>
      </c>
      <c r="J162" s="43">
        <f t="shared" si="14"/>
        <v>421.97624999999994</v>
      </c>
      <c r="K162" s="43">
        <v>23</v>
      </c>
      <c r="L162" s="43">
        <v>2</v>
      </c>
      <c r="N162" s="43">
        <f t="shared" si="15"/>
        <v>54.110000000000014</v>
      </c>
      <c r="O162" s="43">
        <f t="shared" si="16"/>
        <v>20.850000000000023</v>
      </c>
      <c r="P162" s="43">
        <f t="shared" si="17"/>
        <v>-9.3900000000000432</v>
      </c>
      <c r="Q162" s="43">
        <f t="shared" si="18"/>
        <v>71.579999999999984</v>
      </c>
      <c r="S162" s="43">
        <f t="shared" si="19"/>
        <v>22.359999999999957</v>
      </c>
      <c r="T162" s="43">
        <f t="shared" si="20"/>
        <v>46.214999999999975</v>
      </c>
    </row>
    <row r="163" spans="1:20" x14ac:dyDescent="0.3">
      <c r="A163" s="43">
        <v>168</v>
      </c>
      <c r="B163" s="43">
        <v>365.9</v>
      </c>
      <c r="C163" s="43">
        <v>493.44</v>
      </c>
      <c r="D163" s="43">
        <v>491.8</v>
      </c>
      <c r="E163" s="43">
        <v>551.20000000000005</v>
      </c>
      <c r="F163" s="43">
        <v>476.27</v>
      </c>
      <c r="G163" s="43">
        <v>583.36</v>
      </c>
      <c r="H163" s="43">
        <v>532.1</v>
      </c>
      <c r="I163" s="43">
        <v>686.83</v>
      </c>
      <c r="J163" s="43">
        <f t="shared" si="14"/>
        <v>522.61249999999995</v>
      </c>
      <c r="K163" s="43">
        <v>10</v>
      </c>
      <c r="L163" s="43">
        <v>1</v>
      </c>
      <c r="N163" s="43">
        <f t="shared" si="15"/>
        <v>127.54000000000002</v>
      </c>
      <c r="O163" s="43">
        <f t="shared" si="16"/>
        <v>59.400000000000034</v>
      </c>
      <c r="P163" s="43">
        <f t="shared" si="17"/>
        <v>107.09000000000003</v>
      </c>
      <c r="Q163" s="43">
        <f t="shared" si="18"/>
        <v>154.73000000000002</v>
      </c>
      <c r="S163" s="43">
        <f t="shared" si="19"/>
        <v>117.315</v>
      </c>
      <c r="T163" s="43">
        <f t="shared" si="20"/>
        <v>107.06500000000005</v>
      </c>
    </row>
    <row r="164" spans="1:20" x14ac:dyDescent="0.3">
      <c r="A164" s="43">
        <v>169</v>
      </c>
      <c r="B164" s="43">
        <v>340.6</v>
      </c>
      <c r="C164" s="43">
        <v>388.2</v>
      </c>
      <c r="D164" s="43">
        <v>366.3</v>
      </c>
      <c r="E164" s="43">
        <v>506.74</v>
      </c>
      <c r="F164" s="43">
        <v>358.4</v>
      </c>
      <c r="G164" s="43">
        <v>597.47</v>
      </c>
      <c r="H164" s="43">
        <v>380.7</v>
      </c>
      <c r="I164" s="43">
        <v>612.42999999999995</v>
      </c>
      <c r="J164" s="43">
        <f t="shared" si="14"/>
        <v>443.85499999999996</v>
      </c>
      <c r="K164" s="43">
        <v>14</v>
      </c>
      <c r="L164" s="43">
        <v>1</v>
      </c>
      <c r="N164" s="43">
        <f t="shared" si="15"/>
        <v>47.599999999999966</v>
      </c>
      <c r="O164" s="43">
        <f t="shared" si="16"/>
        <v>140.44</v>
      </c>
      <c r="P164" s="43">
        <f t="shared" si="17"/>
        <v>239.07000000000005</v>
      </c>
      <c r="Q164" s="43">
        <f t="shared" si="18"/>
        <v>231.72999999999996</v>
      </c>
      <c r="S164" s="43">
        <f t="shared" si="19"/>
        <v>143.33500000000004</v>
      </c>
      <c r="T164" s="43">
        <f t="shared" si="20"/>
        <v>186.08500000000004</v>
      </c>
    </row>
    <row r="165" spans="1:20" x14ac:dyDescent="0.3">
      <c r="A165" s="43">
        <v>170</v>
      </c>
      <c r="B165" s="43">
        <v>404.6</v>
      </c>
      <c r="C165" s="43">
        <v>724.36</v>
      </c>
      <c r="D165" s="43">
        <v>371.31</v>
      </c>
      <c r="E165" s="43">
        <v>426.51</v>
      </c>
      <c r="F165" s="43">
        <v>439.26</v>
      </c>
      <c r="G165" s="43">
        <v>761.6</v>
      </c>
      <c r="H165" s="43">
        <v>530.27</v>
      </c>
      <c r="I165" s="43">
        <v>690.27</v>
      </c>
      <c r="J165" s="43">
        <f t="shared" si="14"/>
        <v>543.52250000000004</v>
      </c>
      <c r="K165" s="43">
        <v>20</v>
      </c>
      <c r="L165" s="43">
        <v>2</v>
      </c>
      <c r="N165" s="43">
        <f t="shared" si="15"/>
        <v>319.76</v>
      </c>
      <c r="O165" s="43">
        <f t="shared" si="16"/>
        <v>55.199999999999989</v>
      </c>
      <c r="P165" s="43">
        <f t="shared" si="17"/>
        <v>322.34000000000003</v>
      </c>
      <c r="Q165" s="43">
        <f t="shared" si="18"/>
        <v>160</v>
      </c>
      <c r="S165" s="43">
        <f t="shared" si="19"/>
        <v>321.05</v>
      </c>
      <c r="T165" s="43">
        <f t="shared" si="20"/>
        <v>107.60000000000002</v>
      </c>
    </row>
    <row r="166" spans="1:20" x14ac:dyDescent="0.3">
      <c r="A166" s="43">
        <v>171</v>
      </c>
      <c r="B166" s="43">
        <v>385.1</v>
      </c>
      <c r="C166" s="43">
        <v>414.8</v>
      </c>
      <c r="D166" s="43">
        <v>392.8</v>
      </c>
      <c r="E166" s="43">
        <v>413.7</v>
      </c>
      <c r="F166" s="43">
        <v>434.56</v>
      </c>
      <c r="G166" s="43">
        <v>607.38</v>
      </c>
      <c r="H166" s="43">
        <v>497.4</v>
      </c>
      <c r="I166" s="43">
        <v>612.4</v>
      </c>
      <c r="J166" s="43">
        <f t="shared" si="14"/>
        <v>469.76750000000004</v>
      </c>
      <c r="K166" s="43">
        <v>17</v>
      </c>
      <c r="L166" s="43">
        <v>1</v>
      </c>
      <c r="N166" s="43">
        <f t="shared" si="15"/>
        <v>29.699999999999989</v>
      </c>
      <c r="O166" s="43">
        <f t="shared" si="16"/>
        <v>20.899999999999977</v>
      </c>
      <c r="P166" s="43">
        <f t="shared" si="17"/>
        <v>172.82</v>
      </c>
      <c r="Q166" s="43">
        <f t="shared" si="18"/>
        <v>115</v>
      </c>
      <c r="S166" s="43">
        <f t="shared" si="19"/>
        <v>101.25999999999999</v>
      </c>
      <c r="T166" s="43">
        <f t="shared" si="20"/>
        <v>67.949999999999932</v>
      </c>
    </row>
    <row r="167" spans="1:20" x14ac:dyDescent="0.3">
      <c r="A167" s="43">
        <v>172</v>
      </c>
      <c r="B167" s="43">
        <v>477.4</v>
      </c>
      <c r="C167" s="43">
        <v>522.45000000000005</v>
      </c>
      <c r="D167" s="43">
        <v>505.5</v>
      </c>
      <c r="E167" s="43">
        <v>575.1</v>
      </c>
      <c r="F167" s="43">
        <v>564.37</v>
      </c>
      <c r="G167" s="43">
        <v>776.43</v>
      </c>
      <c r="H167" s="43">
        <v>573.1</v>
      </c>
      <c r="I167" s="43">
        <v>641.70000000000005</v>
      </c>
      <c r="J167" s="43">
        <f t="shared" si="14"/>
        <v>579.50624999999991</v>
      </c>
      <c r="K167" s="43">
        <v>16</v>
      </c>
      <c r="L167" s="43">
        <v>1</v>
      </c>
      <c r="N167" s="43">
        <f t="shared" si="15"/>
        <v>45.050000000000068</v>
      </c>
      <c r="O167" s="43">
        <f t="shared" si="16"/>
        <v>69.600000000000023</v>
      </c>
      <c r="P167" s="43">
        <f t="shared" si="17"/>
        <v>212.05999999999995</v>
      </c>
      <c r="Q167" s="43">
        <f t="shared" si="18"/>
        <v>68.600000000000023</v>
      </c>
      <c r="S167" s="43">
        <f t="shared" si="19"/>
        <v>128.55500000000006</v>
      </c>
      <c r="T167" s="43">
        <f t="shared" si="20"/>
        <v>69.100000000000136</v>
      </c>
    </row>
    <row r="168" spans="1:20" x14ac:dyDescent="0.3">
      <c r="A168" s="43">
        <v>173</v>
      </c>
      <c r="B168" s="43">
        <v>457.07</v>
      </c>
      <c r="C168" s="43">
        <v>465.9</v>
      </c>
      <c r="D168" s="43">
        <v>513.39</v>
      </c>
      <c r="E168" s="43">
        <v>470.8</v>
      </c>
      <c r="F168" s="43">
        <v>586.24</v>
      </c>
      <c r="G168" s="43">
        <v>592.9</v>
      </c>
      <c r="H168" s="43">
        <v>519.79999999999995</v>
      </c>
      <c r="I168" s="43">
        <v>656.32</v>
      </c>
      <c r="J168" s="43">
        <f t="shared" si="14"/>
        <v>532.80250000000001</v>
      </c>
      <c r="K168" s="43">
        <v>13</v>
      </c>
      <c r="L168" s="43">
        <v>1</v>
      </c>
      <c r="N168" s="43">
        <f t="shared" si="15"/>
        <v>8.8299999999999841</v>
      </c>
      <c r="O168" s="43">
        <f t="shared" si="16"/>
        <v>-42.589999999999975</v>
      </c>
      <c r="P168" s="43">
        <f t="shared" si="17"/>
        <v>6.6599999999999682</v>
      </c>
      <c r="Q168" s="43">
        <f t="shared" si="18"/>
        <v>136.5200000000001</v>
      </c>
      <c r="S168" s="43">
        <f t="shared" si="19"/>
        <v>7.7450000000000045</v>
      </c>
      <c r="T168" s="43">
        <f t="shared" si="20"/>
        <v>46.965000000000032</v>
      </c>
    </row>
    <row r="169" spans="1:20" x14ac:dyDescent="0.3">
      <c r="A169" s="43">
        <v>174</v>
      </c>
      <c r="B169" s="43">
        <v>529</v>
      </c>
      <c r="C169" s="43">
        <v>725.54</v>
      </c>
      <c r="D169" s="43">
        <v>501.9</v>
      </c>
      <c r="E169" s="43">
        <v>572.9</v>
      </c>
      <c r="F169" s="43">
        <v>585.1</v>
      </c>
      <c r="G169" s="43">
        <v>760.64</v>
      </c>
      <c r="H169" s="43">
        <v>495.9</v>
      </c>
      <c r="I169" s="43">
        <v>553.29999999999995</v>
      </c>
      <c r="J169" s="43">
        <f t="shared" si="14"/>
        <v>590.53499999999997</v>
      </c>
      <c r="K169" s="43">
        <v>18</v>
      </c>
      <c r="L169" s="43">
        <v>1</v>
      </c>
      <c r="N169" s="43">
        <f t="shared" si="15"/>
        <v>196.53999999999996</v>
      </c>
      <c r="O169" s="43">
        <f t="shared" si="16"/>
        <v>71</v>
      </c>
      <c r="P169" s="43">
        <f t="shared" si="17"/>
        <v>175.53999999999996</v>
      </c>
      <c r="Q169" s="43">
        <f t="shared" si="18"/>
        <v>57.399999999999977</v>
      </c>
      <c r="S169" s="43">
        <f t="shared" si="19"/>
        <v>186.03999999999996</v>
      </c>
      <c r="T169" s="43">
        <f t="shared" si="20"/>
        <v>64.199999999999932</v>
      </c>
    </row>
    <row r="170" spans="1:20" x14ac:dyDescent="0.3">
      <c r="A170" s="43">
        <v>175</v>
      </c>
      <c r="B170" s="43">
        <v>523.73</v>
      </c>
      <c r="C170" s="43">
        <v>526.1</v>
      </c>
      <c r="D170" s="43">
        <v>401.8</v>
      </c>
      <c r="E170" s="43">
        <v>469</v>
      </c>
      <c r="F170" s="43">
        <v>486.08</v>
      </c>
      <c r="G170" s="43">
        <v>691.45</v>
      </c>
      <c r="H170" s="43">
        <v>573.1</v>
      </c>
      <c r="I170" s="43">
        <v>630.29999999999995</v>
      </c>
      <c r="J170" s="43">
        <f t="shared" si="14"/>
        <v>537.69499999999994</v>
      </c>
      <c r="K170" s="43">
        <v>15</v>
      </c>
      <c r="L170" s="43">
        <v>1</v>
      </c>
      <c r="N170" s="43">
        <f t="shared" si="15"/>
        <v>2.3700000000000045</v>
      </c>
      <c r="O170" s="43">
        <f t="shared" si="16"/>
        <v>67.199999999999989</v>
      </c>
      <c r="P170" s="43">
        <f t="shared" si="17"/>
        <v>205.37000000000006</v>
      </c>
      <c r="Q170" s="43">
        <f t="shared" si="18"/>
        <v>57.199999999999932</v>
      </c>
      <c r="S170" s="43">
        <f t="shared" si="19"/>
        <v>103.87000000000012</v>
      </c>
      <c r="T170" s="43">
        <f t="shared" si="20"/>
        <v>62.199999999999932</v>
      </c>
    </row>
    <row r="171" spans="1:20" x14ac:dyDescent="0.3">
      <c r="A171" s="43">
        <v>176</v>
      </c>
      <c r="B171" s="43">
        <v>566.1</v>
      </c>
      <c r="C171" s="43">
        <v>624.4</v>
      </c>
      <c r="D171" s="43">
        <v>611.1</v>
      </c>
      <c r="E171" s="43">
        <v>642.29999999999995</v>
      </c>
      <c r="F171" s="43">
        <v>574.5</v>
      </c>
      <c r="G171" s="43">
        <v>687.5</v>
      </c>
      <c r="H171" s="43">
        <v>607.6</v>
      </c>
      <c r="I171" s="43">
        <v>630.4</v>
      </c>
      <c r="J171" s="43">
        <f t="shared" si="14"/>
        <v>617.98749999999995</v>
      </c>
      <c r="K171" s="43">
        <v>19</v>
      </c>
      <c r="L171" s="43">
        <v>2</v>
      </c>
      <c r="N171" s="43">
        <f t="shared" si="15"/>
        <v>58.299999999999955</v>
      </c>
      <c r="O171" s="43">
        <f t="shared" si="16"/>
        <v>31.199999999999932</v>
      </c>
      <c r="P171" s="43">
        <f t="shared" si="17"/>
        <v>113</v>
      </c>
      <c r="Q171" s="43">
        <f t="shared" si="18"/>
        <v>22.799999999999955</v>
      </c>
      <c r="S171" s="43">
        <f t="shared" si="19"/>
        <v>85.650000000000091</v>
      </c>
      <c r="T171" s="43">
        <f t="shared" si="20"/>
        <v>26.999999999999886</v>
      </c>
    </row>
    <row r="172" spans="1:20" x14ac:dyDescent="0.3">
      <c r="A172" s="43">
        <v>177</v>
      </c>
      <c r="B172" s="43">
        <v>428.8</v>
      </c>
      <c r="C172" s="43">
        <v>469.7</v>
      </c>
      <c r="D172" s="43">
        <v>445.8</v>
      </c>
      <c r="E172" s="43">
        <v>498.9</v>
      </c>
      <c r="F172" s="43">
        <v>456.9</v>
      </c>
      <c r="G172" s="43">
        <v>696.37</v>
      </c>
      <c r="H172" s="43">
        <v>445.8</v>
      </c>
      <c r="I172" s="43">
        <v>636.69000000000005</v>
      </c>
      <c r="J172" s="43">
        <f t="shared" si="14"/>
        <v>509.87</v>
      </c>
      <c r="K172" s="43">
        <v>12</v>
      </c>
      <c r="L172" s="43">
        <v>1</v>
      </c>
      <c r="N172" s="43">
        <f t="shared" si="15"/>
        <v>40.899999999999977</v>
      </c>
      <c r="O172" s="43">
        <f t="shared" si="16"/>
        <v>53.099999999999966</v>
      </c>
      <c r="P172" s="43">
        <f t="shared" si="17"/>
        <v>239.47000000000003</v>
      </c>
      <c r="Q172" s="43">
        <f t="shared" si="18"/>
        <v>190.89000000000004</v>
      </c>
      <c r="S172" s="43">
        <f t="shared" si="19"/>
        <v>140.18499999999995</v>
      </c>
      <c r="T172" s="43">
        <f t="shared" si="20"/>
        <v>121.99500000000006</v>
      </c>
    </row>
    <row r="173" spans="1:20" x14ac:dyDescent="0.3">
      <c r="A173" s="43">
        <v>178</v>
      </c>
      <c r="B173" s="43">
        <v>646.29</v>
      </c>
      <c r="C173" s="43">
        <v>651.30999999999995</v>
      </c>
      <c r="D173" s="43">
        <v>573.03</v>
      </c>
      <c r="E173" s="43">
        <v>680.64</v>
      </c>
      <c r="F173" s="43">
        <v>858.86</v>
      </c>
      <c r="G173" s="43">
        <v>855.87</v>
      </c>
      <c r="H173" s="43">
        <v>610.77</v>
      </c>
      <c r="I173" s="43">
        <v>707.31</v>
      </c>
      <c r="J173" s="43">
        <f t="shared" si="14"/>
        <v>698.01</v>
      </c>
      <c r="K173" s="43">
        <v>10</v>
      </c>
      <c r="L173" s="43">
        <v>1</v>
      </c>
      <c r="N173" s="43">
        <f t="shared" si="15"/>
        <v>5.0199999999999818</v>
      </c>
      <c r="O173" s="43">
        <f t="shared" si="16"/>
        <v>107.61000000000001</v>
      </c>
      <c r="P173" s="43">
        <f t="shared" si="17"/>
        <v>-2.9900000000000091</v>
      </c>
      <c r="Q173" s="43">
        <f t="shared" si="18"/>
        <v>96.539999999999964</v>
      </c>
      <c r="S173" s="43">
        <f t="shared" si="19"/>
        <v>1.0149999999998727</v>
      </c>
      <c r="T173" s="43">
        <f t="shared" si="20"/>
        <v>102.07499999999993</v>
      </c>
    </row>
    <row r="174" spans="1:20" x14ac:dyDescent="0.3">
      <c r="A174" s="43">
        <v>179</v>
      </c>
      <c r="B174" s="43">
        <v>424.9</v>
      </c>
      <c r="C174" s="43">
        <v>491.1</v>
      </c>
      <c r="D174" s="43">
        <v>439.2</v>
      </c>
      <c r="E174" s="43">
        <v>455.1</v>
      </c>
      <c r="F174" s="43">
        <v>512.4</v>
      </c>
      <c r="G174" s="43">
        <v>604.1</v>
      </c>
      <c r="H174" s="43">
        <v>432.9</v>
      </c>
      <c r="I174" s="43">
        <v>479.4</v>
      </c>
      <c r="J174" s="43">
        <f t="shared" si="14"/>
        <v>479.88750000000005</v>
      </c>
      <c r="K174" s="43">
        <v>18</v>
      </c>
      <c r="L174" s="43">
        <v>1</v>
      </c>
      <c r="N174" s="43">
        <f t="shared" si="15"/>
        <v>66.200000000000045</v>
      </c>
      <c r="O174" s="43">
        <f t="shared" si="16"/>
        <v>15.900000000000034</v>
      </c>
      <c r="P174" s="43">
        <f t="shared" si="17"/>
        <v>91.700000000000045</v>
      </c>
      <c r="Q174" s="43">
        <f t="shared" si="18"/>
        <v>46.5</v>
      </c>
      <c r="S174" s="43">
        <f t="shared" si="19"/>
        <v>78.950000000000045</v>
      </c>
      <c r="T174" s="43">
        <f t="shared" si="20"/>
        <v>31.200000000000045</v>
      </c>
    </row>
    <row r="175" spans="1:20" x14ac:dyDescent="0.3">
      <c r="A175" s="43">
        <v>180</v>
      </c>
      <c r="B175" s="43">
        <v>589.29999999999995</v>
      </c>
      <c r="C175" s="43">
        <v>591.4</v>
      </c>
      <c r="D175" s="43">
        <v>670.8</v>
      </c>
      <c r="E175" s="43">
        <v>688.9</v>
      </c>
      <c r="F175" s="43">
        <v>751.8</v>
      </c>
      <c r="G175" s="43">
        <v>719.9</v>
      </c>
      <c r="H175" s="43">
        <v>652.9</v>
      </c>
      <c r="I175" s="43">
        <v>704.3</v>
      </c>
      <c r="J175" s="43">
        <f t="shared" si="14"/>
        <v>671.16250000000002</v>
      </c>
      <c r="K175" s="43">
        <v>16</v>
      </c>
      <c r="L175" s="43">
        <v>1</v>
      </c>
      <c r="N175" s="43">
        <f t="shared" si="15"/>
        <v>2.1000000000000227</v>
      </c>
      <c r="O175" s="43">
        <f t="shared" si="16"/>
        <v>18.100000000000023</v>
      </c>
      <c r="P175" s="43">
        <f t="shared" si="17"/>
        <v>-31.899999999999977</v>
      </c>
      <c r="Q175" s="43">
        <f t="shared" si="18"/>
        <v>51.399999999999977</v>
      </c>
      <c r="S175" s="43">
        <f t="shared" si="19"/>
        <v>-14.899999999999977</v>
      </c>
      <c r="T175" s="43">
        <f t="shared" si="20"/>
        <v>34.75</v>
      </c>
    </row>
    <row r="176" spans="1:20" x14ac:dyDescent="0.3">
      <c r="A176" s="43">
        <v>181</v>
      </c>
      <c r="B176" s="43">
        <v>526.83000000000004</v>
      </c>
      <c r="C176" s="43">
        <v>471.1</v>
      </c>
      <c r="D176" s="43">
        <v>432.2</v>
      </c>
      <c r="E176" s="43">
        <v>484.5</v>
      </c>
      <c r="F176" s="43">
        <v>451.9</v>
      </c>
      <c r="G176" s="43">
        <v>601.49</v>
      </c>
      <c r="H176" s="43">
        <v>486.1</v>
      </c>
      <c r="I176" s="43">
        <v>534.79999999999995</v>
      </c>
      <c r="J176" s="43">
        <f t="shared" si="14"/>
        <v>498.61500000000001</v>
      </c>
      <c r="K176" s="43">
        <v>12</v>
      </c>
      <c r="L176" s="43">
        <v>1</v>
      </c>
      <c r="N176" s="43">
        <f t="shared" si="15"/>
        <v>-55.730000000000018</v>
      </c>
      <c r="O176" s="43">
        <f t="shared" si="16"/>
        <v>52.300000000000011</v>
      </c>
      <c r="P176" s="43">
        <f t="shared" si="17"/>
        <v>149.59000000000003</v>
      </c>
      <c r="Q176" s="43">
        <f t="shared" si="18"/>
        <v>48.699999999999932</v>
      </c>
      <c r="S176" s="43">
        <f t="shared" si="19"/>
        <v>46.930000000000064</v>
      </c>
      <c r="T176" s="43">
        <f t="shared" si="20"/>
        <v>50.5</v>
      </c>
    </row>
    <row r="177" spans="1:20" x14ac:dyDescent="0.3">
      <c r="A177" s="43">
        <v>182</v>
      </c>
      <c r="B177" s="43">
        <v>592.1</v>
      </c>
      <c r="C177" s="43">
        <v>890.46</v>
      </c>
      <c r="D177" s="43">
        <v>540.70000000000005</v>
      </c>
      <c r="E177" s="43">
        <v>626.55999999999995</v>
      </c>
      <c r="F177" s="43">
        <v>615.15</v>
      </c>
      <c r="G177" s="43">
        <v>1095.73</v>
      </c>
      <c r="H177" s="43">
        <v>750.4</v>
      </c>
      <c r="I177" s="43">
        <v>897.07</v>
      </c>
      <c r="J177" s="43">
        <f t="shared" si="14"/>
        <v>751.0212499999999</v>
      </c>
      <c r="K177" s="43">
        <v>15</v>
      </c>
      <c r="L177" s="43">
        <v>1</v>
      </c>
      <c r="N177" s="43">
        <f t="shared" si="15"/>
        <v>298.36</v>
      </c>
      <c r="O177" s="43">
        <f t="shared" si="16"/>
        <v>85.8599999999999</v>
      </c>
      <c r="P177" s="43">
        <f t="shared" si="17"/>
        <v>480.58000000000004</v>
      </c>
      <c r="Q177" s="43">
        <f t="shared" si="18"/>
        <v>146.67000000000007</v>
      </c>
      <c r="S177" s="43">
        <f t="shared" si="19"/>
        <v>389.47</v>
      </c>
      <c r="T177" s="43">
        <f t="shared" si="20"/>
        <v>116.2650000000001</v>
      </c>
    </row>
    <row r="178" spans="1:20" x14ac:dyDescent="0.3">
      <c r="A178" s="43">
        <v>183</v>
      </c>
      <c r="B178" s="43">
        <v>420.16</v>
      </c>
      <c r="C178" s="43">
        <v>503.43</v>
      </c>
      <c r="D178" s="43">
        <v>366.6</v>
      </c>
      <c r="E178" s="43">
        <v>411.31</v>
      </c>
      <c r="F178" s="43">
        <v>445.8</v>
      </c>
      <c r="G178" s="43">
        <v>603.69000000000005</v>
      </c>
      <c r="H178" s="43">
        <v>446.3</v>
      </c>
      <c r="I178" s="43">
        <v>614.63</v>
      </c>
      <c r="J178" s="43">
        <f t="shared" si="14"/>
        <v>476.49000000000007</v>
      </c>
      <c r="K178" s="43">
        <v>18</v>
      </c>
      <c r="L178" s="43">
        <v>1</v>
      </c>
      <c r="N178" s="43">
        <f t="shared" si="15"/>
        <v>83.269999999999982</v>
      </c>
      <c r="O178" s="43">
        <f t="shared" si="16"/>
        <v>44.70999999999998</v>
      </c>
      <c r="P178" s="43">
        <f t="shared" si="17"/>
        <v>157.89000000000004</v>
      </c>
      <c r="Q178" s="43">
        <f t="shared" si="18"/>
        <v>168.32999999999998</v>
      </c>
      <c r="S178" s="43">
        <f t="shared" si="19"/>
        <v>120.58000000000004</v>
      </c>
      <c r="T178" s="43">
        <f t="shared" si="20"/>
        <v>106.51999999999998</v>
      </c>
    </row>
    <row r="179" spans="1:20" x14ac:dyDescent="0.3">
      <c r="A179" s="43">
        <v>184</v>
      </c>
      <c r="B179" s="43">
        <v>452.7</v>
      </c>
      <c r="C179" s="43">
        <v>460.1</v>
      </c>
      <c r="D179" s="43">
        <v>564.29999999999995</v>
      </c>
      <c r="E179" s="43">
        <v>569.6</v>
      </c>
      <c r="F179" s="43">
        <v>489.3</v>
      </c>
      <c r="G179" s="43">
        <v>710.17</v>
      </c>
      <c r="H179" s="43">
        <v>494.4</v>
      </c>
      <c r="I179" s="43">
        <v>496.64</v>
      </c>
      <c r="J179" s="43">
        <f t="shared" si="14"/>
        <v>529.65125</v>
      </c>
      <c r="K179" s="43">
        <v>22</v>
      </c>
      <c r="L179" s="43">
        <v>2</v>
      </c>
      <c r="N179" s="43">
        <f t="shared" si="15"/>
        <v>7.4000000000000341</v>
      </c>
      <c r="O179" s="43">
        <f t="shared" si="16"/>
        <v>5.3000000000000682</v>
      </c>
      <c r="P179" s="43">
        <f t="shared" si="17"/>
        <v>220.86999999999995</v>
      </c>
      <c r="Q179" s="43">
        <f t="shared" si="18"/>
        <v>2.2400000000000091</v>
      </c>
      <c r="S179" s="43">
        <f t="shared" si="19"/>
        <v>114.13499999999999</v>
      </c>
      <c r="T179" s="43">
        <f t="shared" si="20"/>
        <v>3.7700000000000955</v>
      </c>
    </row>
    <row r="180" spans="1:20" x14ac:dyDescent="0.3">
      <c r="A180" s="43">
        <v>185</v>
      </c>
      <c r="B180" s="43">
        <v>439.9</v>
      </c>
      <c r="C180" s="43">
        <v>601.80999999999995</v>
      </c>
      <c r="D180" s="43">
        <v>545.29999999999995</v>
      </c>
      <c r="E180" s="43">
        <v>586.03</v>
      </c>
      <c r="F180" s="43">
        <v>477.7</v>
      </c>
      <c r="G180" s="43">
        <v>713.17</v>
      </c>
      <c r="H180" s="43">
        <v>513.20000000000005</v>
      </c>
      <c r="I180" s="43">
        <v>645.87</v>
      </c>
      <c r="J180" s="43">
        <f t="shared" si="14"/>
        <v>565.37249999999995</v>
      </c>
      <c r="K180" s="43">
        <v>10</v>
      </c>
      <c r="L180" s="43">
        <v>1</v>
      </c>
      <c r="N180" s="43">
        <f t="shared" si="15"/>
        <v>161.90999999999997</v>
      </c>
      <c r="O180" s="43">
        <f t="shared" si="16"/>
        <v>40.730000000000018</v>
      </c>
      <c r="P180" s="43">
        <f t="shared" si="17"/>
        <v>235.46999999999997</v>
      </c>
      <c r="Q180" s="43">
        <f t="shared" si="18"/>
        <v>132.66999999999996</v>
      </c>
      <c r="S180" s="43">
        <f t="shared" si="19"/>
        <v>198.69000000000005</v>
      </c>
      <c r="T180" s="43">
        <f t="shared" si="20"/>
        <v>86.700000000000045</v>
      </c>
    </row>
    <row r="181" spans="1:20" x14ac:dyDescent="0.3">
      <c r="A181" s="43">
        <v>186</v>
      </c>
      <c r="B181" s="43">
        <v>406.1</v>
      </c>
      <c r="C181" s="43">
        <v>453.01</v>
      </c>
      <c r="D181" s="43">
        <v>399.7</v>
      </c>
      <c r="E181" s="43">
        <v>448.96</v>
      </c>
      <c r="F181" s="43">
        <v>410.3</v>
      </c>
      <c r="G181" s="43">
        <v>546.88</v>
      </c>
      <c r="H181" s="43">
        <v>444.7</v>
      </c>
      <c r="I181" s="43">
        <v>562.88</v>
      </c>
      <c r="J181" s="43">
        <f t="shared" si="14"/>
        <v>459.06625000000003</v>
      </c>
      <c r="K181" s="43">
        <v>10</v>
      </c>
      <c r="L181" s="43">
        <v>1</v>
      </c>
      <c r="N181" s="43">
        <f t="shared" si="15"/>
        <v>46.909999999999968</v>
      </c>
      <c r="O181" s="43">
        <f t="shared" si="16"/>
        <v>49.259999999999991</v>
      </c>
      <c r="P181" s="43">
        <f t="shared" si="17"/>
        <v>136.57999999999998</v>
      </c>
      <c r="Q181" s="43">
        <f t="shared" si="18"/>
        <v>118.18</v>
      </c>
      <c r="S181" s="43">
        <f t="shared" si="19"/>
        <v>91.744999999999948</v>
      </c>
      <c r="T181" s="43">
        <f t="shared" si="20"/>
        <v>83.71999999999997</v>
      </c>
    </row>
    <row r="182" spans="1:20" x14ac:dyDescent="0.3">
      <c r="A182" s="43">
        <v>187</v>
      </c>
      <c r="B182" s="43">
        <v>559.29999999999995</v>
      </c>
      <c r="C182" s="43">
        <v>601.20000000000005</v>
      </c>
      <c r="D182" s="43">
        <v>553.71</v>
      </c>
      <c r="E182" s="43">
        <v>539.9</v>
      </c>
      <c r="F182" s="43">
        <v>527.20000000000005</v>
      </c>
      <c r="G182" s="43">
        <v>627.30999999999995</v>
      </c>
      <c r="H182" s="43">
        <v>507.6</v>
      </c>
      <c r="I182" s="43">
        <v>552.1</v>
      </c>
      <c r="J182" s="43">
        <f t="shared" si="14"/>
        <v>558.54000000000008</v>
      </c>
      <c r="K182" s="43">
        <v>26</v>
      </c>
      <c r="L182" s="43">
        <v>2</v>
      </c>
      <c r="N182" s="43">
        <f t="shared" si="15"/>
        <v>41.900000000000091</v>
      </c>
      <c r="O182" s="43">
        <f t="shared" si="16"/>
        <v>-13.810000000000059</v>
      </c>
      <c r="P182" s="43">
        <f t="shared" si="17"/>
        <v>100.1099999999999</v>
      </c>
      <c r="Q182" s="43">
        <f t="shared" si="18"/>
        <v>44.5</v>
      </c>
      <c r="S182" s="43">
        <f t="shared" si="19"/>
        <v>71.004999999999995</v>
      </c>
      <c r="T182" s="43">
        <f t="shared" si="20"/>
        <v>15.345000000000027</v>
      </c>
    </row>
    <row r="183" spans="1:20" x14ac:dyDescent="0.3">
      <c r="A183" s="43">
        <v>188</v>
      </c>
      <c r="B183" s="43">
        <v>499.8</v>
      </c>
      <c r="C183" s="43">
        <v>522.4</v>
      </c>
      <c r="D183" s="43">
        <v>502.29</v>
      </c>
      <c r="E183" s="43">
        <v>522.99</v>
      </c>
      <c r="F183" s="43">
        <v>460</v>
      </c>
      <c r="G183" s="43">
        <v>506.35</v>
      </c>
      <c r="H183" s="43">
        <v>591.38</v>
      </c>
      <c r="I183" s="43">
        <v>611.84</v>
      </c>
      <c r="J183" s="43">
        <f t="shared" si="14"/>
        <v>527.13125000000002</v>
      </c>
      <c r="K183" s="43">
        <v>16</v>
      </c>
      <c r="L183" s="43">
        <v>1</v>
      </c>
      <c r="N183" s="43">
        <f t="shared" si="15"/>
        <v>22.599999999999966</v>
      </c>
      <c r="O183" s="43">
        <f t="shared" si="16"/>
        <v>20.699999999999989</v>
      </c>
      <c r="P183" s="43">
        <f t="shared" si="17"/>
        <v>46.350000000000023</v>
      </c>
      <c r="Q183" s="43">
        <f t="shared" si="18"/>
        <v>20.460000000000036</v>
      </c>
      <c r="S183" s="43">
        <f t="shared" si="19"/>
        <v>34.475000000000023</v>
      </c>
      <c r="T183" s="43">
        <f t="shared" si="20"/>
        <v>20.579999999999927</v>
      </c>
    </row>
    <row r="184" spans="1:20" x14ac:dyDescent="0.3">
      <c r="A184" s="43">
        <v>189</v>
      </c>
      <c r="B184" s="43">
        <v>413.8</v>
      </c>
      <c r="C184" s="43">
        <v>498.13</v>
      </c>
      <c r="D184" s="43">
        <v>468.8</v>
      </c>
      <c r="E184" s="43">
        <v>476.7</v>
      </c>
      <c r="F184" s="43">
        <v>496</v>
      </c>
      <c r="G184" s="43">
        <v>564.9</v>
      </c>
      <c r="H184" s="43">
        <v>579.70000000000005</v>
      </c>
      <c r="I184" s="43">
        <v>609.5</v>
      </c>
      <c r="J184" s="43">
        <f t="shared" si="14"/>
        <v>513.44125000000008</v>
      </c>
      <c r="K184" s="43">
        <v>18</v>
      </c>
      <c r="L184" s="43">
        <v>1</v>
      </c>
      <c r="N184" s="43">
        <f t="shared" si="15"/>
        <v>84.329999999999984</v>
      </c>
      <c r="O184" s="43">
        <f t="shared" si="16"/>
        <v>7.8999999999999773</v>
      </c>
      <c r="P184" s="43">
        <f t="shared" si="17"/>
        <v>68.899999999999977</v>
      </c>
      <c r="Q184" s="43">
        <f t="shared" si="18"/>
        <v>29.799999999999955</v>
      </c>
      <c r="S184" s="43">
        <f t="shared" si="19"/>
        <v>76.615000000000009</v>
      </c>
      <c r="T184" s="43">
        <f t="shared" si="20"/>
        <v>18.850000000000023</v>
      </c>
    </row>
    <row r="185" spans="1:20" x14ac:dyDescent="0.3">
      <c r="A185" s="43">
        <v>190</v>
      </c>
      <c r="B185" s="43">
        <v>524.16</v>
      </c>
      <c r="C185" s="43">
        <v>612.69000000000005</v>
      </c>
      <c r="D185" s="43">
        <v>435.66</v>
      </c>
      <c r="E185" s="43">
        <v>449.07</v>
      </c>
      <c r="F185" s="43">
        <v>773.07</v>
      </c>
      <c r="G185" s="43">
        <v>936.93</v>
      </c>
      <c r="H185" s="43">
        <v>521.49</v>
      </c>
      <c r="I185" s="43">
        <v>546.70000000000005</v>
      </c>
      <c r="J185" s="43">
        <f t="shared" si="14"/>
        <v>599.97124999999994</v>
      </c>
      <c r="K185" s="43">
        <v>16</v>
      </c>
      <c r="L185" s="43">
        <v>1</v>
      </c>
      <c r="N185" s="43">
        <f t="shared" si="15"/>
        <v>88.530000000000086</v>
      </c>
      <c r="O185" s="43">
        <f t="shared" si="16"/>
        <v>13.409999999999968</v>
      </c>
      <c r="P185" s="43">
        <f t="shared" si="17"/>
        <v>163.8599999999999</v>
      </c>
      <c r="Q185" s="43">
        <f t="shared" si="18"/>
        <v>25.210000000000036</v>
      </c>
      <c r="S185" s="43">
        <f t="shared" si="19"/>
        <v>126.19499999999994</v>
      </c>
      <c r="T185" s="43">
        <f t="shared" si="20"/>
        <v>19.309999999999945</v>
      </c>
    </row>
    <row r="186" spans="1:20" x14ac:dyDescent="0.3">
      <c r="A186" s="43">
        <v>191</v>
      </c>
      <c r="B186" s="43">
        <v>502.9</v>
      </c>
      <c r="C186" s="43">
        <v>533.76</v>
      </c>
      <c r="D186" s="43">
        <v>494.9</v>
      </c>
      <c r="E186" s="43">
        <v>512.29999999999995</v>
      </c>
      <c r="F186" s="43">
        <v>449.3</v>
      </c>
      <c r="G186" s="43">
        <v>1046.24</v>
      </c>
      <c r="H186" s="43">
        <v>491.1</v>
      </c>
      <c r="I186" s="43">
        <v>640.69000000000005</v>
      </c>
      <c r="J186" s="43">
        <f t="shared" si="14"/>
        <v>583.89874999999995</v>
      </c>
      <c r="K186" s="43">
        <v>15</v>
      </c>
      <c r="L186" s="43">
        <v>1</v>
      </c>
      <c r="N186" s="43">
        <f t="shared" si="15"/>
        <v>30.860000000000014</v>
      </c>
      <c r="O186" s="43">
        <f t="shared" si="16"/>
        <v>17.399999999999977</v>
      </c>
      <c r="P186" s="43">
        <f t="shared" si="17"/>
        <v>596.94000000000005</v>
      </c>
      <c r="Q186" s="43">
        <f t="shared" si="18"/>
        <v>149.59000000000003</v>
      </c>
      <c r="S186" s="43">
        <f t="shared" si="19"/>
        <v>313.89999999999998</v>
      </c>
      <c r="T186" s="43">
        <f t="shared" si="20"/>
        <v>83.495000000000005</v>
      </c>
    </row>
    <row r="187" spans="1:20" x14ac:dyDescent="0.3">
      <c r="A187" s="43">
        <v>192</v>
      </c>
      <c r="B187" s="43">
        <v>409.92</v>
      </c>
      <c r="C187" s="43">
        <v>441.81</v>
      </c>
      <c r="D187" s="43">
        <v>426.8</v>
      </c>
      <c r="E187" s="43">
        <v>459.63</v>
      </c>
      <c r="F187" s="43">
        <v>442.8</v>
      </c>
      <c r="G187" s="43">
        <v>606.19000000000005</v>
      </c>
      <c r="H187" s="43">
        <v>495.89</v>
      </c>
      <c r="I187" s="43">
        <v>490.4</v>
      </c>
      <c r="J187" s="43">
        <f t="shared" si="14"/>
        <v>471.68</v>
      </c>
      <c r="K187" s="43">
        <v>18</v>
      </c>
      <c r="L187" s="43">
        <v>1</v>
      </c>
      <c r="N187" s="43">
        <f t="shared" si="15"/>
        <v>31.889999999999986</v>
      </c>
      <c r="O187" s="43">
        <f t="shared" si="16"/>
        <v>32.829999999999984</v>
      </c>
      <c r="P187" s="43">
        <f t="shared" si="17"/>
        <v>163.39000000000004</v>
      </c>
      <c r="Q187" s="43">
        <f t="shared" si="18"/>
        <v>-5.4900000000000091</v>
      </c>
      <c r="S187" s="43">
        <f t="shared" si="19"/>
        <v>97.639999999999986</v>
      </c>
      <c r="T187" s="43">
        <f t="shared" si="20"/>
        <v>13.669999999999959</v>
      </c>
    </row>
    <row r="188" spans="1:20" x14ac:dyDescent="0.3">
      <c r="A188" s="43">
        <v>193</v>
      </c>
      <c r="B188" s="43">
        <v>491.4</v>
      </c>
      <c r="C188" s="43">
        <v>522.99</v>
      </c>
      <c r="D188" s="43">
        <v>469.6</v>
      </c>
      <c r="E188" s="43">
        <v>539.4</v>
      </c>
      <c r="F188" s="43">
        <v>425.4</v>
      </c>
      <c r="G188" s="43">
        <v>599.20000000000005</v>
      </c>
      <c r="H188" s="43">
        <v>544.6</v>
      </c>
      <c r="I188" s="43">
        <v>594.6</v>
      </c>
      <c r="J188" s="43">
        <f t="shared" si="14"/>
        <v>523.39874999999995</v>
      </c>
      <c r="K188" s="43">
        <v>13</v>
      </c>
      <c r="L188" s="43">
        <v>1</v>
      </c>
      <c r="N188" s="43">
        <f t="shared" si="15"/>
        <v>31.590000000000032</v>
      </c>
      <c r="O188" s="43">
        <f t="shared" si="16"/>
        <v>69.799999999999955</v>
      </c>
      <c r="P188" s="43">
        <f t="shared" si="17"/>
        <v>173.80000000000007</v>
      </c>
      <c r="Q188" s="43">
        <f t="shared" si="18"/>
        <v>50</v>
      </c>
      <c r="S188" s="43">
        <f t="shared" si="19"/>
        <v>102.69500000000005</v>
      </c>
      <c r="T188" s="43">
        <f t="shared" si="20"/>
        <v>59.899999999999977</v>
      </c>
    </row>
    <row r="189" spans="1:20" x14ac:dyDescent="0.3">
      <c r="A189" s="43">
        <v>194</v>
      </c>
      <c r="B189" s="43">
        <v>416.11</v>
      </c>
      <c r="C189" s="43">
        <v>423.9</v>
      </c>
      <c r="D189" s="43">
        <v>452.8</v>
      </c>
      <c r="E189" s="43">
        <v>440</v>
      </c>
      <c r="F189" s="43">
        <v>467.1</v>
      </c>
      <c r="G189" s="43">
        <v>600.49</v>
      </c>
      <c r="H189" s="43">
        <v>523.84</v>
      </c>
      <c r="I189" s="43">
        <v>651.84</v>
      </c>
      <c r="J189" s="43">
        <f t="shared" si="14"/>
        <v>497.01</v>
      </c>
      <c r="K189" s="43">
        <v>7</v>
      </c>
      <c r="L189" s="43">
        <v>1</v>
      </c>
      <c r="N189" s="43">
        <f t="shared" si="15"/>
        <v>7.7899999999999636</v>
      </c>
      <c r="O189" s="43">
        <f t="shared" si="16"/>
        <v>-12.800000000000011</v>
      </c>
      <c r="P189" s="43">
        <f t="shared" si="17"/>
        <v>133.38999999999999</v>
      </c>
      <c r="Q189" s="43">
        <f t="shared" si="18"/>
        <v>128</v>
      </c>
      <c r="S189" s="43">
        <f t="shared" si="19"/>
        <v>70.589999999999918</v>
      </c>
      <c r="T189" s="43">
        <f t="shared" si="20"/>
        <v>57.600000000000023</v>
      </c>
    </row>
    <row r="190" spans="1:20" x14ac:dyDescent="0.3">
      <c r="A190" s="43">
        <v>195</v>
      </c>
      <c r="B190" s="43">
        <v>445.3</v>
      </c>
      <c r="C190" s="43">
        <v>430.4</v>
      </c>
      <c r="D190" s="43">
        <v>387.1</v>
      </c>
      <c r="E190" s="43">
        <v>400.7</v>
      </c>
      <c r="F190" s="43">
        <v>541.87</v>
      </c>
      <c r="G190" s="43">
        <v>647.89</v>
      </c>
      <c r="H190" s="43">
        <v>438.4</v>
      </c>
      <c r="I190" s="43">
        <v>481.3</v>
      </c>
      <c r="J190" s="43">
        <f t="shared" si="14"/>
        <v>471.62000000000006</v>
      </c>
      <c r="K190" s="43">
        <v>20</v>
      </c>
      <c r="L190" s="43">
        <v>2</v>
      </c>
      <c r="N190" s="43">
        <f t="shared" si="15"/>
        <v>-14.900000000000034</v>
      </c>
      <c r="O190" s="43">
        <f t="shared" si="16"/>
        <v>13.599999999999966</v>
      </c>
      <c r="P190" s="43">
        <f t="shared" si="17"/>
        <v>106.01999999999998</v>
      </c>
      <c r="Q190" s="43">
        <f t="shared" si="18"/>
        <v>42.900000000000034</v>
      </c>
      <c r="S190" s="43">
        <f t="shared" si="19"/>
        <v>45.559999999999945</v>
      </c>
      <c r="T190" s="43">
        <f t="shared" si="20"/>
        <v>28.25</v>
      </c>
    </row>
    <row r="191" spans="1:20" x14ac:dyDescent="0.3">
      <c r="A191" s="43">
        <v>196</v>
      </c>
      <c r="B191" s="43">
        <v>390.61</v>
      </c>
      <c r="C191" s="43">
        <v>438.72</v>
      </c>
      <c r="D191" s="43">
        <v>475.89</v>
      </c>
      <c r="E191" s="43">
        <v>393.2</v>
      </c>
      <c r="F191" s="43">
        <v>431.4</v>
      </c>
      <c r="G191" s="43">
        <v>555.73</v>
      </c>
      <c r="H191" s="43">
        <v>439.36</v>
      </c>
      <c r="I191" s="43">
        <v>512.64</v>
      </c>
      <c r="J191" s="43">
        <f t="shared" si="14"/>
        <v>454.69375000000002</v>
      </c>
      <c r="K191" s="43">
        <v>15</v>
      </c>
      <c r="L191" s="43">
        <v>1</v>
      </c>
      <c r="N191" s="43">
        <f t="shared" si="15"/>
        <v>48.110000000000014</v>
      </c>
      <c r="O191" s="43">
        <f t="shared" si="16"/>
        <v>-82.69</v>
      </c>
      <c r="P191" s="43">
        <f t="shared" si="17"/>
        <v>124.33000000000004</v>
      </c>
      <c r="Q191" s="43">
        <f t="shared" si="18"/>
        <v>73.279999999999973</v>
      </c>
      <c r="S191" s="43">
        <f t="shared" si="19"/>
        <v>86.220000000000027</v>
      </c>
      <c r="T191" s="43">
        <f t="shared" si="20"/>
        <v>-4.7050000000000409</v>
      </c>
    </row>
    <row r="192" spans="1:20" x14ac:dyDescent="0.3">
      <c r="A192" s="43">
        <v>197</v>
      </c>
      <c r="B192" s="43">
        <v>445.9</v>
      </c>
      <c r="C192" s="43">
        <v>599.36</v>
      </c>
      <c r="D192" s="43">
        <v>436.1</v>
      </c>
      <c r="E192" s="43">
        <v>597.76</v>
      </c>
      <c r="F192" s="43">
        <v>587.9</v>
      </c>
      <c r="G192" s="43">
        <v>520.21</v>
      </c>
      <c r="H192" s="43">
        <v>701.44</v>
      </c>
      <c r="I192" s="43">
        <v>964.37</v>
      </c>
      <c r="J192" s="43">
        <f t="shared" si="14"/>
        <v>606.63</v>
      </c>
      <c r="K192" s="43">
        <v>14</v>
      </c>
      <c r="L192" s="43">
        <v>1</v>
      </c>
      <c r="N192" s="43">
        <f t="shared" si="15"/>
        <v>153.46000000000004</v>
      </c>
      <c r="O192" s="43">
        <f t="shared" si="16"/>
        <v>161.65999999999997</v>
      </c>
      <c r="P192" s="43">
        <f t="shared" si="17"/>
        <v>-67.689999999999941</v>
      </c>
      <c r="Q192" s="43">
        <f t="shared" si="18"/>
        <v>262.92999999999995</v>
      </c>
      <c r="S192" s="43">
        <f t="shared" si="19"/>
        <v>42.885000000000105</v>
      </c>
      <c r="T192" s="43">
        <f t="shared" si="20"/>
        <v>212.29500000000007</v>
      </c>
    </row>
    <row r="193" spans="1:20" x14ac:dyDescent="0.3">
      <c r="A193" s="43">
        <v>198</v>
      </c>
      <c r="B193" s="43">
        <v>550.51</v>
      </c>
      <c r="C193" s="43">
        <v>576.5</v>
      </c>
      <c r="D193" s="43">
        <v>480.4</v>
      </c>
      <c r="E193" s="43">
        <v>692.34</v>
      </c>
      <c r="F193" s="43">
        <v>480.8</v>
      </c>
      <c r="G193" s="43">
        <v>647.25</v>
      </c>
      <c r="H193" s="43">
        <v>503.8</v>
      </c>
      <c r="I193" s="43">
        <v>583.29999999999995</v>
      </c>
      <c r="J193" s="43">
        <f t="shared" si="14"/>
        <v>564.36250000000007</v>
      </c>
      <c r="K193" s="43">
        <v>13</v>
      </c>
      <c r="L193" s="43">
        <v>1</v>
      </c>
      <c r="N193" s="43">
        <f t="shared" si="15"/>
        <v>25.990000000000009</v>
      </c>
      <c r="O193" s="43">
        <f t="shared" si="16"/>
        <v>211.94000000000005</v>
      </c>
      <c r="P193" s="43">
        <f t="shared" si="17"/>
        <v>166.45</v>
      </c>
      <c r="Q193" s="43">
        <f t="shared" si="18"/>
        <v>79.499999999999943</v>
      </c>
      <c r="S193" s="43">
        <f t="shared" si="19"/>
        <v>96.220000000000027</v>
      </c>
      <c r="T193" s="43">
        <f t="shared" si="20"/>
        <v>145.71999999999991</v>
      </c>
    </row>
    <row r="194" spans="1:20" x14ac:dyDescent="0.3">
      <c r="A194" s="43">
        <v>199</v>
      </c>
      <c r="B194" s="43">
        <v>392.1</v>
      </c>
      <c r="C194" s="43">
        <v>418.8</v>
      </c>
      <c r="D194" s="43">
        <v>428.1</v>
      </c>
      <c r="E194" s="43">
        <v>494.93</v>
      </c>
      <c r="F194" s="43">
        <v>434.6</v>
      </c>
      <c r="G194" s="43">
        <v>626.66999999999996</v>
      </c>
      <c r="H194" s="43">
        <v>446.8</v>
      </c>
      <c r="I194" s="43">
        <v>540.04999999999995</v>
      </c>
      <c r="J194" s="43">
        <f t="shared" si="14"/>
        <v>472.75625000000002</v>
      </c>
      <c r="K194" s="43">
        <v>6</v>
      </c>
      <c r="L194" s="43">
        <v>1</v>
      </c>
      <c r="N194" s="43">
        <f t="shared" si="15"/>
        <v>26.699999999999989</v>
      </c>
      <c r="O194" s="43">
        <f t="shared" si="16"/>
        <v>66.829999999999984</v>
      </c>
      <c r="P194" s="43">
        <f t="shared" si="17"/>
        <v>192.06999999999994</v>
      </c>
      <c r="Q194" s="43">
        <f t="shared" si="18"/>
        <v>93.249999999999943</v>
      </c>
      <c r="S194" s="43">
        <f t="shared" si="19"/>
        <v>109.38499999999999</v>
      </c>
      <c r="T194" s="43">
        <f t="shared" si="20"/>
        <v>80.039999999999964</v>
      </c>
    </row>
    <row r="195" spans="1:20" x14ac:dyDescent="0.3">
      <c r="A195" s="43">
        <v>200</v>
      </c>
      <c r="B195" s="43">
        <v>503.6</v>
      </c>
      <c r="C195" s="43">
        <v>684.91</v>
      </c>
      <c r="D195" s="43">
        <v>462.1</v>
      </c>
      <c r="E195" s="43">
        <v>557</v>
      </c>
      <c r="F195" s="43">
        <v>516.4</v>
      </c>
      <c r="G195" s="43">
        <v>784.53</v>
      </c>
      <c r="H195" s="43">
        <v>565.79999999999995</v>
      </c>
      <c r="I195" s="43">
        <v>592.4</v>
      </c>
      <c r="J195" s="43">
        <f t="shared" si="14"/>
        <v>583.34249999999997</v>
      </c>
      <c r="K195" s="43">
        <v>18</v>
      </c>
      <c r="L195" s="43">
        <v>1</v>
      </c>
      <c r="N195" s="43">
        <f t="shared" si="15"/>
        <v>181.30999999999995</v>
      </c>
      <c r="O195" s="43">
        <f t="shared" si="16"/>
        <v>94.899999999999977</v>
      </c>
      <c r="P195" s="43">
        <f t="shared" si="17"/>
        <v>268.13</v>
      </c>
      <c r="Q195" s="43">
        <f t="shared" si="18"/>
        <v>26.600000000000023</v>
      </c>
      <c r="S195" s="43">
        <f t="shared" si="19"/>
        <v>224.72000000000003</v>
      </c>
      <c r="T195" s="43">
        <f t="shared" si="20"/>
        <v>60.75</v>
      </c>
    </row>
    <row r="196" spans="1:20" x14ac:dyDescent="0.3">
      <c r="A196" s="43">
        <v>201</v>
      </c>
      <c r="B196" s="43">
        <v>633.29999999999995</v>
      </c>
      <c r="C196" s="43">
        <v>714.1</v>
      </c>
      <c r="D196" s="43">
        <v>645.79999999999995</v>
      </c>
      <c r="E196" s="43">
        <v>872.21</v>
      </c>
      <c r="F196" s="43">
        <v>722.1</v>
      </c>
      <c r="G196" s="43">
        <v>651.20000000000005</v>
      </c>
      <c r="H196" s="43">
        <v>652.9</v>
      </c>
      <c r="I196" s="43">
        <v>704.3</v>
      </c>
      <c r="J196" s="43">
        <f t="shared" ref="J196:J214" si="21">AVERAGE(B196:I196)</f>
        <v>699.48874999999998</v>
      </c>
      <c r="K196" s="43">
        <v>19</v>
      </c>
      <c r="L196" s="43">
        <v>2</v>
      </c>
      <c r="N196" s="43">
        <f t="shared" ref="N196:N214" si="22">C196-B196</f>
        <v>80.800000000000068</v>
      </c>
      <c r="O196" s="43">
        <f t="shared" ref="O196:O214" si="23">E196-D196</f>
        <v>226.41000000000008</v>
      </c>
      <c r="P196" s="43">
        <f t="shared" ref="P196:P214" si="24">G196-F196</f>
        <v>-70.899999999999977</v>
      </c>
      <c r="Q196" s="43">
        <f t="shared" ref="Q196:Q214" si="25">I196-H196</f>
        <v>51.399999999999977</v>
      </c>
      <c r="S196" s="43">
        <f t="shared" ref="S196:S214" si="26">AVERAGE(C196,G196)-AVERAGE(B196,F196)</f>
        <v>4.9500000000000455</v>
      </c>
      <c r="T196" s="43">
        <f t="shared" ref="T196:T214" si="27">AVERAGE(E196,I196)-AVERAGE(D196,H196)</f>
        <v>138.90500000000009</v>
      </c>
    </row>
    <row r="197" spans="1:20" x14ac:dyDescent="0.3">
      <c r="A197" s="43">
        <v>202</v>
      </c>
      <c r="B197" s="43">
        <v>612.1</v>
      </c>
      <c r="C197" s="43">
        <v>730.1</v>
      </c>
      <c r="D197" s="43">
        <v>715.4</v>
      </c>
      <c r="E197" s="43">
        <v>680.2</v>
      </c>
      <c r="F197" s="43">
        <v>738.2</v>
      </c>
      <c r="G197" s="43">
        <v>897.7</v>
      </c>
      <c r="H197" s="43">
        <v>641</v>
      </c>
      <c r="I197" s="43">
        <v>692</v>
      </c>
      <c r="J197" s="43">
        <f t="shared" si="21"/>
        <v>713.33749999999998</v>
      </c>
      <c r="K197" s="43">
        <v>14</v>
      </c>
      <c r="L197" s="43">
        <v>1</v>
      </c>
      <c r="N197" s="43">
        <f t="shared" si="22"/>
        <v>118</v>
      </c>
      <c r="O197" s="43">
        <f t="shared" si="23"/>
        <v>-35.199999999999932</v>
      </c>
      <c r="P197" s="43">
        <f t="shared" si="24"/>
        <v>159.5</v>
      </c>
      <c r="Q197" s="43">
        <f t="shared" si="25"/>
        <v>51</v>
      </c>
      <c r="S197" s="43">
        <f t="shared" si="26"/>
        <v>138.75</v>
      </c>
      <c r="T197" s="43">
        <f t="shared" si="27"/>
        <v>7.8999999999999773</v>
      </c>
    </row>
    <row r="198" spans="1:20" x14ac:dyDescent="0.3">
      <c r="A198" s="43">
        <v>203</v>
      </c>
      <c r="B198" s="43">
        <v>575.4</v>
      </c>
      <c r="C198" s="43">
        <v>640.1</v>
      </c>
      <c r="D198" s="43">
        <v>569.6</v>
      </c>
      <c r="E198" s="43">
        <v>657.39</v>
      </c>
      <c r="F198" s="43">
        <v>602.29999999999995</v>
      </c>
      <c r="G198" s="43">
        <v>681.9</v>
      </c>
      <c r="H198" s="43">
        <v>662.4</v>
      </c>
      <c r="I198" s="43">
        <v>732.9</v>
      </c>
      <c r="J198" s="43">
        <f t="shared" si="21"/>
        <v>640.24874999999997</v>
      </c>
      <c r="K198" s="43">
        <v>17</v>
      </c>
      <c r="L198" s="43">
        <v>1</v>
      </c>
      <c r="N198" s="43">
        <f t="shared" si="22"/>
        <v>64.700000000000045</v>
      </c>
      <c r="O198" s="43">
        <f t="shared" si="23"/>
        <v>87.789999999999964</v>
      </c>
      <c r="P198" s="43">
        <f t="shared" si="24"/>
        <v>79.600000000000023</v>
      </c>
      <c r="Q198" s="43">
        <f t="shared" si="25"/>
        <v>70.5</v>
      </c>
      <c r="S198" s="43">
        <f t="shared" si="26"/>
        <v>72.150000000000091</v>
      </c>
      <c r="T198" s="43">
        <f t="shared" si="27"/>
        <v>79.144999999999982</v>
      </c>
    </row>
    <row r="199" spans="1:20" x14ac:dyDescent="0.3">
      <c r="A199" s="43">
        <v>204</v>
      </c>
      <c r="B199" s="43">
        <v>443.1</v>
      </c>
      <c r="C199" s="43">
        <v>530.66999999999996</v>
      </c>
      <c r="D199" s="43">
        <v>540.67999999999995</v>
      </c>
      <c r="E199" s="43">
        <v>634.79999999999995</v>
      </c>
      <c r="F199" s="43">
        <v>414.7</v>
      </c>
      <c r="G199" s="43">
        <v>772.8</v>
      </c>
      <c r="H199" s="43">
        <v>554.6</v>
      </c>
      <c r="I199" s="43">
        <v>740.92</v>
      </c>
      <c r="J199" s="43">
        <f t="shared" si="21"/>
        <v>579.03374999999994</v>
      </c>
      <c r="K199" s="43">
        <v>14</v>
      </c>
      <c r="L199" s="43">
        <v>1</v>
      </c>
      <c r="N199" s="43">
        <f t="shared" si="22"/>
        <v>87.569999999999936</v>
      </c>
      <c r="O199" s="43">
        <f t="shared" si="23"/>
        <v>94.12</v>
      </c>
      <c r="P199" s="43">
        <f t="shared" si="24"/>
        <v>358.09999999999997</v>
      </c>
      <c r="Q199" s="43">
        <f t="shared" si="25"/>
        <v>186.31999999999994</v>
      </c>
      <c r="S199" s="43">
        <f t="shared" si="26"/>
        <v>222.83499999999992</v>
      </c>
      <c r="T199" s="43">
        <f t="shared" si="27"/>
        <v>140.21999999999991</v>
      </c>
    </row>
    <row r="200" spans="1:20" x14ac:dyDescent="0.3">
      <c r="A200" s="43">
        <v>205</v>
      </c>
      <c r="B200" s="43">
        <v>485.55</v>
      </c>
      <c r="C200" s="43">
        <v>566.03</v>
      </c>
      <c r="D200" s="43">
        <v>501.33</v>
      </c>
      <c r="E200" s="43">
        <v>520.11</v>
      </c>
      <c r="F200" s="43">
        <v>489.39</v>
      </c>
      <c r="G200" s="43">
        <v>653.20000000000005</v>
      </c>
      <c r="H200" s="43">
        <v>794.91</v>
      </c>
      <c r="I200" s="43">
        <v>705.71</v>
      </c>
      <c r="J200" s="43">
        <f t="shared" si="21"/>
        <v>589.52874999999995</v>
      </c>
      <c r="K200" s="43">
        <v>18</v>
      </c>
      <c r="L200" s="43">
        <v>1</v>
      </c>
      <c r="N200" s="43">
        <f t="shared" si="22"/>
        <v>80.479999999999961</v>
      </c>
      <c r="O200" s="43">
        <f t="shared" si="23"/>
        <v>18.78000000000003</v>
      </c>
      <c r="P200" s="43">
        <f t="shared" si="24"/>
        <v>163.81000000000006</v>
      </c>
      <c r="Q200" s="43">
        <f t="shared" si="25"/>
        <v>-89.199999999999932</v>
      </c>
      <c r="S200" s="43">
        <f t="shared" si="26"/>
        <v>122.14499999999998</v>
      </c>
      <c r="T200" s="43">
        <f t="shared" si="27"/>
        <v>-35.209999999999923</v>
      </c>
    </row>
    <row r="201" spans="1:20" x14ac:dyDescent="0.3">
      <c r="A201" s="43">
        <v>206</v>
      </c>
      <c r="B201" s="43">
        <v>442.7</v>
      </c>
      <c r="C201" s="43">
        <v>472.1</v>
      </c>
      <c r="D201" s="43">
        <v>450.3</v>
      </c>
      <c r="E201" s="43">
        <v>499.4</v>
      </c>
      <c r="F201" s="43">
        <v>534.1</v>
      </c>
      <c r="G201" s="43">
        <v>586.35</v>
      </c>
      <c r="H201" s="43">
        <v>479.1</v>
      </c>
      <c r="I201" s="43">
        <v>559.6</v>
      </c>
      <c r="J201" s="43">
        <f t="shared" si="21"/>
        <v>502.95624999999995</v>
      </c>
      <c r="K201" s="43">
        <v>10</v>
      </c>
      <c r="L201" s="43">
        <v>1</v>
      </c>
      <c r="N201" s="43">
        <f t="shared" si="22"/>
        <v>29.400000000000034</v>
      </c>
      <c r="O201" s="43">
        <f t="shared" si="23"/>
        <v>49.099999999999966</v>
      </c>
      <c r="P201" s="43">
        <f t="shared" si="24"/>
        <v>52.25</v>
      </c>
      <c r="Q201" s="43">
        <f t="shared" si="25"/>
        <v>80.5</v>
      </c>
      <c r="S201" s="43">
        <f t="shared" si="26"/>
        <v>40.825000000000045</v>
      </c>
      <c r="T201" s="43">
        <f t="shared" si="27"/>
        <v>64.799999999999955</v>
      </c>
    </row>
    <row r="202" spans="1:20" x14ac:dyDescent="0.3">
      <c r="A202" s="43">
        <v>207</v>
      </c>
      <c r="B202" s="43">
        <v>375.8</v>
      </c>
      <c r="C202" s="43">
        <v>457.37</v>
      </c>
      <c r="D202" s="43">
        <v>377.8</v>
      </c>
      <c r="E202" s="43">
        <v>421.55</v>
      </c>
      <c r="F202" s="43">
        <v>395.1</v>
      </c>
      <c r="G202" s="43">
        <v>775.2</v>
      </c>
      <c r="H202" s="43">
        <v>432.32</v>
      </c>
      <c r="I202" s="43">
        <v>430.8</v>
      </c>
      <c r="J202" s="43">
        <f t="shared" si="21"/>
        <v>458.24250000000001</v>
      </c>
      <c r="K202" s="43">
        <v>13</v>
      </c>
      <c r="L202" s="43">
        <v>1</v>
      </c>
      <c r="N202" s="43">
        <f t="shared" si="22"/>
        <v>81.569999999999993</v>
      </c>
      <c r="O202" s="43">
        <f t="shared" si="23"/>
        <v>43.75</v>
      </c>
      <c r="P202" s="43">
        <f t="shared" si="24"/>
        <v>380.1</v>
      </c>
      <c r="Q202" s="43">
        <f t="shared" si="25"/>
        <v>-1.5199999999999818</v>
      </c>
      <c r="S202" s="43">
        <f t="shared" si="26"/>
        <v>230.83500000000004</v>
      </c>
      <c r="T202" s="43">
        <f t="shared" si="27"/>
        <v>21.115000000000009</v>
      </c>
    </row>
    <row r="203" spans="1:20" x14ac:dyDescent="0.3">
      <c r="A203" s="43">
        <v>208</v>
      </c>
      <c r="B203" s="43">
        <v>384.3</v>
      </c>
      <c r="C203" s="43">
        <v>447.1</v>
      </c>
      <c r="D203" s="43">
        <v>465.9</v>
      </c>
      <c r="E203" s="43">
        <v>509.76</v>
      </c>
      <c r="F203" s="43">
        <v>442.3</v>
      </c>
      <c r="G203" s="43">
        <v>513</v>
      </c>
      <c r="H203" s="43">
        <v>467.9</v>
      </c>
      <c r="I203" s="43">
        <v>475.4</v>
      </c>
      <c r="J203" s="43">
        <f t="shared" si="21"/>
        <v>463.20750000000004</v>
      </c>
      <c r="K203" s="43">
        <v>25</v>
      </c>
      <c r="L203" s="43">
        <v>2</v>
      </c>
      <c r="N203" s="43">
        <f t="shared" si="22"/>
        <v>62.800000000000011</v>
      </c>
      <c r="O203" s="43">
        <f t="shared" si="23"/>
        <v>43.860000000000014</v>
      </c>
      <c r="P203" s="43">
        <f t="shared" si="24"/>
        <v>70.699999999999989</v>
      </c>
      <c r="Q203" s="43">
        <f t="shared" si="25"/>
        <v>7.5</v>
      </c>
      <c r="S203" s="43">
        <f t="shared" si="26"/>
        <v>66.75</v>
      </c>
      <c r="T203" s="43">
        <f t="shared" si="27"/>
        <v>25.680000000000007</v>
      </c>
    </row>
    <row r="204" spans="1:20" x14ac:dyDescent="0.3">
      <c r="A204" s="43">
        <v>209</v>
      </c>
      <c r="B204" s="43">
        <v>555.20000000000005</v>
      </c>
      <c r="C204" s="43">
        <v>510.9</v>
      </c>
      <c r="D204" s="43">
        <v>721.8</v>
      </c>
      <c r="E204" s="43">
        <v>986.86</v>
      </c>
      <c r="F204" s="43">
        <v>986.74</v>
      </c>
      <c r="G204" s="43">
        <v>1770.84</v>
      </c>
      <c r="H204" s="43">
        <v>593.6</v>
      </c>
      <c r="I204" s="43">
        <v>615</v>
      </c>
      <c r="J204" s="43">
        <f t="shared" si="21"/>
        <v>842.61750000000006</v>
      </c>
      <c r="K204" s="43">
        <v>16</v>
      </c>
      <c r="L204" s="43">
        <v>1</v>
      </c>
      <c r="N204" s="43">
        <f t="shared" si="22"/>
        <v>-44.300000000000068</v>
      </c>
      <c r="O204" s="43">
        <f t="shared" si="23"/>
        <v>265.06000000000006</v>
      </c>
      <c r="P204" s="43">
        <f t="shared" si="24"/>
        <v>784.09999999999991</v>
      </c>
      <c r="Q204" s="43">
        <f t="shared" si="25"/>
        <v>21.399999999999977</v>
      </c>
      <c r="S204" s="43">
        <f t="shared" si="26"/>
        <v>369.89999999999986</v>
      </c>
      <c r="T204" s="43">
        <f t="shared" si="27"/>
        <v>143.23000000000002</v>
      </c>
    </row>
    <row r="205" spans="1:20" x14ac:dyDescent="0.3">
      <c r="A205" s="43">
        <v>210</v>
      </c>
      <c r="B205" s="43">
        <v>576.34</v>
      </c>
      <c r="C205" s="43">
        <v>519.70000000000005</v>
      </c>
      <c r="D205" s="43">
        <v>663</v>
      </c>
      <c r="E205" s="43">
        <v>637.03</v>
      </c>
      <c r="F205" s="43">
        <v>575.79999999999995</v>
      </c>
      <c r="G205" s="43">
        <v>792.8</v>
      </c>
      <c r="H205" s="43">
        <v>514.4</v>
      </c>
      <c r="I205" s="43">
        <v>659.31</v>
      </c>
      <c r="J205" s="43">
        <f t="shared" si="21"/>
        <v>617.2974999999999</v>
      </c>
      <c r="K205" s="43">
        <v>19</v>
      </c>
      <c r="L205" s="43">
        <v>2</v>
      </c>
      <c r="N205" s="43">
        <f t="shared" si="22"/>
        <v>-56.639999999999986</v>
      </c>
      <c r="O205" s="43">
        <f t="shared" si="23"/>
        <v>-25.970000000000027</v>
      </c>
      <c r="P205" s="43">
        <f t="shared" si="24"/>
        <v>217</v>
      </c>
      <c r="Q205" s="43">
        <f t="shared" si="25"/>
        <v>144.90999999999997</v>
      </c>
      <c r="S205" s="43">
        <f t="shared" si="26"/>
        <v>80.180000000000064</v>
      </c>
      <c r="T205" s="43">
        <f t="shared" si="27"/>
        <v>59.469999999999914</v>
      </c>
    </row>
    <row r="206" spans="1:20" x14ac:dyDescent="0.3">
      <c r="A206" s="43">
        <v>211</v>
      </c>
      <c r="B206" s="43">
        <v>438.61</v>
      </c>
      <c r="C206" s="43">
        <v>474.17</v>
      </c>
      <c r="D206" s="43">
        <v>385.6</v>
      </c>
      <c r="E206" s="43">
        <v>574.92999999999995</v>
      </c>
      <c r="F206" s="43">
        <v>394.6</v>
      </c>
      <c r="G206" s="43">
        <v>541.29</v>
      </c>
      <c r="H206" s="43">
        <v>432.1</v>
      </c>
      <c r="I206" s="43">
        <v>549.37</v>
      </c>
      <c r="J206" s="43">
        <f t="shared" si="21"/>
        <v>473.83374999999995</v>
      </c>
      <c r="K206" s="43">
        <v>9</v>
      </c>
      <c r="L206" s="43">
        <v>1</v>
      </c>
      <c r="N206" s="43">
        <f t="shared" si="22"/>
        <v>35.56</v>
      </c>
      <c r="O206" s="43">
        <f t="shared" si="23"/>
        <v>189.32999999999993</v>
      </c>
      <c r="P206" s="43">
        <f t="shared" si="24"/>
        <v>146.68999999999994</v>
      </c>
      <c r="Q206" s="43">
        <f t="shared" si="25"/>
        <v>117.26999999999998</v>
      </c>
      <c r="S206" s="43">
        <f t="shared" si="26"/>
        <v>91.125</v>
      </c>
      <c r="T206" s="43">
        <f t="shared" si="27"/>
        <v>153.29999999999995</v>
      </c>
    </row>
    <row r="207" spans="1:20" x14ac:dyDescent="0.3">
      <c r="A207" s="43">
        <v>212</v>
      </c>
      <c r="B207" s="43">
        <v>432.1</v>
      </c>
      <c r="C207" s="43">
        <v>418.7</v>
      </c>
      <c r="D207" s="43">
        <v>458.8</v>
      </c>
      <c r="E207" s="43">
        <v>508.4</v>
      </c>
      <c r="F207" s="43">
        <v>457.8</v>
      </c>
      <c r="G207" s="43">
        <v>558.9</v>
      </c>
      <c r="H207" s="43">
        <v>556.29999999999995</v>
      </c>
      <c r="I207" s="43">
        <v>614.79999999999995</v>
      </c>
      <c r="J207" s="43">
        <f t="shared" si="21"/>
        <v>500.72500000000002</v>
      </c>
      <c r="K207" s="43">
        <v>18</v>
      </c>
      <c r="L207" s="43">
        <v>1</v>
      </c>
      <c r="N207" s="43">
        <f t="shared" si="22"/>
        <v>-13.400000000000034</v>
      </c>
      <c r="O207" s="43">
        <f t="shared" si="23"/>
        <v>49.599999999999966</v>
      </c>
      <c r="P207" s="43">
        <f t="shared" si="24"/>
        <v>101.09999999999997</v>
      </c>
      <c r="Q207" s="43">
        <f t="shared" si="25"/>
        <v>58.5</v>
      </c>
      <c r="S207" s="43">
        <f t="shared" si="26"/>
        <v>43.849999999999909</v>
      </c>
      <c r="T207" s="43">
        <f t="shared" si="27"/>
        <v>54.049999999999955</v>
      </c>
    </row>
    <row r="208" spans="1:20" x14ac:dyDescent="0.3">
      <c r="A208" s="43">
        <v>213</v>
      </c>
      <c r="B208" s="43">
        <v>608.23</v>
      </c>
      <c r="C208" s="43">
        <v>909.73</v>
      </c>
      <c r="D208" s="43">
        <v>808.67</v>
      </c>
      <c r="E208" s="43">
        <v>899.49</v>
      </c>
      <c r="F208" s="43">
        <v>499.5</v>
      </c>
      <c r="G208" s="43">
        <v>878.93</v>
      </c>
      <c r="H208" s="43">
        <v>685.03</v>
      </c>
      <c r="I208" s="43">
        <v>704.25</v>
      </c>
      <c r="J208" s="43">
        <f t="shared" si="21"/>
        <v>749.22874999999999</v>
      </c>
      <c r="K208" s="43">
        <v>10</v>
      </c>
      <c r="L208" s="43">
        <v>1</v>
      </c>
      <c r="N208" s="43">
        <f t="shared" si="22"/>
        <v>301.5</v>
      </c>
      <c r="O208" s="43">
        <f t="shared" si="23"/>
        <v>90.82000000000005</v>
      </c>
      <c r="P208" s="43">
        <f t="shared" si="24"/>
        <v>379.42999999999995</v>
      </c>
      <c r="Q208" s="43">
        <f t="shared" si="25"/>
        <v>19.220000000000027</v>
      </c>
      <c r="S208" s="43">
        <f t="shared" si="26"/>
        <v>340.46499999999992</v>
      </c>
      <c r="T208" s="43">
        <f t="shared" si="27"/>
        <v>55.020000000000095</v>
      </c>
    </row>
    <row r="209" spans="1:20" x14ac:dyDescent="0.3">
      <c r="A209" s="43">
        <v>214</v>
      </c>
      <c r="B209" s="43">
        <v>387.1</v>
      </c>
      <c r="C209" s="43">
        <v>409.71</v>
      </c>
      <c r="D209" s="43">
        <v>472.64</v>
      </c>
      <c r="E209" s="43">
        <v>453.4</v>
      </c>
      <c r="F209" s="43">
        <v>390.9</v>
      </c>
      <c r="G209" s="43">
        <v>622.74</v>
      </c>
      <c r="H209" s="43">
        <v>498.45</v>
      </c>
      <c r="I209" s="43">
        <v>501.3</v>
      </c>
      <c r="J209" s="43">
        <f t="shared" si="21"/>
        <v>467.03</v>
      </c>
      <c r="K209" s="43">
        <v>17</v>
      </c>
      <c r="L209" s="43">
        <v>1</v>
      </c>
      <c r="N209" s="43">
        <f t="shared" si="22"/>
        <v>22.609999999999957</v>
      </c>
      <c r="O209" s="43">
        <f t="shared" si="23"/>
        <v>-19.240000000000009</v>
      </c>
      <c r="P209" s="43">
        <f t="shared" si="24"/>
        <v>231.84000000000003</v>
      </c>
      <c r="Q209" s="43">
        <f t="shared" si="25"/>
        <v>2.8500000000000227</v>
      </c>
      <c r="S209" s="43">
        <f t="shared" si="26"/>
        <v>127.22500000000002</v>
      </c>
      <c r="T209" s="43">
        <f t="shared" si="27"/>
        <v>-8.1949999999999363</v>
      </c>
    </row>
    <row r="210" spans="1:20" x14ac:dyDescent="0.3">
      <c r="A210" s="43">
        <v>215</v>
      </c>
      <c r="B210" s="43">
        <v>426.2</v>
      </c>
      <c r="C210" s="43">
        <v>531.4</v>
      </c>
      <c r="D210" s="43">
        <v>439.2</v>
      </c>
      <c r="E210" s="43">
        <v>499.4</v>
      </c>
      <c r="F210" s="43">
        <v>497.4</v>
      </c>
      <c r="G210" s="43">
        <v>516.5</v>
      </c>
      <c r="H210" s="43">
        <v>489.3</v>
      </c>
      <c r="I210" s="43">
        <v>510.4</v>
      </c>
      <c r="J210" s="43">
        <f t="shared" si="21"/>
        <v>488.72500000000002</v>
      </c>
      <c r="K210" s="43">
        <v>16</v>
      </c>
      <c r="L210" s="43">
        <v>1</v>
      </c>
      <c r="N210" s="43">
        <f t="shared" si="22"/>
        <v>105.19999999999999</v>
      </c>
      <c r="O210" s="43">
        <f t="shared" si="23"/>
        <v>60.199999999999989</v>
      </c>
      <c r="P210" s="43">
        <f t="shared" si="24"/>
        <v>19.100000000000023</v>
      </c>
      <c r="Q210" s="43">
        <f t="shared" si="25"/>
        <v>21.099999999999966</v>
      </c>
      <c r="S210" s="43">
        <f t="shared" si="26"/>
        <v>62.150000000000091</v>
      </c>
      <c r="T210" s="43">
        <f t="shared" si="27"/>
        <v>40.649999999999977</v>
      </c>
    </row>
    <row r="211" spans="1:20" x14ac:dyDescent="0.3">
      <c r="A211" s="43">
        <v>216</v>
      </c>
      <c r="B211" s="43">
        <v>378.4</v>
      </c>
      <c r="C211" s="43">
        <v>408.9</v>
      </c>
      <c r="D211" s="43">
        <v>346.8</v>
      </c>
      <c r="E211" s="43">
        <v>410.56</v>
      </c>
      <c r="F211" s="43">
        <v>388.48</v>
      </c>
      <c r="G211" s="43">
        <v>507.31</v>
      </c>
      <c r="H211" s="43">
        <v>473.3</v>
      </c>
      <c r="I211" s="43">
        <v>534.83000000000004</v>
      </c>
      <c r="J211" s="43">
        <f t="shared" si="21"/>
        <v>431.07249999999999</v>
      </c>
      <c r="K211" s="43">
        <v>11</v>
      </c>
      <c r="L211" s="43">
        <v>1</v>
      </c>
      <c r="N211" s="43">
        <f t="shared" si="22"/>
        <v>30.5</v>
      </c>
      <c r="O211" s="43">
        <f t="shared" si="23"/>
        <v>63.759999999999991</v>
      </c>
      <c r="P211" s="43">
        <f t="shared" si="24"/>
        <v>118.82999999999998</v>
      </c>
      <c r="Q211" s="43">
        <f t="shared" si="25"/>
        <v>61.53000000000003</v>
      </c>
      <c r="S211" s="43">
        <f t="shared" si="26"/>
        <v>74.66500000000002</v>
      </c>
      <c r="T211" s="43">
        <f t="shared" si="27"/>
        <v>62.645000000000039</v>
      </c>
    </row>
    <row r="212" spans="1:20" x14ac:dyDescent="0.3">
      <c r="A212" s="43">
        <v>217</v>
      </c>
      <c r="B212" s="43">
        <v>364.4</v>
      </c>
      <c r="C212" s="43">
        <v>451.09</v>
      </c>
      <c r="D212" s="43">
        <v>353.5</v>
      </c>
      <c r="E212" s="43">
        <v>408.64</v>
      </c>
      <c r="F212" s="43">
        <v>420.16</v>
      </c>
      <c r="G212" s="43">
        <v>456.8</v>
      </c>
      <c r="H212" s="43">
        <v>441.8</v>
      </c>
      <c r="I212" s="43">
        <v>544.42999999999995</v>
      </c>
      <c r="J212" s="43">
        <f t="shared" si="21"/>
        <v>430.10250000000002</v>
      </c>
      <c r="K212" s="43">
        <v>16</v>
      </c>
      <c r="L212" s="43">
        <v>1</v>
      </c>
      <c r="N212" s="43">
        <f t="shared" si="22"/>
        <v>86.69</v>
      </c>
      <c r="O212" s="43">
        <f t="shared" si="23"/>
        <v>55.139999999999986</v>
      </c>
      <c r="P212" s="43">
        <f t="shared" si="24"/>
        <v>36.639999999999986</v>
      </c>
      <c r="Q212" s="43">
        <f t="shared" si="25"/>
        <v>102.62999999999994</v>
      </c>
      <c r="S212" s="43">
        <f t="shared" si="26"/>
        <v>61.66500000000002</v>
      </c>
      <c r="T212" s="43">
        <f t="shared" si="27"/>
        <v>78.884999999999991</v>
      </c>
    </row>
    <row r="213" spans="1:20" x14ac:dyDescent="0.3">
      <c r="A213" s="43">
        <v>218</v>
      </c>
      <c r="B213" s="43">
        <v>486.8</v>
      </c>
      <c r="C213" s="43">
        <v>523.52</v>
      </c>
      <c r="D213" s="43">
        <v>481.1</v>
      </c>
      <c r="E213" s="43">
        <v>510.06</v>
      </c>
      <c r="F213" s="43">
        <v>477.44</v>
      </c>
      <c r="G213" s="43">
        <v>611.41</v>
      </c>
      <c r="H213" s="43">
        <v>533.23</v>
      </c>
      <c r="I213" s="43">
        <v>606.4</v>
      </c>
      <c r="J213" s="43">
        <f t="shared" si="21"/>
        <v>528.745</v>
      </c>
      <c r="K213" s="43">
        <v>26</v>
      </c>
      <c r="L213" s="43">
        <v>2</v>
      </c>
      <c r="N213" s="43">
        <f t="shared" si="22"/>
        <v>36.71999999999997</v>
      </c>
      <c r="O213" s="43">
        <f t="shared" si="23"/>
        <v>28.95999999999998</v>
      </c>
      <c r="P213" s="43">
        <f t="shared" si="24"/>
        <v>133.96999999999997</v>
      </c>
      <c r="Q213" s="43">
        <f t="shared" si="25"/>
        <v>73.169999999999959</v>
      </c>
      <c r="S213" s="43">
        <f t="shared" si="26"/>
        <v>85.344999999999914</v>
      </c>
      <c r="T213" s="43">
        <f t="shared" si="27"/>
        <v>51.064999999999998</v>
      </c>
    </row>
    <row r="214" spans="1:20" x14ac:dyDescent="0.3">
      <c r="A214" s="43">
        <v>219</v>
      </c>
      <c r="B214" s="43">
        <v>380.5</v>
      </c>
      <c r="C214" s="43">
        <v>517.73</v>
      </c>
      <c r="D214" s="43">
        <v>440.3</v>
      </c>
      <c r="E214" s="43">
        <v>624.4</v>
      </c>
      <c r="F214" s="43">
        <v>449.03</v>
      </c>
      <c r="G214" s="43">
        <v>506.06</v>
      </c>
      <c r="H214" s="43">
        <v>573.66</v>
      </c>
      <c r="I214" s="43">
        <v>603.63</v>
      </c>
      <c r="J214" s="43">
        <f t="shared" si="21"/>
        <v>511.91374999999999</v>
      </c>
      <c r="K214" s="43">
        <v>17</v>
      </c>
      <c r="L214" s="43">
        <v>1</v>
      </c>
      <c r="N214" s="43">
        <f t="shared" si="22"/>
        <v>137.23000000000002</v>
      </c>
      <c r="O214" s="43">
        <f t="shared" si="23"/>
        <v>184.09999999999997</v>
      </c>
      <c r="P214" s="43">
        <f t="shared" si="24"/>
        <v>57.03000000000003</v>
      </c>
      <c r="Q214" s="43">
        <f t="shared" si="25"/>
        <v>29.970000000000027</v>
      </c>
      <c r="S214" s="43">
        <f t="shared" si="26"/>
        <v>97.13</v>
      </c>
      <c r="T214" s="43">
        <f t="shared" si="27"/>
        <v>107.03499999999997</v>
      </c>
    </row>
    <row r="216" spans="1:20" x14ac:dyDescent="0.3"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N216" s="68"/>
      <c r="O216" s="68"/>
      <c r="P216" s="68"/>
      <c r="Q216" s="68"/>
      <c r="R216" s="68"/>
      <c r="S216" s="68"/>
      <c r="T216" s="68"/>
    </row>
    <row r="217" spans="1:20" x14ac:dyDescent="0.3"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N217" s="68"/>
      <c r="O217" s="68"/>
      <c r="P217" s="68"/>
      <c r="Q217" s="68"/>
      <c r="R217" s="68"/>
      <c r="S217" s="68"/>
      <c r="T217" s="68"/>
    </row>
    <row r="219" spans="1:20" x14ac:dyDescent="0.3"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</row>
  </sheetData>
  <sortState xmlns:xlrd2="http://schemas.microsoft.com/office/spreadsheetml/2017/richdata2" ref="A4:T214">
    <sortCondition ref="A4:A21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RT</vt:lpstr>
      <vt:lpstr>ACC</vt:lpstr>
      <vt:lpstr>RT_acc</vt:lpstr>
      <vt:lpstr>Sheet5</vt:lpstr>
      <vt:lpstr>Clean_RT_acc</vt:lpstr>
      <vt:lpstr>Sheet2</vt:lpstr>
      <vt:lpstr>Sheet1</vt:lpstr>
      <vt:lpstr>Sheet3</vt:lpstr>
      <vt:lpstr>Sheet4</vt:lpstr>
      <vt:lpstr>Sheet6</vt:lpstr>
    </vt:vector>
  </TitlesOfParts>
  <Company>University of Birmingham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mms242</dc:creator>
  <cp:lastModifiedBy>polly smith</cp:lastModifiedBy>
  <dcterms:created xsi:type="dcterms:W3CDTF">2013-04-10T14:05:44Z</dcterms:created>
  <dcterms:modified xsi:type="dcterms:W3CDTF">2022-07-20T11:54:41Z</dcterms:modified>
</cp:coreProperties>
</file>