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e\Downloads\"/>
    </mc:Choice>
  </mc:AlternateContent>
  <xr:revisionPtr revIDLastSave="0" documentId="13_ncr:1_{F1E6F119-4852-40B4-AFCE-EDD0B99F8E96}" xr6:coauthVersionLast="47" xr6:coauthVersionMax="47" xr10:uidLastSave="{00000000-0000-0000-0000-000000000000}"/>
  <bookViews>
    <workbookView xWindow="30612" yWindow="-108" windowWidth="23256" windowHeight="12456" xr2:uid="{23C003AF-5D77-4E07-B8ED-1C4FE6FD89AD}"/>
  </bookViews>
  <sheets>
    <sheet name="Petrol_Excel_Projects" sheetId="1" r:id="rId1"/>
    <sheet name="Fuel_Price_Affordability_Dashbo" sheetId="5" r:id="rId2"/>
    <sheet name="Working" sheetId="3" r:id="rId3"/>
    <sheet name="Country_Mapping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58" i="3"/>
  <c r="D57" i="3"/>
  <c r="D56" i="3"/>
  <c r="C57" i="3"/>
  <c r="C58" i="3"/>
  <c r="C56" i="3"/>
  <c r="D53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2" i="1"/>
  <c r="M3" i="1"/>
  <c r="N22" i="1" s="1"/>
  <c r="M4" i="1"/>
  <c r="N4" i="1" s="1"/>
  <c r="M5" i="1"/>
  <c r="N5" i="1" s="1"/>
  <c r="M6" i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M24" i="1"/>
  <c r="M25" i="1"/>
  <c r="M26" i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M39" i="1"/>
  <c r="M40" i="1"/>
  <c r="M41" i="1"/>
  <c r="M42" i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M71" i="1"/>
  <c r="M72" i="1"/>
  <c r="M73" i="1"/>
  <c r="M74" i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M87" i="1"/>
  <c r="M88" i="1"/>
  <c r="M89" i="1"/>
  <c r="M90" i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M103" i="1"/>
  <c r="M104" i="1"/>
  <c r="M105" i="1"/>
  <c r="M106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M119" i="1"/>
  <c r="M120" i="1"/>
  <c r="M121" i="1"/>
  <c r="M122" i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M135" i="1"/>
  <c r="M136" i="1"/>
  <c r="M137" i="1"/>
  <c r="M138" i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M151" i="1"/>
  <c r="M152" i="1"/>
  <c r="M153" i="1"/>
  <c r="M154" i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M167" i="1"/>
  <c r="M168" i="1"/>
  <c r="M169" i="1"/>
  <c r="M170" i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D54" i="3"/>
  <c r="N170" i="1" l="1"/>
  <c r="N122" i="1"/>
  <c r="N74" i="1"/>
  <c r="N153" i="1"/>
  <c r="N121" i="1"/>
  <c r="N73" i="1"/>
  <c r="N41" i="1"/>
  <c r="N168" i="1"/>
  <c r="N136" i="1"/>
  <c r="N88" i="1"/>
  <c r="N56" i="1"/>
  <c r="N24" i="1"/>
  <c r="N2" i="1"/>
  <c r="N151" i="1"/>
  <c r="N103" i="1"/>
  <c r="N71" i="1"/>
  <c r="N166" i="1"/>
  <c r="N118" i="1"/>
  <c r="N54" i="1"/>
  <c r="N6" i="1"/>
  <c r="N3" i="1"/>
  <c r="N154" i="1"/>
  <c r="N106" i="1"/>
  <c r="N58" i="1"/>
  <c r="N26" i="1"/>
  <c r="N10" i="1"/>
  <c r="N169" i="1"/>
  <c r="N137" i="1"/>
  <c r="N89" i="1"/>
  <c r="N57" i="1"/>
  <c r="N25" i="1"/>
  <c r="N9" i="1"/>
  <c r="N152" i="1"/>
  <c r="N104" i="1"/>
  <c r="N72" i="1"/>
  <c r="N40" i="1"/>
  <c r="N8" i="1"/>
  <c r="N167" i="1"/>
  <c r="N135" i="1"/>
  <c r="N87" i="1"/>
  <c r="N55" i="1"/>
  <c r="N39" i="1"/>
  <c r="N23" i="1"/>
  <c r="N7" i="1"/>
  <c r="N182" i="1"/>
  <c r="N134" i="1"/>
  <c r="N86" i="1"/>
  <c r="N38" i="1"/>
  <c r="N138" i="1"/>
  <c r="N90" i="1"/>
  <c r="N42" i="1"/>
  <c r="N105" i="1"/>
  <c r="N120" i="1"/>
  <c r="N119" i="1"/>
  <c r="N150" i="1"/>
  <c r="N102" i="1"/>
  <c r="N70" i="1"/>
</calcChain>
</file>

<file path=xl/sharedStrings.xml><?xml version="1.0" encoding="utf-8"?>
<sst xmlns="http://schemas.openxmlformats.org/spreadsheetml/2006/main" count="603" uniqueCount="215">
  <si>
    <t>Country</t>
  </si>
  <si>
    <t>Region</t>
  </si>
  <si>
    <t>United States</t>
  </si>
  <si>
    <t>North America</t>
  </si>
  <si>
    <t>China</t>
  </si>
  <si>
    <t>Asia</t>
  </si>
  <si>
    <t>India</t>
  </si>
  <si>
    <t>Japan</t>
  </si>
  <si>
    <t>Russia</t>
  </si>
  <si>
    <t>Other</t>
  </si>
  <si>
    <t>Saudi Arabia</t>
  </si>
  <si>
    <t>Brazil</t>
  </si>
  <si>
    <t>South America</t>
  </si>
  <si>
    <t>South Korea</t>
  </si>
  <si>
    <t>Canada</t>
  </si>
  <si>
    <t>Germany</t>
  </si>
  <si>
    <t>Europe</t>
  </si>
  <si>
    <t>Mexico</t>
  </si>
  <si>
    <t>Iran</t>
  </si>
  <si>
    <t>France</t>
  </si>
  <si>
    <t>Indonesia</t>
  </si>
  <si>
    <t>United Kingdom</t>
  </si>
  <si>
    <t>Singapore</t>
  </si>
  <si>
    <t>Italy</t>
  </si>
  <si>
    <t>Spain</t>
  </si>
  <si>
    <t>Thailand</t>
  </si>
  <si>
    <t>Australia</t>
  </si>
  <si>
    <t>Oceania</t>
  </si>
  <si>
    <t>Taiwan</t>
  </si>
  <si>
    <t>Turkey</t>
  </si>
  <si>
    <t>Netherlands</t>
  </si>
  <si>
    <t>Egypt</t>
  </si>
  <si>
    <t>Africa</t>
  </si>
  <si>
    <t>United Arab Emirates</t>
  </si>
  <si>
    <t>Iraq</t>
  </si>
  <si>
    <t>Malaysia</t>
  </si>
  <si>
    <t>Argentina</t>
  </si>
  <si>
    <t>Belgium</t>
  </si>
  <si>
    <t>South Africa</t>
  </si>
  <si>
    <t>Venezuela</t>
  </si>
  <si>
    <t>Poland</t>
  </si>
  <si>
    <t>Pakistan</t>
  </si>
  <si>
    <t>Vietnam</t>
  </si>
  <si>
    <t>Nigeria</t>
  </si>
  <si>
    <t>Colombia</t>
  </si>
  <si>
    <t>Algeria</t>
  </si>
  <si>
    <t>Kuwait</t>
  </si>
  <si>
    <t>Philippines</t>
  </si>
  <si>
    <t>Chile</t>
  </si>
  <si>
    <t>Hong Kong</t>
  </si>
  <si>
    <t>Kazakhstan</t>
  </si>
  <si>
    <t>Austria</t>
  </si>
  <si>
    <t>Sweden</t>
  </si>
  <si>
    <t>Peru</t>
  </si>
  <si>
    <t>Ukraine</t>
  </si>
  <si>
    <t>Ecuador</t>
  </si>
  <si>
    <t>Greece</t>
  </si>
  <si>
    <t>Morocco</t>
  </si>
  <si>
    <t>Libya</t>
  </si>
  <si>
    <t>Switzerland</t>
  </si>
  <si>
    <t>Qatar</t>
  </si>
  <si>
    <t>Ireland</t>
  </si>
  <si>
    <t>Denmark</t>
  </si>
  <si>
    <t>Israel</t>
  </si>
  <si>
    <t>Romania</t>
  </si>
  <si>
    <t>Czech Republic (Czechia)</t>
  </si>
  <si>
    <t>Turkmenistan</t>
  </si>
  <si>
    <t>Norway</t>
  </si>
  <si>
    <t>New Zealand</t>
  </si>
  <si>
    <t>Cuba</t>
  </si>
  <si>
    <t>Oman</t>
  </si>
  <si>
    <t>Hungary</t>
  </si>
  <si>
    <t>Finland</t>
  </si>
  <si>
    <t>Portugal</t>
  </si>
  <si>
    <t>Panama</t>
  </si>
  <si>
    <t>Lebanon</t>
  </si>
  <si>
    <t>Bangladesh</t>
  </si>
  <si>
    <t>Angola</t>
  </si>
  <si>
    <t>Syria</t>
  </si>
  <si>
    <t>Puerto Rico</t>
  </si>
  <si>
    <t>Azerbaijan</t>
  </si>
  <si>
    <t>Belarus</t>
  </si>
  <si>
    <t>Guatemala</t>
  </si>
  <si>
    <t>Kenya</t>
  </si>
  <si>
    <t>Tunisia</t>
  </si>
  <si>
    <t>Sri Lanka</t>
  </si>
  <si>
    <t>Myanmar</t>
  </si>
  <si>
    <t>Bulgaria</t>
  </si>
  <si>
    <t>Dominican Republic</t>
  </si>
  <si>
    <t>Jordan</t>
  </si>
  <si>
    <t>Sudan</t>
  </si>
  <si>
    <t>Bolivia</t>
  </si>
  <si>
    <t>Ghana</t>
  </si>
  <si>
    <t>Ethiopia</t>
  </si>
  <si>
    <t>Slovakia</t>
  </si>
  <si>
    <t>Serbia</t>
  </si>
  <si>
    <t>Tanzania</t>
  </si>
  <si>
    <t>Croatia</t>
  </si>
  <si>
    <t>Bahrain</t>
  </si>
  <si>
    <t>Yemen</t>
  </si>
  <si>
    <t>Costa Rica</t>
  </si>
  <si>
    <t>Luxembourg</t>
  </si>
  <si>
    <t>Uruguay</t>
  </si>
  <si>
    <t>Lithuania</t>
  </si>
  <si>
    <t>Trinidad and Tobago</t>
  </si>
  <si>
    <t>Honduras</t>
  </si>
  <si>
    <t>Jamaica</t>
  </si>
  <si>
    <t>Uzbekistan</t>
  </si>
  <si>
    <t>Côte d'Ivoire</t>
  </si>
  <si>
    <t>Slovenia</t>
  </si>
  <si>
    <t>Paraguay</t>
  </si>
  <si>
    <t>El Salvador</t>
  </si>
  <si>
    <t>Cambodia</t>
  </si>
  <si>
    <t>Cyprus</t>
  </si>
  <si>
    <t>Senegal</t>
  </si>
  <si>
    <t>Malta</t>
  </si>
  <si>
    <t>Cameroon</t>
  </si>
  <si>
    <t>Afghanistan</t>
  </si>
  <si>
    <t>Nepal</t>
  </si>
  <si>
    <t>Latvia</t>
  </si>
  <si>
    <t>Benin</t>
  </si>
  <si>
    <t>Papua New Guinea</t>
  </si>
  <si>
    <t>Bosnia and Herzegovina</t>
  </si>
  <si>
    <t>Mozambique</t>
  </si>
  <si>
    <t>Nicaragua</t>
  </si>
  <si>
    <t>Kyrgyzstan</t>
  </si>
  <si>
    <t>Uganda</t>
  </si>
  <si>
    <t>Estonia</t>
  </si>
  <si>
    <t>Zimbabwe</t>
  </si>
  <si>
    <t>Georgia</t>
  </si>
  <si>
    <t>State of Palestine</t>
  </si>
  <si>
    <t>Namibia</t>
  </si>
  <si>
    <t>Albania</t>
  </si>
  <si>
    <t>Mauritius</t>
  </si>
  <si>
    <t>Brunei</t>
  </si>
  <si>
    <t>Macao</t>
  </si>
  <si>
    <t>DR Congo</t>
  </si>
  <si>
    <t>Haiti</t>
  </si>
  <si>
    <t>Gabon</t>
  </si>
  <si>
    <t>Madagascar</t>
  </si>
  <si>
    <t>Botswana</t>
  </si>
  <si>
    <t>Burkina Faso</t>
  </si>
  <si>
    <t>Moldova</t>
  </si>
  <si>
    <t>Mali</t>
  </si>
  <si>
    <t>Congo</t>
  </si>
  <si>
    <t>Togo</t>
  </si>
  <si>
    <t>Guinea</t>
  </si>
  <si>
    <t>Zambia</t>
  </si>
  <si>
    <t>Laos</t>
  </si>
  <si>
    <t>Mongolia</t>
  </si>
  <si>
    <t>Iceland</t>
  </si>
  <si>
    <t>North Macedonia</t>
  </si>
  <si>
    <t>Bahamas</t>
  </si>
  <si>
    <t>Tajikistan</t>
  </si>
  <si>
    <t>New Caledonia</t>
  </si>
  <si>
    <t>Fiji</t>
  </si>
  <si>
    <t>North Korea</t>
  </si>
  <si>
    <t>Armenia</t>
  </si>
  <si>
    <t>Malawi</t>
  </si>
  <si>
    <t>South Sudan</t>
  </si>
  <si>
    <t>Rwanda</t>
  </si>
  <si>
    <t>Somalia</t>
  </si>
  <si>
    <t>Montenegro</t>
  </si>
  <si>
    <t>Sierra Leone</t>
  </si>
  <si>
    <t>Guyana</t>
  </si>
  <si>
    <t>Maldives</t>
  </si>
  <si>
    <t>Liberia</t>
  </si>
  <si>
    <t>Suriname</t>
  </si>
  <si>
    <t>Aruba</t>
  </si>
  <si>
    <t>Lesotho</t>
  </si>
  <si>
    <t>Barbados</t>
  </si>
  <si>
    <t>Cabo Verde</t>
  </si>
  <si>
    <t>Seychelles</t>
  </si>
  <si>
    <t>Burundi</t>
  </si>
  <si>
    <t>British Virgin Islands</t>
  </si>
  <si>
    <t>Cayman Islands</t>
  </si>
  <si>
    <t>Bhutan</t>
  </si>
  <si>
    <t>Comoros</t>
  </si>
  <si>
    <t>Vanuatu</t>
  </si>
  <si>
    <t>Saint Helena</t>
  </si>
  <si>
    <t>Kiribati</t>
  </si>
  <si>
    <t>Grenada</t>
  </si>
  <si>
    <t>Gambia</t>
  </si>
  <si>
    <t>Central African Republic</t>
  </si>
  <si>
    <t>Dominica</t>
  </si>
  <si>
    <t>Belize</t>
  </si>
  <si>
    <t>Niue</t>
  </si>
  <si>
    <t>Saint Pierre &amp; Miquelon</t>
  </si>
  <si>
    <t>Montserrat</t>
  </si>
  <si>
    <t>Tonga</t>
  </si>
  <si>
    <t>S#</t>
  </si>
  <si>
    <t>Daily Oil Consumption (Barrels)</t>
  </si>
  <si>
    <t>World Share</t>
  </si>
  <si>
    <t>Yearly Gallons Per Capita</t>
  </si>
  <si>
    <t>Price Per Gallon (USD)</t>
  </si>
  <si>
    <t>Price Per Liter (USD)</t>
  </si>
  <si>
    <t>Price Per Liter (PKR)</t>
  </si>
  <si>
    <t>GDP Per Capita ( USD )</t>
  </si>
  <si>
    <t>Gallons GDP Per Capita Can Buy</t>
  </si>
  <si>
    <t>xTimes Yearly Gallons Per Capita Buy</t>
  </si>
  <si>
    <t xml:space="preserve">Brunei </t>
  </si>
  <si>
    <t xml:space="preserve">Region </t>
  </si>
  <si>
    <t xml:space="preserve">Fuel Afforabilty Score </t>
  </si>
  <si>
    <t>Rank</t>
  </si>
  <si>
    <t>Row Labels</t>
  </si>
  <si>
    <t>Grand Total</t>
  </si>
  <si>
    <t>Average of Rank</t>
  </si>
  <si>
    <t xml:space="preserve">Global Fuel Price Affordability Dashboard </t>
  </si>
  <si>
    <t xml:space="preserve">Average Price Per Gallon </t>
  </si>
  <si>
    <t>Average Affordability Score</t>
  </si>
  <si>
    <t xml:space="preserve">Venezuela </t>
  </si>
  <si>
    <t xml:space="preserve">Norway </t>
  </si>
  <si>
    <t xml:space="preserve">United States </t>
  </si>
  <si>
    <t>Price per Litre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</si>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</sst>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64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Fuel Affordability Rank by Region (Lower Rank = More Affordable)</a:t>
            </a:r>
          </a:p>
        </c:rich>
      </c:tx>
      <c:layout>
        <c:manualLayout>
          <c:xMode val="edge"/>
          <c:yMode val="edge"/>
          <c:x val="0.1009558439142475"/>
          <c:y val="4.593152385365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Africa</c:v>
              </c:pt>
              <c:pt idx="1">
                <c:v>Asia</c:v>
              </c:pt>
              <c:pt idx="2">
                <c:v>Europe</c:v>
              </c:pt>
              <c:pt idx="3">
                <c:v>North America</c:v>
              </c:pt>
              <c:pt idx="4">
                <c:v>Oceania</c:v>
              </c:pt>
              <c:pt idx="5">
                <c:v>Other</c:v>
              </c:pt>
              <c:pt idx="6">
                <c:v>South America</c:v>
              </c:pt>
            </c:strLit>
          </c:cat>
          <c:val>
            <c:numLit>
              <c:formatCode>General</c:formatCode>
              <c:ptCount val="7"/>
              <c:pt idx="0">
                <c:v>139.07499999999999</c:v>
              </c:pt>
              <c:pt idx="1">
                <c:v>83.692307692307693</c:v>
              </c:pt>
              <c:pt idx="2">
                <c:v>58.970588235294116</c:v>
              </c:pt>
              <c:pt idx="3">
                <c:v>79.875</c:v>
              </c:pt>
              <c:pt idx="4">
                <c:v>93.888888888888886</c:v>
              </c:pt>
              <c:pt idx="5">
                <c:v>83.561403508771932</c:v>
              </c:pt>
              <c:pt idx="6">
                <c:v>77.416666666666671</c:v>
              </c:pt>
            </c:numLit>
          </c:val>
          <c:extLst>
            <c:ext xmlns:c16="http://schemas.microsoft.com/office/drawing/2014/chart" uri="{C3380CC4-5D6E-409C-BE32-E72D297353CC}">
              <c16:uniqueId val="{00000000-17B9-487F-8FF9-8967748D6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439424"/>
        <c:axId val="1682438464"/>
      </c:barChart>
      <c:catAx>
        <c:axId val="16824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38464"/>
        <c:crosses val="autoZero"/>
        <c:auto val="1"/>
        <c:lblAlgn val="ctr"/>
        <c:lblOffset val="100"/>
        <c:noMultiLvlLbl val="0"/>
      </c:catAx>
      <c:valAx>
        <c:axId val="16824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24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Capita vs Fuel Price Per Litre ( USD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Petrol_Excel_Projects!$I$1</c:f>
              <c:strCache>
                <c:ptCount val="1"/>
                <c:pt idx="0">
                  <c:v>GDP Per Capita ( USD 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Petrol_Excel_Projects!$I$2:$I$182</c:f>
              <c:numCache>
                <c:formatCode>0</c:formatCode>
                <c:ptCount val="181"/>
                <c:pt idx="0">
                  <c:v>63414</c:v>
                </c:pt>
                <c:pt idx="1">
                  <c:v>10435</c:v>
                </c:pt>
                <c:pt idx="2">
                  <c:v>1901</c:v>
                </c:pt>
                <c:pt idx="3">
                  <c:v>40193</c:v>
                </c:pt>
                <c:pt idx="4">
                  <c:v>10127</c:v>
                </c:pt>
                <c:pt idx="5">
                  <c:v>20110</c:v>
                </c:pt>
                <c:pt idx="6">
                  <c:v>6797</c:v>
                </c:pt>
                <c:pt idx="7">
                  <c:v>31632</c:v>
                </c:pt>
                <c:pt idx="8">
                  <c:v>43258</c:v>
                </c:pt>
                <c:pt idx="9">
                  <c:v>46208</c:v>
                </c:pt>
                <c:pt idx="10">
                  <c:v>8329</c:v>
                </c:pt>
                <c:pt idx="11">
                  <c:v>2423</c:v>
                </c:pt>
                <c:pt idx="12">
                  <c:v>39030</c:v>
                </c:pt>
                <c:pt idx="13">
                  <c:v>3870</c:v>
                </c:pt>
                <c:pt idx="14">
                  <c:v>41125</c:v>
                </c:pt>
                <c:pt idx="15">
                  <c:v>59798</c:v>
                </c:pt>
                <c:pt idx="16">
                  <c:v>31714</c:v>
                </c:pt>
                <c:pt idx="17">
                  <c:v>27063</c:v>
                </c:pt>
                <c:pt idx="18">
                  <c:v>7189</c:v>
                </c:pt>
                <c:pt idx="19">
                  <c:v>51693</c:v>
                </c:pt>
                <c:pt idx="20">
                  <c:v>25936</c:v>
                </c:pt>
                <c:pt idx="21">
                  <c:v>8536</c:v>
                </c:pt>
                <c:pt idx="22">
                  <c:v>52397</c:v>
                </c:pt>
                <c:pt idx="23">
                  <c:v>3548</c:v>
                </c:pt>
                <c:pt idx="24">
                  <c:v>36285</c:v>
                </c:pt>
                <c:pt idx="25">
                  <c:v>4158</c:v>
                </c:pt>
                <c:pt idx="26">
                  <c:v>10412</c:v>
                </c:pt>
                <c:pt idx="27">
                  <c:v>8579</c:v>
                </c:pt>
                <c:pt idx="28">
                  <c:v>45159</c:v>
                </c:pt>
                <c:pt idx="29">
                  <c:v>5091</c:v>
                </c:pt>
                <c:pt idx="30">
                  <c:v>16056</c:v>
                </c:pt>
                <c:pt idx="31">
                  <c:v>15721</c:v>
                </c:pt>
                <c:pt idx="32">
                  <c:v>1194</c:v>
                </c:pt>
                <c:pt idx="33">
                  <c:v>2786</c:v>
                </c:pt>
                <c:pt idx="34">
                  <c:v>2097</c:v>
                </c:pt>
                <c:pt idx="35">
                  <c:v>5333</c:v>
                </c:pt>
                <c:pt idx="36">
                  <c:v>3310</c:v>
                </c:pt>
                <c:pt idx="37">
                  <c:v>24812</c:v>
                </c:pt>
                <c:pt idx="38">
                  <c:v>3299</c:v>
                </c:pt>
                <c:pt idx="39">
                  <c:v>13232</c:v>
                </c:pt>
                <c:pt idx="40">
                  <c:v>46324</c:v>
                </c:pt>
                <c:pt idx="41">
                  <c:v>9122</c:v>
                </c:pt>
                <c:pt idx="42">
                  <c:v>48587</c:v>
                </c:pt>
                <c:pt idx="43">
                  <c:v>52274</c:v>
                </c:pt>
                <c:pt idx="44">
                  <c:v>6127</c:v>
                </c:pt>
                <c:pt idx="45">
                  <c:v>3727</c:v>
                </c:pt>
                <c:pt idx="46">
                  <c:v>5600</c:v>
                </c:pt>
                <c:pt idx="47">
                  <c:v>17623</c:v>
                </c:pt>
                <c:pt idx="48">
                  <c:v>3009</c:v>
                </c:pt>
                <c:pt idx="49">
                  <c:v>3699</c:v>
                </c:pt>
                <c:pt idx="50">
                  <c:v>87097</c:v>
                </c:pt>
                <c:pt idx="51">
                  <c:v>50124</c:v>
                </c:pt>
                <c:pt idx="52">
                  <c:v>85268</c:v>
                </c:pt>
                <c:pt idx="53">
                  <c:v>61063</c:v>
                </c:pt>
                <c:pt idx="54">
                  <c:v>44169</c:v>
                </c:pt>
                <c:pt idx="55">
                  <c:v>12896</c:v>
                </c:pt>
                <c:pt idx="56">
                  <c:v>22932</c:v>
                </c:pt>
                <c:pt idx="57">
                  <c:v>7612</c:v>
                </c:pt>
                <c:pt idx="58">
                  <c:v>67390</c:v>
                </c:pt>
                <c:pt idx="59">
                  <c:v>41442</c:v>
                </c:pt>
                <c:pt idx="60">
                  <c:v>9478</c:v>
                </c:pt>
                <c:pt idx="61">
                  <c:v>12660</c:v>
                </c:pt>
                <c:pt idx="62">
                  <c:v>15981</c:v>
                </c:pt>
                <c:pt idx="63">
                  <c:v>48773</c:v>
                </c:pt>
                <c:pt idx="64">
                  <c:v>22176</c:v>
                </c:pt>
                <c:pt idx="65">
                  <c:v>12510</c:v>
                </c:pt>
                <c:pt idx="66">
                  <c:v>4650</c:v>
                </c:pt>
                <c:pt idx="67">
                  <c:v>1969</c:v>
                </c:pt>
                <c:pt idx="68">
                  <c:v>1896</c:v>
                </c:pt>
                <c:pt idx="69">
                  <c:v>2033</c:v>
                </c:pt>
                <c:pt idx="70">
                  <c:v>32291</c:v>
                </c:pt>
                <c:pt idx="71">
                  <c:v>4214</c:v>
                </c:pt>
                <c:pt idx="72">
                  <c:v>6411</c:v>
                </c:pt>
                <c:pt idx="73">
                  <c:v>4603</c:v>
                </c:pt>
                <c:pt idx="74">
                  <c:v>1838</c:v>
                </c:pt>
                <c:pt idx="75">
                  <c:v>3320</c:v>
                </c:pt>
                <c:pt idx="76">
                  <c:v>3682</c:v>
                </c:pt>
                <c:pt idx="77">
                  <c:v>1400</c:v>
                </c:pt>
                <c:pt idx="78">
                  <c:v>10079</c:v>
                </c:pt>
                <c:pt idx="79">
                  <c:v>7268</c:v>
                </c:pt>
                <c:pt idx="80">
                  <c:v>4283</c:v>
                </c:pt>
                <c:pt idx="81">
                  <c:v>596</c:v>
                </c:pt>
                <c:pt idx="82">
                  <c:v>3143</c:v>
                </c:pt>
                <c:pt idx="83">
                  <c:v>2329</c:v>
                </c:pt>
                <c:pt idx="84">
                  <c:v>936</c:v>
                </c:pt>
                <c:pt idx="85">
                  <c:v>19267</c:v>
                </c:pt>
                <c:pt idx="86">
                  <c:v>7721</c:v>
                </c:pt>
                <c:pt idx="87">
                  <c:v>1077</c:v>
                </c:pt>
                <c:pt idx="88">
                  <c:v>14134</c:v>
                </c:pt>
                <c:pt idx="89">
                  <c:v>20410</c:v>
                </c:pt>
                <c:pt idx="90">
                  <c:v>824</c:v>
                </c:pt>
                <c:pt idx="91">
                  <c:v>12141</c:v>
                </c:pt>
                <c:pt idx="92">
                  <c:v>115874</c:v>
                </c:pt>
                <c:pt idx="93">
                  <c:v>15438</c:v>
                </c:pt>
                <c:pt idx="94">
                  <c:v>20234</c:v>
                </c:pt>
                <c:pt idx="95">
                  <c:v>15426</c:v>
                </c:pt>
                <c:pt idx="96">
                  <c:v>2406</c:v>
                </c:pt>
                <c:pt idx="97">
                  <c:v>4665</c:v>
                </c:pt>
                <c:pt idx="98">
                  <c:v>1686</c:v>
                </c:pt>
                <c:pt idx="99">
                  <c:v>2325</c:v>
                </c:pt>
                <c:pt idx="100">
                  <c:v>25517</c:v>
                </c:pt>
                <c:pt idx="101">
                  <c:v>4950</c:v>
                </c:pt>
                <c:pt idx="102">
                  <c:v>3799</c:v>
                </c:pt>
                <c:pt idx="103">
                  <c:v>1513</c:v>
                </c:pt>
                <c:pt idx="104">
                  <c:v>26624</c:v>
                </c:pt>
                <c:pt idx="105">
                  <c:v>1488</c:v>
                </c:pt>
                <c:pt idx="106">
                  <c:v>27885</c:v>
                </c:pt>
                <c:pt idx="107">
                  <c:v>1499</c:v>
                </c:pt>
                <c:pt idx="108">
                  <c:v>509</c:v>
                </c:pt>
                <c:pt idx="109">
                  <c:v>1155</c:v>
                </c:pt>
                <c:pt idx="110">
                  <c:v>17726</c:v>
                </c:pt>
                <c:pt idx="111">
                  <c:v>1291</c:v>
                </c:pt>
                <c:pt idx="112">
                  <c:v>2637</c:v>
                </c:pt>
                <c:pt idx="113">
                  <c:v>6032</c:v>
                </c:pt>
                <c:pt idx="114">
                  <c:v>449</c:v>
                </c:pt>
                <c:pt idx="115">
                  <c:v>1905</c:v>
                </c:pt>
                <c:pt idx="116">
                  <c:v>1174</c:v>
                </c:pt>
                <c:pt idx="117">
                  <c:v>817</c:v>
                </c:pt>
                <c:pt idx="118">
                  <c:v>23027</c:v>
                </c:pt>
                <c:pt idx="119">
                  <c:v>1128</c:v>
                </c:pt>
                <c:pt idx="120">
                  <c:v>4279</c:v>
                </c:pt>
                <c:pt idx="121">
                  <c:v>3240</c:v>
                </c:pt>
                <c:pt idx="122">
                  <c:v>4211</c:v>
                </c:pt>
                <c:pt idx="123">
                  <c:v>5215</c:v>
                </c:pt>
                <c:pt idx="124">
                  <c:v>8628</c:v>
                </c:pt>
                <c:pt idx="125">
                  <c:v>27443</c:v>
                </c:pt>
                <c:pt idx="126">
                  <c:v>86117</c:v>
                </c:pt>
                <c:pt idx="127">
                  <c:v>557</c:v>
                </c:pt>
                <c:pt idx="128">
                  <c:v>1177</c:v>
                </c:pt>
                <c:pt idx="129">
                  <c:v>7006</c:v>
                </c:pt>
                <c:pt idx="130">
                  <c:v>496</c:v>
                </c:pt>
                <c:pt idx="131">
                  <c:v>6711</c:v>
                </c:pt>
                <c:pt idx="132">
                  <c:v>831</c:v>
                </c:pt>
                <c:pt idx="133">
                  <c:v>4551</c:v>
                </c:pt>
                <c:pt idx="134">
                  <c:v>859</c:v>
                </c:pt>
                <c:pt idx="135">
                  <c:v>1973</c:v>
                </c:pt>
                <c:pt idx="136">
                  <c:v>915</c:v>
                </c:pt>
                <c:pt idx="137">
                  <c:v>1194</c:v>
                </c:pt>
                <c:pt idx="138">
                  <c:v>1051</c:v>
                </c:pt>
                <c:pt idx="139">
                  <c:v>2630</c:v>
                </c:pt>
                <c:pt idx="140">
                  <c:v>4007</c:v>
                </c:pt>
                <c:pt idx="141">
                  <c:v>59270</c:v>
                </c:pt>
                <c:pt idx="142">
                  <c:v>5888</c:v>
                </c:pt>
                <c:pt idx="143">
                  <c:v>25194</c:v>
                </c:pt>
                <c:pt idx="144">
                  <c:v>859</c:v>
                </c:pt>
                <c:pt idx="145">
                  <c:v>34789</c:v>
                </c:pt>
                <c:pt idx="146">
                  <c:v>4882</c:v>
                </c:pt>
                <c:pt idx="147">
                  <c:v>1300</c:v>
                </c:pt>
                <c:pt idx="148">
                  <c:v>4268</c:v>
                </c:pt>
                <c:pt idx="149">
                  <c:v>625</c:v>
                </c:pt>
                <c:pt idx="150">
                  <c:v>1120</c:v>
                </c:pt>
                <c:pt idx="151">
                  <c:v>798</c:v>
                </c:pt>
                <c:pt idx="152">
                  <c:v>309</c:v>
                </c:pt>
                <c:pt idx="153">
                  <c:v>7677</c:v>
                </c:pt>
                <c:pt idx="154">
                  <c:v>485</c:v>
                </c:pt>
                <c:pt idx="155">
                  <c:v>6956</c:v>
                </c:pt>
                <c:pt idx="156">
                  <c:v>6924</c:v>
                </c:pt>
                <c:pt idx="157">
                  <c:v>583</c:v>
                </c:pt>
                <c:pt idx="158">
                  <c:v>6491</c:v>
                </c:pt>
                <c:pt idx="159">
                  <c:v>30253</c:v>
                </c:pt>
                <c:pt idx="160">
                  <c:v>861</c:v>
                </c:pt>
                <c:pt idx="161">
                  <c:v>15374</c:v>
                </c:pt>
                <c:pt idx="162">
                  <c:v>3064</c:v>
                </c:pt>
                <c:pt idx="163">
                  <c:v>10764</c:v>
                </c:pt>
                <c:pt idx="164">
                  <c:v>274</c:v>
                </c:pt>
                <c:pt idx="165">
                  <c:v>34246</c:v>
                </c:pt>
                <c:pt idx="166">
                  <c:v>85083</c:v>
                </c:pt>
                <c:pt idx="167">
                  <c:v>3122</c:v>
                </c:pt>
                <c:pt idx="168">
                  <c:v>1403</c:v>
                </c:pt>
                <c:pt idx="169">
                  <c:v>2783</c:v>
                </c:pt>
                <c:pt idx="170">
                  <c:v>7800</c:v>
                </c:pt>
                <c:pt idx="171">
                  <c:v>1671</c:v>
                </c:pt>
                <c:pt idx="172">
                  <c:v>9262</c:v>
                </c:pt>
                <c:pt idx="173">
                  <c:v>787</c:v>
                </c:pt>
                <c:pt idx="174">
                  <c:v>477</c:v>
                </c:pt>
                <c:pt idx="175">
                  <c:v>7268</c:v>
                </c:pt>
                <c:pt idx="176">
                  <c:v>4436</c:v>
                </c:pt>
                <c:pt idx="177">
                  <c:v>15586</c:v>
                </c:pt>
                <c:pt idx="178">
                  <c:v>34900</c:v>
                </c:pt>
                <c:pt idx="179">
                  <c:v>12589</c:v>
                </c:pt>
                <c:pt idx="180">
                  <c:v>4903</c:v>
                </c:pt>
              </c:numCache>
            </c:numRef>
          </c:xVal>
          <c:yVal>
            <c:numRef>
              <c:f>Petrol_Excel_Projects!$G$2:$G$182</c:f>
              <c:numCache>
                <c:formatCode>General</c:formatCode>
                <c:ptCount val="181"/>
                <c:pt idx="0">
                  <c:v>1.37</c:v>
                </c:pt>
                <c:pt idx="1">
                  <c:v>1.43</c:v>
                </c:pt>
                <c:pt idx="2">
                  <c:v>1.33</c:v>
                </c:pt>
                <c:pt idx="3">
                  <c:v>1.24</c:v>
                </c:pt>
                <c:pt idx="4">
                  <c:v>0.9</c:v>
                </c:pt>
                <c:pt idx="5">
                  <c:v>0.62</c:v>
                </c:pt>
                <c:pt idx="6">
                  <c:v>1.42</c:v>
                </c:pt>
                <c:pt idx="7">
                  <c:v>1.61</c:v>
                </c:pt>
                <c:pt idx="8">
                  <c:v>1.79</c:v>
                </c:pt>
                <c:pt idx="9">
                  <c:v>2.02</c:v>
                </c:pt>
                <c:pt idx="10">
                  <c:v>1.1499999999999999</c:v>
                </c:pt>
                <c:pt idx="11">
                  <c:v>0.05</c:v>
                </c:pt>
                <c:pt idx="12">
                  <c:v>2.19</c:v>
                </c:pt>
                <c:pt idx="13">
                  <c:v>1.18</c:v>
                </c:pt>
                <c:pt idx="14">
                  <c:v>2.2200000000000002</c:v>
                </c:pt>
                <c:pt idx="15">
                  <c:v>2.2999999999999998</c:v>
                </c:pt>
                <c:pt idx="16">
                  <c:v>2.12</c:v>
                </c:pt>
                <c:pt idx="17">
                  <c:v>2.21</c:v>
                </c:pt>
                <c:pt idx="18">
                  <c:v>1.51</c:v>
                </c:pt>
                <c:pt idx="19">
                  <c:v>1.38</c:v>
                </c:pt>
                <c:pt idx="20">
                  <c:v>1.04</c:v>
                </c:pt>
                <c:pt idx="21">
                  <c:v>1.6</c:v>
                </c:pt>
                <c:pt idx="22">
                  <c:v>2.4700000000000002</c:v>
                </c:pt>
                <c:pt idx="23">
                  <c:v>0.52</c:v>
                </c:pt>
                <c:pt idx="24">
                  <c:v>1.1000000000000001</c:v>
                </c:pt>
                <c:pt idx="25">
                  <c:v>0.51</c:v>
                </c:pt>
                <c:pt idx="26">
                  <c:v>0.46</c:v>
                </c:pt>
                <c:pt idx="27">
                  <c:v>1.05</c:v>
                </c:pt>
                <c:pt idx="28">
                  <c:v>2.21</c:v>
                </c:pt>
                <c:pt idx="29">
                  <c:v>1.48</c:v>
                </c:pt>
                <c:pt idx="30">
                  <c:v>0.02</c:v>
                </c:pt>
                <c:pt idx="31">
                  <c:v>1.8</c:v>
                </c:pt>
                <c:pt idx="32">
                  <c:v>1.03</c:v>
                </c:pt>
                <c:pt idx="33">
                  <c:v>1.42</c:v>
                </c:pt>
                <c:pt idx="34">
                  <c:v>0.42</c:v>
                </c:pt>
                <c:pt idx="35">
                  <c:v>0.6</c:v>
                </c:pt>
                <c:pt idx="36">
                  <c:v>0.31</c:v>
                </c:pt>
                <c:pt idx="37">
                  <c:v>0.34</c:v>
                </c:pt>
                <c:pt idx="38">
                  <c:v>1.55</c:v>
                </c:pt>
                <c:pt idx="39">
                  <c:v>1.39</c:v>
                </c:pt>
                <c:pt idx="40">
                  <c:v>3</c:v>
                </c:pt>
                <c:pt idx="41">
                  <c:v>0.48</c:v>
                </c:pt>
                <c:pt idx="42">
                  <c:v>2.13</c:v>
                </c:pt>
                <c:pt idx="43">
                  <c:v>2.2999999999999998</c:v>
                </c:pt>
                <c:pt idx="44">
                  <c:v>1.65</c:v>
                </c:pt>
                <c:pt idx="45">
                  <c:v>1.7</c:v>
                </c:pt>
                <c:pt idx="46">
                  <c:v>1.17</c:v>
                </c:pt>
                <c:pt idx="47">
                  <c:v>2.5099999999999998</c:v>
                </c:pt>
                <c:pt idx="48">
                  <c:v>1.68</c:v>
                </c:pt>
                <c:pt idx="49">
                  <c:v>0.03</c:v>
                </c:pt>
                <c:pt idx="50">
                  <c:v>2.19</c:v>
                </c:pt>
                <c:pt idx="51">
                  <c:v>0.57999999999999996</c:v>
                </c:pt>
                <c:pt idx="52">
                  <c:v>2.0699999999999998</c:v>
                </c:pt>
                <c:pt idx="53">
                  <c:v>2.65</c:v>
                </c:pt>
                <c:pt idx="54">
                  <c:v>2.1</c:v>
                </c:pt>
                <c:pt idx="55">
                  <c:v>1.82</c:v>
                </c:pt>
                <c:pt idx="56">
                  <c:v>2</c:v>
                </c:pt>
                <c:pt idx="57">
                  <c:v>0.43</c:v>
                </c:pt>
                <c:pt idx="58">
                  <c:v>2.7</c:v>
                </c:pt>
                <c:pt idx="59">
                  <c:v>2.0699999999999998</c:v>
                </c:pt>
                <c:pt idx="60">
                  <c:v>1.26</c:v>
                </c:pt>
                <c:pt idx="61">
                  <c:v>0.62</c:v>
                </c:pt>
                <c:pt idx="62">
                  <c:v>2.0099999999999998</c:v>
                </c:pt>
                <c:pt idx="63">
                  <c:v>2.64</c:v>
                </c:pt>
                <c:pt idx="64">
                  <c:v>2.2599999999999998</c:v>
                </c:pt>
                <c:pt idx="65">
                  <c:v>1.45</c:v>
                </c:pt>
                <c:pt idx="66">
                  <c:v>1.43</c:v>
                </c:pt>
                <c:pt idx="67">
                  <c:v>0.95</c:v>
                </c:pt>
                <c:pt idx="68">
                  <c:v>0.37</c:v>
                </c:pt>
                <c:pt idx="69">
                  <c:v>0.28999999999999998</c:v>
                </c:pt>
                <c:pt idx="70">
                  <c:v>1.43</c:v>
                </c:pt>
                <c:pt idx="71">
                  <c:v>0.59</c:v>
                </c:pt>
                <c:pt idx="72">
                  <c:v>0.71</c:v>
                </c:pt>
                <c:pt idx="73">
                  <c:v>1.36</c:v>
                </c:pt>
                <c:pt idx="74">
                  <c:v>1.36</c:v>
                </c:pt>
                <c:pt idx="75">
                  <c:v>0.76</c:v>
                </c:pt>
                <c:pt idx="76">
                  <c:v>1.26</c:v>
                </c:pt>
                <c:pt idx="77">
                  <c:v>1.26</c:v>
                </c:pt>
                <c:pt idx="78">
                  <c:v>1.72</c:v>
                </c:pt>
                <c:pt idx="79">
                  <c:v>1.41</c:v>
                </c:pt>
                <c:pt idx="80">
                  <c:v>1.66</c:v>
                </c:pt>
                <c:pt idx="81">
                  <c:v>1.27</c:v>
                </c:pt>
                <c:pt idx="82">
                  <c:v>0.54</c:v>
                </c:pt>
                <c:pt idx="83">
                  <c:v>1.29</c:v>
                </c:pt>
                <c:pt idx="84">
                  <c:v>0.71</c:v>
                </c:pt>
                <c:pt idx="85">
                  <c:v>1.98</c:v>
                </c:pt>
                <c:pt idx="86">
                  <c:v>1.76</c:v>
                </c:pt>
                <c:pt idx="87">
                  <c:v>1.28</c:v>
                </c:pt>
                <c:pt idx="88">
                  <c:v>1.91</c:v>
                </c:pt>
                <c:pt idx="89">
                  <c:v>0.53</c:v>
                </c:pt>
                <c:pt idx="90">
                  <c:v>0.52</c:v>
                </c:pt>
                <c:pt idx="91">
                  <c:v>1.55</c:v>
                </c:pt>
                <c:pt idx="92">
                  <c:v>2.09</c:v>
                </c:pt>
                <c:pt idx="93">
                  <c:v>2.02</c:v>
                </c:pt>
                <c:pt idx="94">
                  <c:v>2.14</c:v>
                </c:pt>
                <c:pt idx="95">
                  <c:v>0.99</c:v>
                </c:pt>
                <c:pt idx="96">
                  <c:v>1.45</c:v>
                </c:pt>
                <c:pt idx="97">
                  <c:v>1.68</c:v>
                </c:pt>
                <c:pt idx="98">
                  <c:v>0.9</c:v>
                </c:pt>
                <c:pt idx="99">
                  <c:v>1.18</c:v>
                </c:pt>
                <c:pt idx="100">
                  <c:v>1.62</c:v>
                </c:pt>
                <c:pt idx="101">
                  <c:v>1.4</c:v>
                </c:pt>
                <c:pt idx="102">
                  <c:v>1.1399999999999999</c:v>
                </c:pt>
                <c:pt idx="103">
                  <c:v>1.53</c:v>
                </c:pt>
                <c:pt idx="104">
                  <c:v>1.86</c:v>
                </c:pt>
                <c:pt idx="105">
                  <c:v>1.42</c:v>
                </c:pt>
                <c:pt idx="106">
                  <c:v>1.4</c:v>
                </c:pt>
                <c:pt idx="107">
                  <c:v>1.04</c:v>
                </c:pt>
                <c:pt idx="108">
                  <c:v>0.96</c:v>
                </c:pt>
                <c:pt idx="109">
                  <c:v>1.42</c:v>
                </c:pt>
                <c:pt idx="110">
                  <c:v>2.19</c:v>
                </c:pt>
                <c:pt idx="111">
                  <c:v>0.96</c:v>
                </c:pt>
                <c:pt idx="112">
                  <c:v>1.55</c:v>
                </c:pt>
                <c:pt idx="113">
                  <c:v>1.73</c:v>
                </c:pt>
                <c:pt idx="114">
                  <c:v>1.3</c:v>
                </c:pt>
                <c:pt idx="115">
                  <c:v>1.37</c:v>
                </c:pt>
                <c:pt idx="116">
                  <c:v>0.83</c:v>
                </c:pt>
                <c:pt idx="117">
                  <c:v>1.51</c:v>
                </c:pt>
                <c:pt idx="118">
                  <c:v>2.21</c:v>
                </c:pt>
                <c:pt idx="119">
                  <c:v>1.62</c:v>
                </c:pt>
                <c:pt idx="120">
                  <c:v>1.33</c:v>
                </c:pt>
                <c:pt idx="121">
                  <c:v>1.75</c:v>
                </c:pt>
                <c:pt idx="122">
                  <c:v>1.27</c:v>
                </c:pt>
                <c:pt idx="123">
                  <c:v>2.11</c:v>
                </c:pt>
                <c:pt idx="124">
                  <c:v>1.68</c:v>
                </c:pt>
                <c:pt idx="125">
                  <c:v>0.22</c:v>
                </c:pt>
                <c:pt idx="126">
                  <c:v>1.43</c:v>
                </c:pt>
                <c:pt idx="127">
                  <c:v>1.17</c:v>
                </c:pt>
                <c:pt idx="128">
                  <c:v>0.57999999999999996</c:v>
                </c:pt>
                <c:pt idx="129">
                  <c:v>0.97</c:v>
                </c:pt>
                <c:pt idx="130">
                  <c:v>1.02</c:v>
                </c:pt>
                <c:pt idx="131">
                  <c:v>1.1299999999999999</c:v>
                </c:pt>
                <c:pt idx="132">
                  <c:v>1.1399999999999999</c:v>
                </c:pt>
                <c:pt idx="133">
                  <c:v>1.78</c:v>
                </c:pt>
                <c:pt idx="134">
                  <c:v>1.22</c:v>
                </c:pt>
                <c:pt idx="135">
                  <c:v>1.04</c:v>
                </c:pt>
                <c:pt idx="136">
                  <c:v>0.84</c:v>
                </c:pt>
                <c:pt idx="137">
                  <c:v>1.36</c:v>
                </c:pt>
                <c:pt idx="138">
                  <c:v>1.48</c:v>
                </c:pt>
                <c:pt idx="139">
                  <c:v>1.91</c:v>
                </c:pt>
                <c:pt idx="140">
                  <c:v>1.23</c:v>
                </c:pt>
                <c:pt idx="141">
                  <c:v>2.6</c:v>
                </c:pt>
                <c:pt idx="142">
                  <c:v>1.88</c:v>
                </c:pt>
                <c:pt idx="143">
                  <c:v>1.71</c:v>
                </c:pt>
                <c:pt idx="144">
                  <c:v>1.57</c:v>
                </c:pt>
                <c:pt idx="145">
                  <c:v>2.16</c:v>
                </c:pt>
                <c:pt idx="146">
                  <c:v>1.39</c:v>
                </c:pt>
                <c:pt idx="147">
                  <c:v>14.5</c:v>
                </c:pt>
                <c:pt idx="148">
                  <c:v>1.26</c:v>
                </c:pt>
                <c:pt idx="149">
                  <c:v>1.35</c:v>
                </c:pt>
                <c:pt idx="150">
                  <c:v>1.27</c:v>
                </c:pt>
                <c:pt idx="151">
                  <c:v>1.42</c:v>
                </c:pt>
                <c:pt idx="152">
                  <c:v>0.8</c:v>
                </c:pt>
                <c:pt idx="153">
                  <c:v>1.71</c:v>
                </c:pt>
                <c:pt idx="154">
                  <c:v>1.37</c:v>
                </c:pt>
                <c:pt idx="155">
                  <c:v>1.22</c:v>
                </c:pt>
                <c:pt idx="156">
                  <c:v>0.95</c:v>
                </c:pt>
                <c:pt idx="157">
                  <c:v>1.3</c:v>
                </c:pt>
                <c:pt idx="158">
                  <c:v>1.1299999999999999</c:v>
                </c:pt>
                <c:pt idx="159">
                  <c:v>1.61</c:v>
                </c:pt>
                <c:pt idx="160">
                  <c:v>1.5</c:v>
                </c:pt>
                <c:pt idx="161">
                  <c:v>2.1800000000000002</c:v>
                </c:pt>
                <c:pt idx="162">
                  <c:v>1.81</c:v>
                </c:pt>
                <c:pt idx="163">
                  <c:v>1.82</c:v>
                </c:pt>
                <c:pt idx="164">
                  <c:v>1.34</c:v>
                </c:pt>
                <c:pt idx="165">
                  <c:v>0.95</c:v>
                </c:pt>
                <c:pt idx="166">
                  <c:v>1.66</c:v>
                </c:pt>
                <c:pt idx="167">
                  <c:v>1.18</c:v>
                </c:pt>
                <c:pt idx="168">
                  <c:v>1.36</c:v>
                </c:pt>
                <c:pt idx="169">
                  <c:v>1.3</c:v>
                </c:pt>
                <c:pt idx="170">
                  <c:v>1.46</c:v>
                </c:pt>
                <c:pt idx="171">
                  <c:v>1.08</c:v>
                </c:pt>
                <c:pt idx="172">
                  <c:v>1.22</c:v>
                </c:pt>
                <c:pt idx="173">
                  <c:v>1.33</c:v>
                </c:pt>
                <c:pt idx="174">
                  <c:v>2.39</c:v>
                </c:pt>
                <c:pt idx="175">
                  <c:v>1.26</c:v>
                </c:pt>
                <c:pt idx="176">
                  <c:v>1.76</c:v>
                </c:pt>
                <c:pt idx="177">
                  <c:v>3.02</c:v>
                </c:pt>
                <c:pt idx="178">
                  <c:v>2.19</c:v>
                </c:pt>
                <c:pt idx="179">
                  <c:v>1.21</c:v>
                </c:pt>
                <c:pt idx="180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9-4ABF-94E7-42705FB67AC9}"/>
            </c:ext>
          </c:extLst>
        </c:ser>
        <c:ser>
          <c:idx val="1"/>
          <c:order val="1"/>
          <c:tx>
            <c:v>Key Countries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938800294014248E-2"/>
                  <c:y val="7.2470140892158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DA-4350-B471-496D81985347}"/>
                </c:ext>
              </c:extLst>
            </c:dLbl>
            <c:dLbl>
              <c:idx val="1"/>
              <c:layout>
                <c:manualLayout>
                  <c:x val="-1.4249567143351287E-2"/>
                  <c:y val="-5.1155468905208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A-4350-B471-496D81985347}"/>
                </c:ext>
              </c:extLst>
            </c:dLbl>
            <c:dLbl>
              <c:idx val="2"/>
              <c:layout>
                <c:manualLayout>
                  <c:x val="-1.2176025055127746E-2"/>
                  <c:y val="3.8366545178201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A-4350-B471-496D81985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Working!$D$56:$D$58</c:f>
              <c:numCache>
                <c:formatCode>General</c:formatCode>
                <c:ptCount val="3"/>
                <c:pt idx="0">
                  <c:v>16056</c:v>
                </c:pt>
                <c:pt idx="1">
                  <c:v>67390</c:v>
                </c:pt>
                <c:pt idx="2">
                  <c:v>63414</c:v>
                </c:pt>
              </c:numCache>
            </c:numRef>
          </c:xVal>
          <c:yVal>
            <c:numRef>
              <c:f>Working!$C$56:$C$58</c:f>
              <c:numCache>
                <c:formatCode>General</c:formatCode>
                <c:ptCount val="3"/>
                <c:pt idx="0">
                  <c:v>0.02</c:v>
                </c:pt>
                <c:pt idx="1">
                  <c:v>2.7</c:v>
                </c:pt>
                <c:pt idx="2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A-4350-B471-496D819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69008"/>
        <c:axId val="1790569968"/>
      </c:scatterChart>
      <c:valAx>
        <c:axId val="17905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</a:t>
                </a:r>
                <a:r>
                  <a:rPr lang="en-US" baseline="0"/>
                  <a:t> Capita</a:t>
                </a:r>
              </a:p>
            </c:rich>
          </c:tx>
          <c:layout>
            <c:manualLayout>
              <c:xMode val="edge"/>
              <c:yMode val="edge"/>
              <c:x val="0.42815053759449434"/>
              <c:y val="0.88764536979452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 \K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9968"/>
        <c:crosses val="autoZero"/>
        <c:crossBetween val="midCat"/>
      </c:valAx>
      <c:valAx>
        <c:axId val="179056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Litre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[Petrol_Excel_Projects.xlsx]Working!PivotTable6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Least 10 Affordable Countries</a:t>
            </a:r>
            <a:r>
              <a:rPr lang="en-US" sz="1400" b="1" baseline="0"/>
              <a:t>  by Fuel Affordability (Higher Score = Least Affordable)</a:t>
            </a:r>
            <a:endParaRPr lang="en-US" sz="1400" b="1"/>
          </a:p>
        </c:rich>
      </c:tx>
      <c:layout>
        <c:manualLayout>
          <c:xMode val="edge"/>
          <c:yMode val="edge"/>
          <c:x val="9.8383828852763144E-2"/>
          <c:y val="2.081385282551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Working!$A$3:$A$13</c:f>
              <c:strCache>
                <c:ptCount val="10"/>
                <c:pt idx="0">
                  <c:v>North Korea</c:v>
                </c:pt>
                <c:pt idx="1">
                  <c:v>Central African Republic</c:v>
                </c:pt>
                <c:pt idx="2">
                  <c:v>Burundi</c:v>
                </c:pt>
                <c:pt idx="3">
                  <c:v>Mozambique</c:v>
                </c:pt>
                <c:pt idx="4">
                  <c:v>Sierra Leone</c:v>
                </c:pt>
                <c:pt idx="5">
                  <c:v>Somalia</c:v>
                </c:pt>
                <c:pt idx="6">
                  <c:v>Liberia</c:v>
                </c:pt>
                <c:pt idx="7">
                  <c:v>Malawi</c:v>
                </c:pt>
                <c:pt idx="8">
                  <c:v>Sudan</c:v>
                </c:pt>
                <c:pt idx="9">
                  <c:v>DR Congo</c:v>
                </c:pt>
              </c:strCache>
            </c:strRef>
          </c:cat>
          <c:val>
            <c:numRef>
              <c:f>Working!$B$3:$B$13</c:f>
              <c:numCache>
                <c:formatCode>General</c:formatCode>
                <c:ptCount val="10"/>
                <c:pt idx="0">
                  <c:v>181</c:v>
                </c:pt>
                <c:pt idx="1">
                  <c:v>180</c:v>
                </c:pt>
                <c:pt idx="2">
                  <c:v>179</c:v>
                </c:pt>
                <c:pt idx="3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175</c:v>
                </c:pt>
                <c:pt idx="7">
                  <c:v>174</c:v>
                </c:pt>
                <c:pt idx="8">
                  <c:v>173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737-BB95-F52AE171E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7695984"/>
        <c:axId val="1857697904"/>
      </c:barChart>
      <c:catAx>
        <c:axId val="185769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7904"/>
        <c:crosses val="autoZero"/>
        <c:auto val="1"/>
        <c:lblAlgn val="ctr"/>
        <c:lblOffset val="100"/>
        <c:noMultiLvlLbl val="0"/>
      </c:catAx>
      <c:valAx>
        <c:axId val="1857697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76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[Petrol_Excel_Projects.xlsx]Working!PivotTable7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Top 10 Countries by Fuel</a:t>
            </a:r>
            <a:r>
              <a:rPr lang="en-US" sz="1400" b="1" baseline="0"/>
              <a:t> Affordability (Lower Score = More Affordable)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Working!$A$16:$A$26</c:f>
              <c:strCache>
                <c:ptCount val="10"/>
                <c:pt idx="0">
                  <c:v>Brunei </c:v>
                </c:pt>
                <c:pt idx="1">
                  <c:v>Cayman Islands</c:v>
                </c:pt>
                <c:pt idx="2">
                  <c:v>Iran</c:v>
                </c:pt>
                <c:pt idx="3">
                  <c:v>Kuwait</c:v>
                </c:pt>
                <c:pt idx="4">
                  <c:v>Libya</c:v>
                </c:pt>
                <c:pt idx="5">
                  <c:v>Luxembourg</c:v>
                </c:pt>
                <c:pt idx="6">
                  <c:v>Macao</c:v>
                </c:pt>
                <c:pt idx="7">
                  <c:v>Qatar</c:v>
                </c:pt>
                <c:pt idx="8">
                  <c:v>United States</c:v>
                </c:pt>
                <c:pt idx="9">
                  <c:v>Venezuela</c:v>
                </c:pt>
              </c:strCache>
            </c:strRef>
          </c:cat>
          <c:val>
            <c:numRef>
              <c:f>Working!$B$16:$B$26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842-B4BE-6E5A8FC6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627536"/>
        <c:axId val="1872626096"/>
      </c:barChart>
      <c:catAx>
        <c:axId val="18726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26096"/>
        <c:crosses val="autoZero"/>
        <c:auto val="1"/>
        <c:lblAlgn val="ctr"/>
        <c:lblOffset val="100"/>
        <c:noMultiLvlLbl val="0"/>
      </c:catAx>
      <c:valAx>
        <c:axId val="187262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26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[Petrol_Excel_Projects.xlsx]Working!PivotTable6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 10 Affordable Countries</a:t>
            </a:r>
            <a:r>
              <a:rPr lang="en-US" baseline="0"/>
              <a:t>  by Fuel Affordability (Higher Score = Least Affordable)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Working!$A$3:$A$13</c:f>
              <c:strCache>
                <c:ptCount val="10"/>
                <c:pt idx="0">
                  <c:v>North Korea</c:v>
                </c:pt>
                <c:pt idx="1">
                  <c:v>Central African Republic</c:v>
                </c:pt>
                <c:pt idx="2">
                  <c:v>Burundi</c:v>
                </c:pt>
                <c:pt idx="3">
                  <c:v>Mozambique</c:v>
                </c:pt>
                <c:pt idx="4">
                  <c:v>Sierra Leone</c:v>
                </c:pt>
                <c:pt idx="5">
                  <c:v>Somalia</c:v>
                </c:pt>
                <c:pt idx="6">
                  <c:v>Liberia</c:v>
                </c:pt>
                <c:pt idx="7">
                  <c:v>Malawi</c:v>
                </c:pt>
                <c:pt idx="8">
                  <c:v>Sudan</c:v>
                </c:pt>
                <c:pt idx="9">
                  <c:v>DR Congo</c:v>
                </c:pt>
              </c:strCache>
            </c:strRef>
          </c:cat>
          <c:val>
            <c:numRef>
              <c:f>Working!$B$3:$B$13</c:f>
              <c:numCache>
                <c:formatCode>General</c:formatCode>
                <c:ptCount val="10"/>
                <c:pt idx="0">
                  <c:v>181</c:v>
                </c:pt>
                <c:pt idx="1">
                  <c:v>180</c:v>
                </c:pt>
                <c:pt idx="2">
                  <c:v>179</c:v>
                </c:pt>
                <c:pt idx="3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175</c:v>
                </c:pt>
                <c:pt idx="7">
                  <c:v>174</c:v>
                </c:pt>
                <c:pt idx="8">
                  <c:v>173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45E-BACD-EB1A3A18B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7695984"/>
        <c:axId val="1857697904"/>
      </c:barChart>
      <c:catAx>
        <c:axId val="185769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7904"/>
        <c:crosses val="autoZero"/>
        <c:auto val="1"/>
        <c:lblAlgn val="ctr"/>
        <c:lblOffset val="100"/>
        <c:noMultiLvlLbl val="0"/>
      </c:catAx>
      <c:valAx>
        <c:axId val="1857697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76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[Petrol_Excel_Projects.xlsx]Working!PivotTable7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Working!$A$16:$A$26</c:f>
              <c:strCache>
                <c:ptCount val="10"/>
                <c:pt idx="0">
                  <c:v>Brunei </c:v>
                </c:pt>
                <c:pt idx="1">
                  <c:v>Cayman Islands</c:v>
                </c:pt>
                <c:pt idx="2">
                  <c:v>Iran</c:v>
                </c:pt>
                <c:pt idx="3">
                  <c:v>Kuwait</c:v>
                </c:pt>
                <c:pt idx="4">
                  <c:v>Libya</c:v>
                </c:pt>
                <c:pt idx="5">
                  <c:v>Luxembourg</c:v>
                </c:pt>
                <c:pt idx="6">
                  <c:v>Macao</c:v>
                </c:pt>
                <c:pt idx="7">
                  <c:v>Qatar</c:v>
                </c:pt>
                <c:pt idx="8">
                  <c:v>United States</c:v>
                </c:pt>
                <c:pt idx="9">
                  <c:v>Venezuela</c:v>
                </c:pt>
              </c:strCache>
            </c:strRef>
          </c:cat>
          <c:val>
            <c:numRef>
              <c:f>Working!$B$16:$B$26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6-43BC-939F-169F5412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627536"/>
        <c:axId val="1872626096"/>
      </c:barChart>
      <c:catAx>
        <c:axId val="18726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26096"/>
        <c:crosses val="autoZero"/>
        <c:auto val="1"/>
        <c:lblAlgn val="ctr"/>
        <c:lblOffset val="100"/>
        <c:noMultiLvlLbl val="0"/>
      </c:catAx>
      <c:valAx>
        <c:axId val="18726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[Petrol_Excel_Projects.xlsx]Working!PivotTable8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Working!$A$29:$A$36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Other</c:v>
                </c:pt>
                <c:pt idx="6">
                  <c:v>South America</c:v>
                </c:pt>
              </c:strCache>
            </c:strRef>
          </c:cat>
          <c:val>
            <c:numRef>
              <c:f>Working!$B$29:$B$36</c:f>
              <c:numCache>
                <c:formatCode>0.00</c:formatCode>
                <c:ptCount val="7"/>
                <c:pt idx="0">
                  <c:v>139.07499999999999</c:v>
                </c:pt>
                <c:pt idx="1">
                  <c:v>83.692307692307693</c:v>
                </c:pt>
                <c:pt idx="2">
                  <c:v>58.970588235294116</c:v>
                </c:pt>
                <c:pt idx="3">
                  <c:v>79.875</c:v>
                </c:pt>
                <c:pt idx="4">
                  <c:v>93.888888888888886</c:v>
                </c:pt>
                <c:pt idx="5">
                  <c:v>83.561403508771932</c:v>
                </c:pt>
                <c:pt idx="6">
                  <c:v>77.416666666666671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4-4B74-A266-D01D8389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627056"/>
        <c:axId val="1872628016"/>
      </c:barChart>
      <c:catAx>
        <c:axId val="18726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28016"/>
        <c:crosses val="autoZero"/>
        <c:auto val="1"/>
        <c:lblAlgn val="ctr"/>
        <c:lblOffset val="100"/>
        <c:noMultiLvlLbl val="0"/>
      </c:catAx>
      <c:valAx>
        <c:axId val="187262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726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</xdr:colOff>
      <xdr:row>2</xdr:row>
      <xdr:rowOff>62229</xdr:rowOff>
    </xdr:from>
    <xdr:to>
      <xdr:col>4</xdr:col>
      <xdr:colOff>7937</xdr:colOff>
      <xdr:row>5</xdr:row>
      <xdr:rowOff>138746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CF7364-55C7-FA15-2307-E25CA8ACFABB}"/>
            </a:ext>
          </a:extLst>
        </xdr:cNvPr>
        <xdr:cNvSpPr txBox="1"/>
      </xdr:nvSpPr>
      <xdr:spPr>
        <a:xfrm>
          <a:off x="100330" y="429782"/>
          <a:ext cx="2346007" cy="627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u="sng"/>
            <a:t>Average Price Per Gallon </a:t>
          </a:r>
        </a:p>
        <a:p>
          <a:pPr algn="ctr"/>
          <a:r>
            <a:rPr lang="en-US" sz="1600" b="1" u="none"/>
            <a:t>$5.70</a:t>
          </a:r>
        </a:p>
      </xdr:txBody>
    </xdr:sp>
    <xdr:clientData/>
  </xdr:twoCellAnchor>
  <xdr:twoCellAnchor>
    <xdr:from>
      <xdr:col>4</xdr:col>
      <xdr:colOff>446723</xdr:colOff>
      <xdr:row>2</xdr:row>
      <xdr:rowOff>61912</xdr:rowOff>
    </xdr:from>
    <xdr:to>
      <xdr:col>8</xdr:col>
      <xdr:colOff>417681</xdr:colOff>
      <xdr:row>5</xdr:row>
      <xdr:rowOff>138429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A1F704-2769-4509-B682-3D2614D1E49A}"/>
            </a:ext>
          </a:extLst>
        </xdr:cNvPr>
        <xdr:cNvSpPr txBox="1"/>
      </xdr:nvSpPr>
      <xdr:spPr>
        <a:xfrm>
          <a:off x="2885123" y="434445"/>
          <a:ext cx="2409358" cy="635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u="sng"/>
            <a:t>Average Affordability</a:t>
          </a:r>
          <a:r>
            <a:rPr lang="en-US" sz="1600" u="sng" baseline="0"/>
            <a:t> Score</a:t>
          </a:r>
          <a:endParaRPr lang="en-US" sz="1600" u="sng"/>
        </a:p>
        <a:p>
          <a:pPr algn="ctr"/>
          <a:r>
            <a:rPr lang="en-US" sz="1600" b="1" u="none"/>
            <a:t>0.00055</a:t>
          </a:r>
        </a:p>
      </xdr:txBody>
    </xdr:sp>
    <xdr:clientData/>
  </xdr:twoCellAnchor>
  <xdr:twoCellAnchor>
    <xdr:from>
      <xdr:col>9</xdr:col>
      <xdr:colOff>343970</xdr:colOff>
      <xdr:row>2</xdr:row>
      <xdr:rowOff>31114</xdr:rowOff>
    </xdr:from>
    <xdr:to>
      <xdr:col>13</xdr:col>
      <xdr:colOff>252847</xdr:colOff>
      <xdr:row>5</xdr:row>
      <xdr:rowOff>108901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EFEC85-5AAE-4B44-9E9C-26313663277C}"/>
            </a:ext>
          </a:extLst>
        </xdr:cNvPr>
        <xdr:cNvSpPr txBox="1"/>
      </xdr:nvSpPr>
      <xdr:spPr>
        <a:xfrm>
          <a:off x="5830370" y="403647"/>
          <a:ext cx="2347277" cy="6365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u="sng"/>
            <a:t>Most</a:t>
          </a:r>
          <a:r>
            <a:rPr lang="en-US" sz="1600" u="sng" baseline="0"/>
            <a:t> Affordable Country</a:t>
          </a:r>
        </a:p>
        <a:p>
          <a:pPr algn="ctr"/>
          <a:r>
            <a:rPr lang="en-US" sz="1600" b="1" u="none" baseline="0"/>
            <a:t>Venezuela</a:t>
          </a:r>
          <a:r>
            <a:rPr lang="en-US" sz="1600" b="1" u="none"/>
            <a:t> </a:t>
          </a:r>
        </a:p>
      </xdr:txBody>
    </xdr:sp>
    <xdr:clientData/>
  </xdr:twoCellAnchor>
  <xdr:twoCellAnchor>
    <xdr:from>
      <xdr:col>14</xdr:col>
      <xdr:colOff>196494</xdr:colOff>
      <xdr:row>2</xdr:row>
      <xdr:rowOff>35695</xdr:rowOff>
    </xdr:from>
    <xdr:to>
      <xdr:col>18</xdr:col>
      <xdr:colOff>100291</xdr:colOff>
      <xdr:row>5</xdr:row>
      <xdr:rowOff>112212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E58763-FF34-4233-ABD0-B912C7463CB5}"/>
            </a:ext>
          </a:extLst>
        </xdr:cNvPr>
        <xdr:cNvSpPr txBox="1"/>
      </xdr:nvSpPr>
      <xdr:spPr>
        <a:xfrm>
          <a:off x="8730894" y="408228"/>
          <a:ext cx="2342197" cy="635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u="sng"/>
            <a:t>Least Affordable Country</a:t>
          </a:r>
        </a:p>
        <a:p>
          <a:pPr algn="ctr"/>
          <a:r>
            <a:rPr lang="en-US" sz="1600" b="1" u="none"/>
            <a:t>North</a:t>
          </a:r>
          <a:r>
            <a:rPr lang="en-US" sz="1600" b="1" u="none" baseline="0"/>
            <a:t> Korea</a:t>
          </a:r>
          <a:endParaRPr lang="en-US" sz="1600" b="1" u="none"/>
        </a:p>
      </xdr:txBody>
    </xdr:sp>
    <xdr:clientData/>
  </xdr:twoCellAnchor>
  <xdr:twoCellAnchor>
    <xdr:from>
      <xdr:col>19</xdr:col>
      <xdr:colOff>146124</xdr:colOff>
      <xdr:row>2</xdr:row>
      <xdr:rowOff>45606</xdr:rowOff>
    </xdr:from>
    <xdr:to>
      <xdr:col>23</xdr:col>
      <xdr:colOff>56589</xdr:colOff>
      <xdr:row>5</xdr:row>
      <xdr:rowOff>122123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747F57C-AB36-4F19-B208-255F9E9EADF5}"/>
            </a:ext>
          </a:extLst>
        </xdr:cNvPr>
        <xdr:cNvSpPr txBox="1"/>
      </xdr:nvSpPr>
      <xdr:spPr>
        <a:xfrm>
          <a:off x="11728524" y="413159"/>
          <a:ext cx="2348865" cy="627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u="sng"/>
            <a:t>Most Affordable</a:t>
          </a:r>
          <a:r>
            <a:rPr lang="en-US" sz="1600" u="sng" baseline="0"/>
            <a:t> Region</a:t>
          </a:r>
          <a:endParaRPr lang="en-US" sz="1600" u="sng"/>
        </a:p>
        <a:p>
          <a:pPr algn="ctr"/>
          <a:r>
            <a:rPr lang="en-US" sz="1600" b="1" u="none"/>
            <a:t>Europe</a:t>
          </a:r>
        </a:p>
      </xdr:txBody>
    </xdr:sp>
    <xdr:clientData/>
  </xdr:twoCellAnchor>
  <xdr:twoCellAnchor>
    <xdr:from>
      <xdr:col>0</xdr:col>
      <xdr:colOff>40982</xdr:colOff>
      <xdr:row>6</xdr:row>
      <xdr:rowOff>39752</xdr:rowOff>
    </xdr:from>
    <xdr:to>
      <xdr:col>11</xdr:col>
      <xdr:colOff>154112</xdr:colOff>
      <xdr:row>19</xdr:row>
      <xdr:rowOff>119761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9F7F4-9AC4-4E36-A8AF-53E3CB3C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60590</xdr:colOff>
      <xdr:row>20</xdr:row>
      <xdr:rowOff>50480</xdr:rowOff>
    </xdr:from>
    <xdr:to>
      <xdr:col>11</xdr:col>
      <xdr:colOff>168087</xdr:colOff>
      <xdr:row>36</xdr:row>
      <xdr:rowOff>74898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921AA2-15AE-4536-94BE-D7AFB58E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383091</xdr:colOff>
      <xdr:row>6</xdr:row>
      <xdr:rowOff>29211</xdr:rowOff>
    </xdr:from>
    <xdr:to>
      <xdr:col>24</xdr:col>
      <xdr:colOff>333304</xdr:colOff>
      <xdr:row>21</xdr:row>
      <xdr:rowOff>58955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AA13C7-4B7B-4EE8-B818-9425D6467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22</xdr:row>
      <xdr:rowOff>22312</xdr:rowOff>
    </xdr:from>
    <xdr:to>
      <xdr:col>24</xdr:col>
      <xdr:colOff>336176</xdr:colOff>
      <xdr:row>36</xdr:row>
      <xdr:rowOff>100967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E7773A-65C7-4D77-AF31-FAB262491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175380</xdr:colOff>
      <xdr:row>0</xdr:row>
      <xdr:rowOff>0</xdr:rowOff>
    </xdr:from>
    <xdr:to>
      <xdr:col>15</xdr:col>
      <xdr:colOff>303654</xdr:colOff>
      <xdr:row>13</xdr:row>
      <xdr:rowOff>56001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2B639A-6424-CF9E-C229-FFF08188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84183</xdr:colOff>
      <xdr:row>13</xdr:row>
      <xdr:rowOff>145869</xdr:rowOff>
    </xdr:from>
    <xdr:to>
      <xdr:col>15</xdr:col>
      <xdr:colOff>235857</xdr:colOff>
      <xdr:row>28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BDB08C-7483-2E84-C84C-1E2F25E5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98515</xdr:colOff>
      <xdr:row>30</xdr:row>
      <xdr:rowOff>31931</xdr:rowOff>
    </xdr:from>
    <xdr:to>
      <xdr:col>13</xdr:col>
      <xdr:colOff>435428</xdr:colOff>
      <xdr:row>47</xdr:row>
      <xdr:rowOff>18142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292BC1-41BB-9E01-B030-85C4A26C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sophea LONG" refreshedDate="45770.741277314817" createdVersion="8" refreshedVersion="8" minRefreshableVersion="3" recordCount="181" xr:uid="{E37F6980-31B6-4B33-B9F0-312139FDA5D9}">
  <cacheSource type="worksheet">
    <worksheetSource ref="A1:N182" sheet="Petrol_Excel_Projects"/>
  </cacheSource>
  <cacheFields count="14">
    <cacheField name="S#" numFmtId="0">
      <sharedItems containsSemiMixedTypes="0" containsString="0" containsNumber="1" containsInteger="1" minValue="1" maxValue="181"/>
    </cacheField>
    <cacheField name="Country" numFmtId="0">
      <sharedItems count="181">
        <s v="United States"/>
        <s v="China"/>
        <s v="India"/>
        <s v="Japan"/>
        <s v="Russia"/>
        <s v="Saudi Arabia"/>
        <s v="Brazil"/>
        <s v="South Korea"/>
        <s v="Canada"/>
        <s v="Germany"/>
        <s v="Mexico"/>
        <s v="Iran"/>
        <s v="France"/>
        <s v="Indonesia"/>
        <s v="United Kingdom"/>
        <s v="Singapore"/>
        <s v="Italy"/>
        <s v="Spain"/>
        <s v="Thailand"/>
        <s v="Australia"/>
        <s v="Taiwan"/>
        <s v="Turkey"/>
        <s v="Netherlands"/>
        <s v="Egypt"/>
        <s v="United Arab Emirates"/>
        <s v="Iraq"/>
        <s v="Malaysia"/>
        <s v="Argentina"/>
        <s v="Belgium"/>
        <s v="South Africa"/>
        <s v="Venezuela"/>
        <s v="Poland"/>
        <s v="Pakistan"/>
        <s v="Vietnam"/>
        <s v="Nigeria"/>
        <s v="Colombia"/>
        <s v="Algeria"/>
        <s v="Kuwait"/>
        <s v="Philippines"/>
        <s v="Chile"/>
        <s v="Hong Kong"/>
        <s v="Kazakhstan"/>
        <s v="Austria"/>
        <s v="Sweden"/>
        <s v="Peru"/>
        <s v="Ukraine"/>
        <s v="Ecuador"/>
        <s v="Greece"/>
        <s v="Morocco"/>
        <s v="Libya"/>
        <s v="Switzerland"/>
        <s v="Qatar"/>
        <s v="Ireland"/>
        <s v="Denmark"/>
        <s v="Israel"/>
        <s v="Romania"/>
        <s v="Czech Republic (Czechia)"/>
        <s v="Turkmenistan"/>
        <s v="Norway"/>
        <s v="New Zealand"/>
        <s v="Cuba"/>
        <s v="Oman"/>
        <s v="Hungary"/>
        <s v="Finland"/>
        <s v="Portugal"/>
        <s v="Panama"/>
        <s v="Lebanon"/>
        <s v="Bangladesh"/>
        <s v="Angola"/>
        <s v="Syria"/>
        <s v="Puerto Rico"/>
        <s v="Azerbaijan"/>
        <s v="Belarus"/>
        <s v="Guatemala"/>
        <s v="Kenya"/>
        <s v="Tunisia"/>
        <s v="Sri Lanka"/>
        <s v="Myanmar"/>
        <s v="Bulgaria"/>
        <s v="Dominican Republic"/>
        <s v="Jordan"/>
        <s v="Sudan"/>
        <s v="Bolivia"/>
        <s v="Ghana"/>
        <s v="Ethiopia"/>
        <s v="Slovakia"/>
        <s v="Serbia"/>
        <s v="Tanzania"/>
        <s v="Croatia"/>
        <s v="Bahrain"/>
        <s v="Yemen"/>
        <s v="Costa Rica"/>
        <s v="Luxembourg"/>
        <s v="Uruguay"/>
        <s v="Lithuania"/>
        <s v="Trinidad and Tobago"/>
        <s v="Honduras"/>
        <s v="Jamaica"/>
        <s v="Uzbekistan"/>
        <s v="Côte d'Ivoire"/>
        <s v="Slovenia"/>
        <s v="Paraguay"/>
        <s v="El Salvador"/>
        <s v="Cambodia"/>
        <s v="Cyprus"/>
        <s v="Senegal"/>
        <s v="Malta"/>
        <s v="Cameroon"/>
        <s v="Afghanistan"/>
        <s v="Nepal"/>
        <s v="Latvia"/>
        <s v="Benin"/>
        <s v="Papua New Guinea"/>
        <s v="Bosnia and Herzegovina"/>
        <s v="Mozambique"/>
        <s v="Nicaragua"/>
        <s v="Kyrgyzstan"/>
        <s v="Uganda"/>
        <s v="Estonia"/>
        <s v="Zimbabwe"/>
        <s v="Georgia"/>
        <s v="State of Palestine"/>
        <s v="Namibia"/>
        <s v="Albania"/>
        <s v="Mauritius"/>
        <s v="Brunei "/>
        <s v="Macao"/>
        <s v="DR Congo"/>
        <s v="Haiti"/>
        <s v="Gabon"/>
        <s v="Madagascar"/>
        <s v="Botswana"/>
        <s v="Burkina Faso"/>
        <s v="Moldova"/>
        <s v="Mali"/>
        <s v="Congo"/>
        <s v="Togo"/>
        <s v="Guinea"/>
        <s v="Zambia"/>
        <s v="Laos"/>
        <s v="Mongolia"/>
        <s v="Iceland"/>
        <s v="North Macedonia"/>
        <s v="Bahamas"/>
        <s v="Tajikistan"/>
        <s v="New Caledonia"/>
        <s v="Fiji"/>
        <s v="North Korea"/>
        <s v="Armenia"/>
        <s v="Malawi"/>
        <s v="South Sudan"/>
        <s v="Rwanda"/>
        <s v="Somalia"/>
        <s v="Montenegro"/>
        <s v="Sierra Leone"/>
        <s v="Guyana"/>
        <s v="Maldives"/>
        <s v="Liberia"/>
        <s v="Suriname"/>
        <s v="Aruba"/>
        <s v="Lesotho"/>
        <s v="Barbados"/>
        <s v="Cabo Verde"/>
        <s v="Seychelles"/>
        <s v="Burundi"/>
        <s v="British Virgin Islands"/>
        <s v="Cayman Islands"/>
        <s v="Bhutan"/>
        <s v="Comoros"/>
        <s v="Vanuatu"/>
        <s v="Saint Helena"/>
        <s v="Kiribati"/>
        <s v="Grenada"/>
        <s v="Gambia"/>
        <s v="Central African Republic"/>
        <s v="Dominica"/>
        <s v="Belize"/>
        <s v="Niue"/>
        <s v="Saint Pierre &amp; Miquelon"/>
        <s v="Montserrat"/>
        <s v="Tonga"/>
      </sharedItems>
    </cacheField>
    <cacheField name="Daily Oil Consumption (Barrels)" numFmtId="0">
      <sharedItems containsSemiMixedTypes="0" containsString="0" containsNumber="1" containsInteger="1" minValue="51" maxValue="19687287"/>
    </cacheField>
    <cacheField name="World Share" numFmtId="9">
      <sharedItems containsSemiMixedTypes="0" containsString="0" containsNumber="1" minValue="0" maxValue="0.2"/>
    </cacheField>
    <cacheField name="Yearly Gallons Per Capita" numFmtId="0">
      <sharedItems containsSemiMixedTypes="0" containsString="0" containsNumber="1" minValue="2.2000000000000002" maxValue="3679.5"/>
    </cacheField>
    <cacheField name="Price Per Gallon (USD)" numFmtId="0">
      <sharedItems containsSemiMixedTypes="0" containsString="0" containsNumber="1" minValue="0.08" maxValue="54.89"/>
    </cacheField>
    <cacheField name="Price Per Liter (USD)" numFmtId="0">
      <sharedItems containsSemiMixedTypes="0" containsString="0" containsNumber="1" minValue="0.02" maxValue="14.5"/>
    </cacheField>
    <cacheField name="Price Per Liter (PKR)" numFmtId="0">
      <sharedItems containsSemiMixedTypes="0" containsString="0" containsNumber="1" minValue="4.6500000000000004" maxValue="3066.75"/>
    </cacheField>
    <cacheField name="GDP Per Capita ( USD )" numFmtId="1">
      <sharedItems containsSemiMixedTypes="0" containsString="0" containsNumber="1" containsInteger="1" minValue="274" maxValue="115874"/>
    </cacheField>
    <cacheField name="Gallons GDP Per Capita Can Buy" numFmtId="0">
      <sharedItems containsSemiMixedTypes="0" containsString="0" containsNumber="1" containsInteger="1" minValue="24" maxValue="200700"/>
    </cacheField>
    <cacheField name="xTimes Yearly Gallons Per Capita Buy" numFmtId="0">
      <sharedItems containsSemiMixedTypes="0" containsString="0" containsNumber="1" containsInteger="1" minValue="1" maxValue="654"/>
    </cacheField>
    <cacheField name="Region " numFmtId="0">
      <sharedItems count="7">
        <s v="North America"/>
        <s v="Asia"/>
        <s v="Other"/>
        <s v="South America"/>
        <s v="Europe"/>
        <s v="Oceania"/>
        <s v="Africa"/>
      </sharedItems>
    </cacheField>
    <cacheField name="Fuel Afforabilty Score " numFmtId="0">
      <sharedItems containsSemiMixedTypes="0" containsString="0" containsNumber="1" minValue="1.2456402590931739E-6" maxValue="1.1153846153846153E-2"/>
    </cacheField>
    <cacheField name="Rank" numFmtId="0">
      <sharedItems containsSemiMixedTypes="0" containsString="0" containsNumber="1" containsInteger="1" minValue="1" maxValue="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n v="1"/>
    <x v="0"/>
    <n v="19687287"/>
    <n v="0.2"/>
    <n v="934.3"/>
    <n v="5.19"/>
    <n v="1.37"/>
    <n v="289.97000000000003"/>
    <n v="63414"/>
    <n v="12218"/>
    <n v="13"/>
    <x v="0"/>
    <n v="2.16040621944681E-5"/>
    <n v="10"/>
  </r>
  <r>
    <n v="2"/>
    <x v="1"/>
    <n v="12791553"/>
    <n v="0.13"/>
    <n v="138.69999999999999"/>
    <n v="5.42"/>
    <n v="1.43"/>
    <n v="302.87"/>
    <n v="10435"/>
    <n v="1925"/>
    <n v="14"/>
    <x v="1"/>
    <n v="1.3703881169142308E-4"/>
    <n v="74"/>
  </r>
  <r>
    <n v="3"/>
    <x v="2"/>
    <n v="4443000"/>
    <n v="0.05"/>
    <n v="51.4"/>
    <n v="5.05"/>
    <n v="1.33"/>
    <n v="281.93"/>
    <n v="1901"/>
    <n v="376"/>
    <n v="7"/>
    <x v="1"/>
    <n v="6.9963177275118361E-4"/>
    <n v="143"/>
  </r>
  <r>
    <n v="4"/>
    <x v="3"/>
    <n v="4012877"/>
    <n v="0.04"/>
    <n v="481.5"/>
    <n v="4.6900000000000004"/>
    <n v="1.24"/>
    <n v="262.05"/>
    <n v="40193"/>
    <n v="8570"/>
    <n v="18"/>
    <x v="1"/>
    <n v="3.085114323389645E-5"/>
    <n v="18"/>
  </r>
  <r>
    <n v="5"/>
    <x v="4"/>
    <n v="3631287"/>
    <n v="0.04"/>
    <n v="383.2"/>
    <n v="3.41"/>
    <n v="0.9"/>
    <n v="190.56"/>
    <n v="10127"/>
    <n v="2970"/>
    <n v="8"/>
    <x v="2"/>
    <n v="8.8871334057470132E-5"/>
    <n v="53"/>
  </r>
  <r>
    <n v="6"/>
    <x v="5"/>
    <n v="3302000"/>
    <n v="0.03"/>
    <n v="1560.2"/>
    <n v="2.35"/>
    <n v="0.62"/>
    <n v="131.34"/>
    <n v="20110"/>
    <n v="8557"/>
    <n v="5"/>
    <x v="2"/>
    <n v="3.0830432620586769E-5"/>
    <n v="17"/>
  </r>
  <r>
    <n v="7"/>
    <x v="6"/>
    <n v="2984000"/>
    <n v="0.03"/>
    <n v="221.9"/>
    <n v="5.36"/>
    <n v="1.42"/>
    <n v="299.27"/>
    <n v="6797"/>
    <n v="1268"/>
    <n v="6"/>
    <x v="3"/>
    <n v="2.0891569810210385E-4"/>
    <n v="98"/>
  </r>
  <r>
    <n v="8"/>
    <x v="7"/>
    <n v="2605440"/>
    <n v="0.03"/>
    <n v="783.4"/>
    <n v="6.09"/>
    <n v="1.61"/>
    <n v="340.52"/>
    <n v="31632"/>
    <n v="5194"/>
    <n v="7"/>
    <x v="1"/>
    <n v="5.0897824987354578E-5"/>
    <n v="36"/>
  </r>
  <r>
    <n v="9"/>
    <x v="8"/>
    <n v="2486301"/>
    <n v="0.03"/>
    <n v="1047.5999999999999"/>
    <n v="6.76"/>
    <n v="1.79"/>
    <n v="377.74"/>
    <n v="43258"/>
    <n v="6399"/>
    <n v="6"/>
    <x v="0"/>
    <n v="4.1379629201534975E-5"/>
    <n v="22"/>
  </r>
  <r>
    <n v="10"/>
    <x v="9"/>
    <n v="2383393"/>
    <n v="0.03"/>
    <n v="444.5"/>
    <n v="7.65"/>
    <n v="2.02"/>
    <n v="427.44"/>
    <n v="46208"/>
    <n v="6040"/>
    <n v="14"/>
    <x v="4"/>
    <n v="4.3715373961218834E-5"/>
    <n v="24"/>
  </r>
  <r>
    <n v="11"/>
    <x v="10"/>
    <n v="2052607"/>
    <n v="0.02"/>
    <n v="255.1"/>
    <n v="4.3600000000000003"/>
    <n v="1.1499999999999999"/>
    <n v="243.44"/>
    <n v="8329"/>
    <n v="1910"/>
    <n v="7"/>
    <x v="0"/>
    <n v="1.38071797334614E-4"/>
    <n v="76"/>
  </r>
  <r>
    <n v="12"/>
    <x v="11"/>
    <n v="1803999"/>
    <n v="0.02"/>
    <n v="347.6"/>
    <n v="0.2"/>
    <n v="0.05"/>
    <n v="11.21"/>
    <n v="2423"/>
    <n v="12115"/>
    <n v="35"/>
    <x v="2"/>
    <n v="2.0635575732562941E-5"/>
    <n v="9"/>
  </r>
  <r>
    <n v="13"/>
    <x v="12"/>
    <n v="1705568"/>
    <n v="0.02"/>
    <n v="404.3"/>
    <n v="8.27"/>
    <n v="2.19"/>
    <n v="462.13"/>
    <n v="39030"/>
    <n v="4719"/>
    <n v="12"/>
    <x v="4"/>
    <n v="5.6110684089162179E-5"/>
    <n v="41"/>
  </r>
  <r>
    <n v="14"/>
    <x v="13"/>
    <n v="1623000"/>
    <n v="0.02"/>
    <n v="95.1"/>
    <n v="4.4800000000000004"/>
    <n v="1.18"/>
    <n v="250.42"/>
    <n v="3870"/>
    <n v="864"/>
    <n v="9"/>
    <x v="1"/>
    <n v="3.0490956072351419E-4"/>
    <n v="113"/>
  </r>
  <r>
    <n v="15"/>
    <x v="14"/>
    <n v="1583896"/>
    <n v="0.02"/>
    <n v="366.2"/>
    <n v="8.3800000000000008"/>
    <n v="2.2200000000000002"/>
    <n v="468.47"/>
    <n v="41125"/>
    <n v="4908"/>
    <n v="13"/>
    <x v="4"/>
    <n v="5.3981762917933137E-5"/>
    <n v="39"/>
  </r>
  <r>
    <n v="16"/>
    <x v="15"/>
    <n v="1357000"/>
    <n v="0.01"/>
    <n v="3679.5"/>
    <n v="8.7100000000000009"/>
    <n v="2.2999999999999998"/>
    <n v="486.87"/>
    <n v="59798"/>
    <n v="6865"/>
    <n v="2"/>
    <x v="1"/>
    <n v="3.8462824843640254E-5"/>
    <n v="19"/>
  </r>
  <r>
    <n v="17"/>
    <x v="16"/>
    <n v="1236628"/>
    <n v="0.01"/>
    <n v="312.5"/>
    <n v="8.01"/>
    <n v="2.12"/>
    <n v="447.53"/>
    <n v="31714"/>
    <n v="3959"/>
    <n v="13"/>
    <x v="4"/>
    <n v="6.684744907611781E-5"/>
    <n v="48"/>
  </r>
  <r>
    <n v="18"/>
    <x v="17"/>
    <n v="1290063"/>
    <n v="0.01"/>
    <n v="424.1"/>
    <n v="8.35"/>
    <n v="2.21"/>
    <n v="466.57"/>
    <n v="27063"/>
    <n v="3241"/>
    <n v="8"/>
    <x v="4"/>
    <n v="8.1661308797989881E-5"/>
    <n v="51"/>
  </r>
  <r>
    <n v="19"/>
    <x v="18"/>
    <n v="1302000"/>
    <n v="0.01"/>
    <n v="289.39999999999998"/>
    <n v="5.7"/>
    <n v="1.51"/>
    <n v="318.73"/>
    <n v="7189"/>
    <n v="1261"/>
    <n v="4"/>
    <x v="1"/>
    <n v="2.1004312143552649E-4"/>
    <n v="100"/>
  </r>
  <r>
    <n v="20"/>
    <x v="19"/>
    <n v="1114645"/>
    <n v="0.01"/>
    <n v="704.3"/>
    <n v="5.22"/>
    <n v="1.38"/>
    <n v="291.45"/>
    <n v="51693"/>
    <n v="9903"/>
    <n v="14"/>
    <x v="5"/>
    <n v="2.6696071034762924E-5"/>
    <n v="14"/>
  </r>
  <r>
    <n v="21"/>
    <x v="20"/>
    <n v="981203"/>
    <n v="0.01"/>
    <n v="636.9"/>
    <n v="3.94"/>
    <n v="1.04"/>
    <n v="220.17"/>
    <n v="25936"/>
    <n v="6583"/>
    <n v="10"/>
    <x v="1"/>
    <n v="4.0098704503392968E-5"/>
    <n v="21"/>
  </r>
  <r>
    <n v="22"/>
    <x v="21"/>
    <n v="941861"/>
    <n v="0.01"/>
    <n v="180.9"/>
    <n v="6.06"/>
    <n v="1.6"/>
    <n v="338.4"/>
    <n v="8536"/>
    <n v="1409"/>
    <n v="8"/>
    <x v="2"/>
    <n v="1.8744142455482662E-4"/>
    <n v="92"/>
  </r>
  <r>
    <n v="23"/>
    <x v="22"/>
    <n v="937098"/>
    <n v="0.01"/>
    <n v="846"/>
    <n v="9.33"/>
    <n v="2.4700000000000002"/>
    <n v="521.35"/>
    <n v="52397"/>
    <n v="5616"/>
    <n v="7"/>
    <x v="4"/>
    <n v="4.7140103441036707E-5"/>
    <n v="30"/>
  </r>
  <r>
    <n v="24"/>
    <x v="23"/>
    <n v="877000"/>
    <n v="0.01"/>
    <n v="142.30000000000001"/>
    <n v="1.97"/>
    <n v="0.52"/>
    <n v="110.19"/>
    <n v="3548"/>
    <n v="1801"/>
    <n v="13"/>
    <x v="6"/>
    <n v="1.4656144306651636E-4"/>
    <n v="83"/>
  </r>
  <r>
    <n v="25"/>
    <x v="24"/>
    <n v="896000"/>
    <n v="0.01"/>
    <n v="1467.3"/>
    <n v="4.1500000000000004"/>
    <n v="1.1000000000000001"/>
    <n v="232.02"/>
    <n v="36285"/>
    <n v="8743"/>
    <n v="6"/>
    <x v="2"/>
    <n v="3.0315557392862067E-5"/>
    <n v="16"/>
  </r>
  <r>
    <n v="26"/>
    <x v="25"/>
    <n v="857000"/>
    <n v="0.01"/>
    <n v="358.9"/>
    <n v="1.95"/>
    <n v="0.51"/>
    <n v="108.71"/>
    <n v="4158"/>
    <n v="2132"/>
    <n v="6"/>
    <x v="2"/>
    <n v="1.2265512265512266E-4"/>
    <n v="66"/>
  </r>
  <r>
    <n v="27"/>
    <x v="26"/>
    <n v="708000"/>
    <n v="0.01"/>
    <n v="353.7"/>
    <n v="1.76"/>
    <n v="0.46"/>
    <n v="98.14"/>
    <n v="10412"/>
    <n v="5916"/>
    <n v="17"/>
    <x v="1"/>
    <n v="4.4179792547061086E-5"/>
    <n v="28"/>
  </r>
  <r>
    <n v="28"/>
    <x v="27"/>
    <n v="709000"/>
    <n v="0.01"/>
    <n v="249.8"/>
    <n v="3.96"/>
    <n v="1.05"/>
    <n v="221.23"/>
    <n v="8579"/>
    <n v="2166"/>
    <n v="9"/>
    <x v="3"/>
    <n v="1.2239188716633642E-4"/>
    <n v="65"/>
  </r>
  <r>
    <n v="29"/>
    <x v="28"/>
    <n v="631522"/>
    <n v="0.01"/>
    <n v="852.6"/>
    <n v="8.36"/>
    <n v="2.21"/>
    <n v="466.99"/>
    <n v="45159"/>
    <n v="5402"/>
    <n v="6"/>
    <x v="4"/>
    <n v="4.8938196151376247E-5"/>
    <n v="32"/>
  </r>
  <r>
    <n v="30"/>
    <x v="29"/>
    <n v="640000"/>
    <n v="0.01"/>
    <n v="174.6"/>
    <n v="5.59"/>
    <n v="1.48"/>
    <n v="312.60000000000002"/>
    <n v="5091"/>
    <n v="911"/>
    <n v="5"/>
    <x v="6"/>
    <n v="2.9070909448045568E-4"/>
    <n v="108"/>
  </r>
  <r>
    <n v="31"/>
    <x v="30"/>
    <n v="598000"/>
    <n v="0.01"/>
    <n v="307.10000000000002"/>
    <n v="0.08"/>
    <n v="0.02"/>
    <n v="4.6500000000000004"/>
    <n v="16056"/>
    <n v="200700"/>
    <n v="654"/>
    <x v="3"/>
    <n v="1.2456402590931739E-6"/>
    <n v="1"/>
  </r>
  <r>
    <n v="32"/>
    <x v="31"/>
    <n v="582161"/>
    <n v="0.01"/>
    <n v="234.9"/>
    <n v="6.8"/>
    <n v="1.8"/>
    <n v="380.07"/>
    <n v="15721"/>
    <n v="2312"/>
    <n v="10"/>
    <x v="4"/>
    <n v="1.1449653329940844E-4"/>
    <n v="63"/>
  </r>
  <r>
    <n v="33"/>
    <x v="32"/>
    <n v="556000"/>
    <n v="0.01"/>
    <n v="41.9"/>
    <n v="3.9"/>
    <n v="1.03"/>
    <n v="217.85"/>
    <n v="1194"/>
    <n v="306"/>
    <n v="7"/>
    <x v="1"/>
    <n v="8.6264656616415409E-4"/>
    <n v="150"/>
  </r>
  <r>
    <n v="34"/>
    <x v="33"/>
    <n v="478000"/>
    <n v="0.01"/>
    <n v="78.3"/>
    <n v="5.38"/>
    <n v="1.42"/>
    <n v="300.75"/>
    <n v="2786"/>
    <n v="518"/>
    <n v="7"/>
    <x v="1"/>
    <n v="5.0969131371141421E-4"/>
    <n v="131"/>
  </r>
  <r>
    <n v="35"/>
    <x v="34"/>
    <n v="428000"/>
    <n v="0"/>
    <n v="35.299999999999997"/>
    <n v="1.57"/>
    <n v="0.42"/>
    <n v="87.98"/>
    <n v="2097"/>
    <n v="1336"/>
    <n v="38"/>
    <x v="6"/>
    <n v="2.0028612303290414E-4"/>
    <n v="97"/>
  </r>
  <r>
    <n v="36"/>
    <x v="35"/>
    <n v="357000"/>
    <n v="0"/>
    <n v="113.6"/>
    <n v="2.2799999999999998"/>
    <n v="0.6"/>
    <n v="127.11"/>
    <n v="5333"/>
    <n v="2339"/>
    <n v="21"/>
    <x v="3"/>
    <n v="1.1250703168948059E-4"/>
    <n v="62"/>
  </r>
  <r>
    <n v="37"/>
    <x v="36"/>
    <n v="429000"/>
    <n v="0"/>
    <n v="162.19999999999999"/>
    <n v="1.18"/>
    <n v="0.31"/>
    <n v="66.2"/>
    <n v="3310"/>
    <n v="2805"/>
    <n v="17"/>
    <x v="6"/>
    <n v="9.3655589123867064E-5"/>
    <n v="54"/>
  </r>
  <r>
    <n v="38"/>
    <x v="37"/>
    <n v="359000"/>
    <n v="0"/>
    <n v="1390.9"/>
    <n v="1.29"/>
    <n v="0.34"/>
    <n v="72.33"/>
    <n v="24812"/>
    <n v="19234"/>
    <n v="14"/>
    <x v="2"/>
    <n v="1.3703046912784137E-5"/>
    <n v="5"/>
  </r>
  <r>
    <n v="39"/>
    <x v="38"/>
    <n v="429000"/>
    <n v="0"/>
    <n v="63.4"/>
    <n v="5.88"/>
    <n v="1.55"/>
    <n v="328.46"/>
    <n v="3299"/>
    <n v="561"/>
    <n v="9"/>
    <x v="1"/>
    <n v="4.6983934525613824E-4"/>
    <n v="127"/>
  </r>
  <r>
    <n v="40"/>
    <x v="39"/>
    <n v="351989"/>
    <n v="0"/>
    <n v="296.3"/>
    <n v="5.26"/>
    <n v="1.39"/>
    <n v="293.77"/>
    <n v="13232"/>
    <n v="2516"/>
    <n v="8"/>
    <x v="3"/>
    <n v="1.0504836759371221E-4"/>
    <n v="59"/>
  </r>
  <r>
    <n v="41"/>
    <x v="40"/>
    <n v="408491"/>
    <n v="0"/>
    <n v="864.5"/>
    <n v="11.35"/>
    <n v="3"/>
    <n v="634.29"/>
    <n v="46324"/>
    <n v="4081"/>
    <n v="5"/>
    <x v="2"/>
    <n v="6.4761246869873067E-5"/>
    <n v="47"/>
  </r>
  <r>
    <n v="42"/>
    <x v="41"/>
    <n v="325000"/>
    <n v="0"/>
    <n v="279.39999999999998"/>
    <n v="1.8"/>
    <n v="0.48"/>
    <n v="100.46"/>
    <n v="9122"/>
    <n v="5068"/>
    <n v="18"/>
    <x v="2"/>
    <n v="5.26200394650296E-5"/>
    <n v="37"/>
  </r>
  <r>
    <n v="43"/>
    <x v="42"/>
    <n v="262352"/>
    <n v="0"/>
    <n v="459.8"/>
    <n v="8.07"/>
    <n v="2.13"/>
    <n v="450.92"/>
    <n v="48587"/>
    <n v="6021"/>
    <n v="13"/>
    <x v="4"/>
    <n v="4.3838886945067605E-5"/>
    <n v="25"/>
  </r>
  <r>
    <n v="44"/>
    <x v="43"/>
    <n v="322109"/>
    <n v="0"/>
    <n v="502"/>
    <n v="8.6999999999999993"/>
    <n v="2.2999999999999998"/>
    <n v="486.24"/>
    <n v="52274"/>
    <n v="6009"/>
    <n v="12"/>
    <x v="4"/>
    <n v="4.399892872173547E-5"/>
    <n v="27"/>
  </r>
  <r>
    <n v="45"/>
    <x v="44"/>
    <n v="246000"/>
    <n v="0"/>
    <n v="121.9"/>
    <n v="6.26"/>
    <n v="1.65"/>
    <n v="349.82"/>
    <n v="6127"/>
    <n v="979"/>
    <n v="8"/>
    <x v="3"/>
    <n v="2.6929982046678633E-4"/>
    <n v="104"/>
  </r>
  <r>
    <n v="46"/>
    <x v="45"/>
    <n v="244000"/>
    <n v="0"/>
    <n v="83.7"/>
    <n v="6.44"/>
    <n v="1.7"/>
    <n v="359.76"/>
    <n v="3727"/>
    <n v="579"/>
    <n v="7"/>
    <x v="4"/>
    <n v="4.561309364099812E-4"/>
    <n v="125"/>
  </r>
  <r>
    <n v="47"/>
    <x v="46"/>
    <n v="259000"/>
    <n v="0"/>
    <n v="240.8"/>
    <n v="4.43"/>
    <n v="1.17"/>
    <n v="247.46"/>
    <n v="5600"/>
    <n v="1264"/>
    <n v="5"/>
    <x v="3"/>
    <n v="2.0892857142857142E-4"/>
    <n v="99"/>
  </r>
  <r>
    <n v="48"/>
    <x v="47"/>
    <n v="296101"/>
    <n v="0"/>
    <n v="427.6"/>
    <n v="9.49"/>
    <n v="2.5099999999999998"/>
    <n v="530.02"/>
    <n v="17623"/>
    <n v="1857"/>
    <n v="4"/>
    <x v="4"/>
    <n v="1.4242750950462462E-4"/>
    <n v="81"/>
  </r>
  <r>
    <n v="49"/>
    <x v="48"/>
    <n v="275000"/>
    <n v="0"/>
    <n v="120"/>
    <n v="6.36"/>
    <n v="1.68"/>
    <n v="355.53"/>
    <n v="3009"/>
    <n v="473"/>
    <n v="4"/>
    <x v="6"/>
    <n v="5.5832502492522435E-4"/>
    <n v="136"/>
  </r>
  <r>
    <n v="50"/>
    <x v="49"/>
    <n v="223000"/>
    <n v="0"/>
    <n v="526.6"/>
    <n v="0.12"/>
    <n v="0.03"/>
    <n v="6.56"/>
    <n v="3699"/>
    <n v="30825"/>
    <n v="59"/>
    <x v="6"/>
    <n v="8.1103000811030008E-6"/>
    <n v="3"/>
  </r>
  <r>
    <n v="51"/>
    <x v="50"/>
    <n v="228194"/>
    <n v="0"/>
    <n v="417.5"/>
    <n v="8.27"/>
    <n v="2.19"/>
    <n v="462.34"/>
    <n v="87097"/>
    <n v="10532"/>
    <n v="25"/>
    <x v="4"/>
    <n v="2.5144379255313042E-5"/>
    <n v="12"/>
  </r>
  <r>
    <n v="52"/>
    <x v="51"/>
    <n v="172000"/>
    <n v="0"/>
    <n v="993.4"/>
    <n v="2.1800000000000002"/>
    <n v="0.57999999999999996"/>
    <n v="121.82"/>
    <n v="50124"/>
    <n v="22993"/>
    <n v="23"/>
    <x v="2"/>
    <n v="1.1571303168143005E-5"/>
    <n v="4"/>
  </r>
  <r>
    <n v="53"/>
    <x v="52"/>
    <n v="152404"/>
    <n v="0"/>
    <n v="497.5"/>
    <n v="7.84"/>
    <n v="2.0699999999999998"/>
    <n v="437.81"/>
    <n v="85268"/>
    <n v="10876"/>
    <n v="22"/>
    <x v="4"/>
    <n v="2.4276399118074774E-5"/>
    <n v="11"/>
  </r>
  <r>
    <n v="54"/>
    <x v="53"/>
    <n v="158194"/>
    <n v="0"/>
    <n v="424.6"/>
    <n v="10.039999999999999"/>
    <n v="2.65"/>
    <n v="561.11"/>
    <n v="61063"/>
    <n v="6082"/>
    <n v="14"/>
    <x v="4"/>
    <n v="4.3397802269786938E-5"/>
    <n v="23"/>
  </r>
  <r>
    <n v="55"/>
    <x v="54"/>
    <n v="236249"/>
    <n v="0"/>
    <n v="446.6"/>
    <n v="7.94"/>
    <n v="2.1"/>
    <n v="443.73"/>
    <n v="44169"/>
    <n v="5563"/>
    <n v="12"/>
    <x v="2"/>
    <n v="4.7544658018066973E-5"/>
    <n v="31"/>
  </r>
  <r>
    <n v="56"/>
    <x v="55"/>
    <n v="200000"/>
    <n v="0"/>
    <n v="154.9"/>
    <n v="6.87"/>
    <n v="1.82"/>
    <n v="384.08"/>
    <n v="12896"/>
    <n v="1877"/>
    <n v="12"/>
    <x v="4"/>
    <n v="1.4112903225806453E-4"/>
    <n v="79"/>
  </r>
  <r>
    <n v="57"/>
    <x v="56"/>
    <n v="179956"/>
    <n v="0"/>
    <n v="259.8"/>
    <n v="7.56"/>
    <n v="2"/>
    <n v="422.15"/>
    <n v="22932"/>
    <n v="3033"/>
    <n v="12"/>
    <x v="4"/>
    <n v="8.7214372928658639E-5"/>
    <n v="52"/>
  </r>
  <r>
    <n v="58"/>
    <x v="57"/>
    <n v="149000"/>
    <n v="0"/>
    <n v="403.4"/>
    <n v="1.62"/>
    <n v="0.43"/>
    <n v="90.52"/>
    <n v="7612"/>
    <n v="4699"/>
    <n v="12"/>
    <x v="2"/>
    <n v="5.6489753021544927E-5"/>
    <n v="42"/>
  </r>
  <r>
    <n v="59"/>
    <x v="58"/>
    <n v="204090"/>
    <n v="0"/>
    <n v="595.79999999999995"/>
    <n v="10.220000000000001"/>
    <n v="2.7"/>
    <n v="571.26"/>
    <n v="67390"/>
    <n v="6594"/>
    <n v="11"/>
    <x v="4"/>
    <n v="4.0065291586288768E-5"/>
    <n v="20"/>
  </r>
  <r>
    <n v="60"/>
    <x v="59"/>
    <n v="166913"/>
    <n v="0"/>
    <n v="549.20000000000005"/>
    <n v="7.82"/>
    <n v="2.0699999999999998"/>
    <n v="436.75"/>
    <n v="41442"/>
    <n v="5299"/>
    <n v="10"/>
    <x v="5"/>
    <n v="4.9949326769943534E-5"/>
    <n v="34"/>
  </r>
  <r>
    <n v="61"/>
    <x v="60"/>
    <n v="153000"/>
    <n v="0"/>
    <n v="206.9"/>
    <n v="4.7699999999999996"/>
    <n v="1.26"/>
    <n v="266.49"/>
    <n v="9478"/>
    <n v="1987"/>
    <n v="10"/>
    <x v="0"/>
    <n v="1.3293943870014771E-4"/>
    <n v="72"/>
  </r>
  <r>
    <n v="62"/>
    <x v="61"/>
    <n v="183000"/>
    <n v="0"/>
    <n v="626.29999999999995"/>
    <n v="2.35"/>
    <n v="0.62"/>
    <n v="131.34"/>
    <n v="12660"/>
    <n v="5387"/>
    <n v="9"/>
    <x v="2"/>
    <n v="4.8973143759873614E-5"/>
    <n v="33"/>
  </r>
  <r>
    <n v="63"/>
    <x v="62"/>
    <n v="155544"/>
    <n v="0"/>
    <n v="244.5"/>
    <n v="7.6"/>
    <n v="2.0099999999999998"/>
    <n v="424.48"/>
    <n v="15981"/>
    <n v="2103"/>
    <n v="9"/>
    <x v="4"/>
    <n v="1.2577435704899567E-4"/>
    <n v="68"/>
  </r>
  <r>
    <n v="64"/>
    <x v="63"/>
    <n v="210030"/>
    <n v="0"/>
    <n v="585.70000000000005"/>
    <n v="10.01"/>
    <n v="2.64"/>
    <n v="559.21"/>
    <n v="48773"/>
    <n v="4872"/>
    <n v="8"/>
    <x v="4"/>
    <n v="5.4128308695384746E-5"/>
    <n v="40"/>
  </r>
  <r>
    <n v="65"/>
    <x v="64"/>
    <n v="236866"/>
    <n v="0"/>
    <n v="351.7"/>
    <n v="8.5500000000000007"/>
    <n v="2.2599999999999998"/>
    <n v="477.78"/>
    <n v="22176"/>
    <n v="2594"/>
    <n v="7"/>
    <x v="4"/>
    <n v="1.019119769119769E-4"/>
    <n v="57"/>
  </r>
  <r>
    <n v="66"/>
    <x v="65"/>
    <n v="155000"/>
    <n v="0"/>
    <n v="588.6"/>
    <n v="5.49"/>
    <n v="1.45"/>
    <n v="306.68"/>
    <n v="12510"/>
    <n v="2279"/>
    <n v="4"/>
    <x v="0"/>
    <n v="1.1590727418065547E-4"/>
    <n v="64"/>
  </r>
  <r>
    <n v="67"/>
    <x v="66"/>
    <n v="153000"/>
    <n v="0"/>
    <n v="349.3"/>
    <n v="5.41"/>
    <n v="1.43"/>
    <n v="302.23"/>
    <n v="4650"/>
    <n v="860"/>
    <n v="2"/>
    <x v="2"/>
    <n v="3.0752688172043009E-4"/>
    <n v="115"/>
  </r>
  <r>
    <n v="68"/>
    <x v="67"/>
    <n v="113000"/>
    <n v="0"/>
    <n v="11"/>
    <n v="3.59"/>
    <n v="0.95"/>
    <n v="200.5"/>
    <n v="1969"/>
    <n v="548"/>
    <n v="50"/>
    <x v="1"/>
    <n v="4.8247841543930925E-4"/>
    <n v="128"/>
  </r>
  <r>
    <n v="69"/>
    <x v="68"/>
    <n v="133000"/>
    <n v="0"/>
    <n v="70.7"/>
    <n v="1.39"/>
    <n v="0.37"/>
    <n v="77.83"/>
    <n v="1896"/>
    <n v="1364"/>
    <n v="19"/>
    <x v="6"/>
    <n v="1.9514767932489452E-4"/>
    <n v="96"/>
  </r>
  <r>
    <n v="70"/>
    <x v="69"/>
    <n v="140000"/>
    <n v="0"/>
    <n v="122.9"/>
    <n v="1.08"/>
    <n v="0.28999999999999998"/>
    <n v="60.49"/>
    <n v="2033"/>
    <n v="1882"/>
    <n v="15"/>
    <x v="2"/>
    <n v="1.426463354648303E-4"/>
    <n v="82"/>
  </r>
  <r>
    <n v="71"/>
    <x v="70"/>
    <n v="96746"/>
    <n v="0"/>
    <n v="451.7"/>
    <n v="5.41"/>
    <n v="1.43"/>
    <n v="302.23"/>
    <n v="32291"/>
    <n v="5969"/>
    <n v="13"/>
    <x v="0"/>
    <n v="4.42847852342758E-5"/>
    <n v="29"/>
  </r>
  <r>
    <n v="72"/>
    <x v="71"/>
    <n v="96000"/>
    <n v="0"/>
    <n v="151.19999999999999"/>
    <n v="2.23"/>
    <n v="0.59"/>
    <n v="124.36"/>
    <n v="4214"/>
    <n v="1890"/>
    <n v="12"/>
    <x v="2"/>
    <n v="1.4000949216896061E-4"/>
    <n v="78"/>
  </r>
  <r>
    <n v="73"/>
    <x v="72"/>
    <n v="137000"/>
    <n v="0"/>
    <n v="222.3"/>
    <n v="2.67"/>
    <n v="0.71"/>
    <n v="149.11000000000001"/>
    <n v="6411"/>
    <n v="2401"/>
    <n v="11"/>
    <x v="2"/>
    <n v="1.1074715333021369E-4"/>
    <n v="61"/>
  </r>
  <r>
    <n v="74"/>
    <x v="73"/>
    <n v="93000"/>
    <n v="0"/>
    <n v="86"/>
    <n v="5.14"/>
    <n v="1.36"/>
    <n v="287.01"/>
    <n v="4603"/>
    <n v="896"/>
    <n v="10"/>
    <x v="0"/>
    <n v="2.9545948294590487E-4"/>
    <n v="110"/>
  </r>
  <r>
    <n v="75"/>
    <x v="74"/>
    <n v="114000"/>
    <n v="0"/>
    <n v="35.6"/>
    <n v="5.14"/>
    <n v="1.36"/>
    <n v="287.01"/>
    <n v="1838"/>
    <n v="358"/>
    <n v="10"/>
    <x v="6"/>
    <n v="7.3993471164309041E-4"/>
    <n v="147"/>
  </r>
  <r>
    <n v="76"/>
    <x v="75"/>
    <n v="97000"/>
    <n v="0"/>
    <n v="131.5"/>
    <n v="2.86"/>
    <n v="0.76"/>
    <n v="159.68"/>
    <n v="3320"/>
    <n v="1161"/>
    <n v="9"/>
    <x v="2"/>
    <n v="2.2891566265060241E-4"/>
    <n v="103"/>
  </r>
  <r>
    <n v="77"/>
    <x v="76"/>
    <n v="127000"/>
    <n v="0"/>
    <n v="92.6"/>
    <n v="4.75"/>
    <n v="1.26"/>
    <n v="265.43"/>
    <n v="3682"/>
    <n v="775"/>
    <n v="8"/>
    <x v="2"/>
    <n v="3.4220532319391634E-4"/>
    <n v="118"/>
  </r>
  <r>
    <n v="78"/>
    <x v="77"/>
    <n v="123000"/>
    <n v="0"/>
    <n v="35.5"/>
    <n v="4.75"/>
    <n v="1.26"/>
    <n v="265.43"/>
    <n v="1400"/>
    <n v="295"/>
    <n v="8"/>
    <x v="2"/>
    <n v="8.9999999999999998E-4"/>
    <n v="152"/>
  </r>
  <r>
    <n v="79"/>
    <x v="78"/>
    <n v="97000"/>
    <n v="0"/>
    <n v="207.9"/>
    <n v="6.53"/>
    <n v="1.72"/>
    <n v="364.63"/>
    <n v="10079"/>
    <n v="1543"/>
    <n v="7"/>
    <x v="2"/>
    <n v="1.7065185038198235E-4"/>
    <n v="86"/>
  </r>
  <r>
    <n v="80"/>
    <x v="79"/>
    <n v="133000"/>
    <n v="0"/>
    <n v="196.1"/>
    <n v="5.33"/>
    <n v="1.41"/>
    <n v="298"/>
    <n v="7268"/>
    <n v="1364"/>
    <n v="7"/>
    <x v="0"/>
    <n v="1.9400110071546504E-4"/>
    <n v="94"/>
  </r>
  <r>
    <n v="81"/>
    <x v="80"/>
    <n v="114000"/>
    <n v="0"/>
    <n v="182.9"/>
    <n v="6.3"/>
    <n v="1.66"/>
    <n v="351.94"/>
    <n v="4283"/>
    <n v="680"/>
    <n v="4"/>
    <x v="2"/>
    <n v="3.875787999066075E-4"/>
    <n v="121"/>
  </r>
  <r>
    <n v="82"/>
    <x v="81"/>
    <n v="140000"/>
    <n v="0"/>
    <n v="53.9"/>
    <n v="4.8"/>
    <n v="1.27"/>
    <n v="268.18"/>
    <n v="596"/>
    <n v="124"/>
    <n v="2"/>
    <x v="6"/>
    <n v="2.1308724832214765E-3"/>
    <n v="173"/>
  </r>
  <r>
    <n v="83"/>
    <x v="82"/>
    <n v="90000"/>
    <n v="0"/>
    <n v="125.1"/>
    <n v="2.06"/>
    <n v="0.54"/>
    <n v="115.06"/>
    <n v="3143"/>
    <n v="1526"/>
    <n v="12"/>
    <x v="3"/>
    <n v="1.7181037225580655E-4"/>
    <n v="87"/>
  </r>
  <r>
    <n v="84"/>
    <x v="83"/>
    <n v="88000"/>
    <n v="0"/>
    <n v="47.4"/>
    <n v="4.87"/>
    <n v="1.29"/>
    <n v="271.99"/>
    <n v="2329"/>
    <n v="478"/>
    <n v="10"/>
    <x v="6"/>
    <n v="5.5388578789179906E-4"/>
    <n v="135"/>
  </r>
  <r>
    <n v="85"/>
    <x v="84"/>
    <n v="74000"/>
    <n v="0"/>
    <n v="10.9"/>
    <n v="2.7"/>
    <n v="0.71"/>
    <n v="150.59"/>
    <n v="936"/>
    <n v="347"/>
    <n v="32"/>
    <x v="6"/>
    <n v="7.5854700854700852E-4"/>
    <n v="149"/>
  </r>
  <r>
    <n v="86"/>
    <x v="85"/>
    <n v="81587"/>
    <n v="0"/>
    <n v="229.8"/>
    <n v="7.5"/>
    <n v="1.98"/>
    <n v="418.98"/>
    <n v="19267"/>
    <n v="2569"/>
    <n v="11"/>
    <x v="4"/>
    <n v="1.0276638812477293E-4"/>
    <n v="58"/>
  </r>
  <r>
    <n v="87"/>
    <x v="86"/>
    <n v="74000"/>
    <n v="0"/>
    <n v="128.1"/>
    <n v="6.64"/>
    <n v="1.76"/>
    <n v="371.18"/>
    <n v="7721"/>
    <n v="1163"/>
    <n v="9"/>
    <x v="4"/>
    <n v="2.279497474420412E-4"/>
    <n v="102"/>
  </r>
  <r>
    <n v="88"/>
    <x v="87"/>
    <n v="71999"/>
    <n v="0"/>
    <n v="20.8"/>
    <n v="4.8600000000000003"/>
    <n v="1.28"/>
    <n v="271.57"/>
    <n v="1077"/>
    <n v="222"/>
    <n v="11"/>
    <x v="6"/>
    <n v="1.1884865366759518E-3"/>
    <n v="159"/>
  </r>
  <r>
    <n v="89"/>
    <x v="88"/>
    <n v="69000"/>
    <n v="0"/>
    <n v="251.3"/>
    <n v="7.24"/>
    <n v="1.91"/>
    <n v="404.39"/>
    <n v="14134"/>
    <n v="1952"/>
    <n v="8"/>
    <x v="4"/>
    <n v="1.3513513513513514E-4"/>
    <n v="73"/>
  </r>
  <r>
    <n v="90"/>
    <x v="89"/>
    <n v="62000"/>
    <n v="0"/>
    <n v="666.6"/>
    <n v="2.0099999999999998"/>
    <n v="0.53"/>
    <n v="112.31"/>
    <n v="20410"/>
    <n v="10154"/>
    <n v="15"/>
    <x v="2"/>
    <n v="2.596766291033807E-5"/>
    <n v="13"/>
  </r>
  <r>
    <n v="91"/>
    <x v="90"/>
    <n v="60000"/>
    <n v="0"/>
    <n v="33.9"/>
    <n v="1.96"/>
    <n v="0.52"/>
    <n v="109.35"/>
    <n v="824"/>
    <n v="420"/>
    <n v="12"/>
    <x v="2"/>
    <n v="6.3106796116504861E-4"/>
    <n v="140"/>
  </r>
  <r>
    <n v="92"/>
    <x v="91"/>
    <n v="55000"/>
    <n v="0"/>
    <n v="172.1"/>
    <n v="5.87"/>
    <n v="1.55"/>
    <n v="327.83"/>
    <n v="12141"/>
    <n v="2068"/>
    <n v="12"/>
    <x v="0"/>
    <n v="1.2766658430112842E-4"/>
    <n v="69"/>
  </r>
  <r>
    <n v="93"/>
    <x v="92"/>
    <n v="56194"/>
    <n v="0"/>
    <n v="1487.2"/>
    <n v="7.91"/>
    <n v="2.09"/>
    <n v="441.82"/>
    <n v="115874"/>
    <n v="14649"/>
    <n v="10"/>
    <x v="2"/>
    <n v="1.8036833111828363E-5"/>
    <n v="7"/>
  </r>
  <r>
    <n v="94"/>
    <x v="93"/>
    <n v="53000"/>
    <n v="0"/>
    <n v="237.3"/>
    <n v="7.64"/>
    <n v="2.02"/>
    <n v="427.02"/>
    <n v="15438"/>
    <n v="2021"/>
    <n v="9"/>
    <x v="3"/>
    <n v="1.3084596450317398E-4"/>
    <n v="70"/>
  </r>
  <r>
    <n v="95"/>
    <x v="94"/>
    <n v="61612"/>
    <n v="0"/>
    <n v="326.89999999999998"/>
    <n v="8.11"/>
    <n v="2.14"/>
    <n v="453.24"/>
    <n v="20234"/>
    <n v="2495"/>
    <n v="8"/>
    <x v="4"/>
    <n v="1.0576257783928042E-4"/>
    <n v="60"/>
  </r>
  <r>
    <n v="96"/>
    <x v="95"/>
    <n v="57000"/>
    <n v="0"/>
    <n v="634.29999999999995"/>
    <n v="3.76"/>
    <n v="0.99"/>
    <n v="210.02"/>
    <n v="15426"/>
    <n v="4103"/>
    <n v="6"/>
    <x v="0"/>
    <n v="6.417736289381563E-5"/>
    <n v="46"/>
  </r>
  <r>
    <n v="97"/>
    <x v="96"/>
    <n v="58000"/>
    <n v="0"/>
    <n v="95.9"/>
    <n v="5.49"/>
    <n v="1.45"/>
    <n v="306.45999999999998"/>
    <n v="2406"/>
    <n v="438"/>
    <n v="5"/>
    <x v="0"/>
    <n v="6.0266001662510394E-4"/>
    <n v="139"/>
  </r>
  <r>
    <n v="98"/>
    <x v="97"/>
    <n v="54000"/>
    <n v="0"/>
    <n v="284.8"/>
    <n v="6.36"/>
    <n v="1.68"/>
    <n v="355.32"/>
    <n v="4665"/>
    <n v="733"/>
    <n v="3"/>
    <x v="0"/>
    <n v="3.6012861736334402E-4"/>
    <n v="119"/>
  </r>
  <r>
    <n v="99"/>
    <x v="98"/>
    <n v="49000"/>
    <n v="0"/>
    <n v="23.9"/>
    <n v="3.39"/>
    <n v="0.9"/>
    <n v="189.29"/>
    <n v="1686"/>
    <n v="497"/>
    <n v="21"/>
    <x v="2"/>
    <n v="5.338078291814947E-4"/>
    <n v="133"/>
  </r>
  <r>
    <n v="100"/>
    <x v="99"/>
    <n v="51000"/>
    <n v="0"/>
    <n v="32.799999999999997"/>
    <n v="4.47"/>
    <n v="1.18"/>
    <n v="249.57"/>
    <n v="2325"/>
    <n v="520"/>
    <n v="16"/>
    <x v="2"/>
    <n v="5.0752688172043007E-4"/>
    <n v="130"/>
  </r>
  <r>
    <n v="101"/>
    <x v="100"/>
    <n v="52298"/>
    <n v="0"/>
    <n v="386.5"/>
    <n v="6.15"/>
    <n v="1.62"/>
    <n v="343.48"/>
    <n v="25517"/>
    <n v="4149"/>
    <n v="11"/>
    <x v="4"/>
    <n v="6.3487087040012551E-5"/>
    <n v="45"/>
  </r>
  <r>
    <n v="102"/>
    <x v="101"/>
    <n v="51000"/>
    <n v="0"/>
    <n v="115.4"/>
    <n v="5.3"/>
    <n v="1.4"/>
    <n v="295.89"/>
    <n v="4950"/>
    <n v="934"/>
    <n v="8"/>
    <x v="3"/>
    <n v="2.8282828282828282E-4"/>
    <n v="105"/>
  </r>
  <r>
    <n v="103"/>
    <x v="102"/>
    <n v="52000"/>
    <n v="0"/>
    <n v="125.4"/>
    <n v="4.3099999999999996"/>
    <n v="1.1399999999999999"/>
    <n v="240.9"/>
    <n v="3799"/>
    <n v="881"/>
    <n v="7"/>
    <x v="0"/>
    <n v="3.0007896814951299E-4"/>
    <n v="111"/>
  </r>
  <r>
    <n v="104"/>
    <x v="103"/>
    <n v="48000"/>
    <n v="0"/>
    <n v="46.7"/>
    <n v="5.78"/>
    <n v="1.53"/>
    <n v="322.95999999999998"/>
    <n v="1513"/>
    <n v="262"/>
    <n v="6"/>
    <x v="2"/>
    <n v="1.0112359550561798E-3"/>
    <n v="156"/>
  </r>
  <r>
    <n v="105"/>
    <x v="104"/>
    <n v="52000"/>
    <n v="0"/>
    <n v="681.2"/>
    <n v="7.04"/>
    <n v="1.86"/>
    <n v="393.18"/>
    <n v="26624"/>
    <n v="3782"/>
    <n v="6"/>
    <x v="2"/>
    <n v="6.9861778846153845E-5"/>
    <n v="50"/>
  </r>
  <r>
    <n v="106"/>
    <x v="105"/>
    <n v="49000"/>
    <n v="0"/>
    <n v="50.1"/>
    <n v="5.39"/>
    <n v="1.42"/>
    <n v="300.95999999999998"/>
    <n v="1488"/>
    <n v="276"/>
    <n v="6"/>
    <x v="6"/>
    <n v="9.5430107526881718E-4"/>
    <n v="154"/>
  </r>
  <r>
    <n v="107"/>
    <x v="106"/>
    <n v="47000"/>
    <n v="0"/>
    <n v="1652.2"/>
    <n v="5.28"/>
    <n v="1.4"/>
    <n v="295.04000000000002"/>
    <n v="27885"/>
    <n v="5281"/>
    <n v="3"/>
    <x v="2"/>
    <n v="5.0206204052357896E-5"/>
    <n v="35"/>
  </r>
  <r>
    <n v="108"/>
    <x v="107"/>
    <n v="40000"/>
    <n v="0"/>
    <n v="25.6"/>
    <n v="3.93"/>
    <n v="1.04"/>
    <n v="219.33"/>
    <n v="1499"/>
    <n v="381"/>
    <n v="15"/>
    <x v="6"/>
    <n v="6.9379586390927288E-4"/>
    <n v="142"/>
  </r>
  <r>
    <n v="109"/>
    <x v="108"/>
    <n v="35000"/>
    <n v="0"/>
    <n v="15.2"/>
    <n v="3.62"/>
    <n v="0.96"/>
    <n v="201.98"/>
    <n v="509"/>
    <n v="141"/>
    <n v="9"/>
    <x v="2"/>
    <n v="1.8860510805500982E-3"/>
    <n v="170"/>
  </r>
  <r>
    <n v="110"/>
    <x v="109"/>
    <n v="43000"/>
    <n v="0"/>
    <n v="24.2"/>
    <n v="5.39"/>
    <n v="1.42"/>
    <n v="301.18"/>
    <n v="1155"/>
    <n v="214"/>
    <n v="9"/>
    <x v="2"/>
    <n v="1.2294372294372293E-3"/>
    <n v="160"/>
  </r>
  <r>
    <n v="111"/>
    <x v="110"/>
    <n v="37694"/>
    <n v="0"/>
    <n v="292.7"/>
    <n v="8.2799999999999994"/>
    <n v="2.19"/>
    <n v="462.55"/>
    <n v="17726"/>
    <n v="2141"/>
    <n v="7"/>
    <x v="4"/>
    <n v="1.235473316032946E-4"/>
    <n v="67"/>
  </r>
  <r>
    <n v="112"/>
    <x v="111"/>
    <n v="36000"/>
    <n v="0"/>
    <n v="50.8"/>
    <n v="3.63"/>
    <n v="0.96"/>
    <n v="202.83"/>
    <n v="1291"/>
    <n v="356"/>
    <n v="7"/>
    <x v="6"/>
    <n v="7.4360960495739733E-4"/>
    <n v="148"/>
  </r>
  <r>
    <n v="113"/>
    <x v="112"/>
    <n v="37001"/>
    <n v="0"/>
    <n v="68.599999999999994"/>
    <n v="5.87"/>
    <n v="1.55"/>
    <n v="327.83"/>
    <n v="2637"/>
    <n v="449"/>
    <n v="7"/>
    <x v="5"/>
    <n v="5.8778915434205543E-4"/>
    <n v="137"/>
  </r>
  <r>
    <n v="114"/>
    <x v="113"/>
    <n v="35000"/>
    <n v="0"/>
    <n v="158.4"/>
    <n v="6.55"/>
    <n v="1.73"/>
    <n v="366.11"/>
    <n v="6032"/>
    <n v="921"/>
    <n v="6"/>
    <x v="4"/>
    <n v="2.8680371352785147E-4"/>
    <n v="107"/>
  </r>
  <r>
    <n v="115"/>
    <x v="114"/>
    <n v="40000"/>
    <n v="0"/>
    <n v="22"/>
    <n v="4.9400000000000004"/>
    <n v="1.3"/>
    <n v="275.8"/>
    <n v="449"/>
    <n v="91"/>
    <n v="4"/>
    <x v="6"/>
    <n v="2.8953229398663697E-3"/>
    <n v="178"/>
  </r>
  <r>
    <n v="116"/>
    <x v="115"/>
    <n v="37000"/>
    <n v="0"/>
    <n v="90"/>
    <n v="5.18"/>
    <n v="1.37"/>
    <n v="289.54000000000002"/>
    <n v="1905"/>
    <n v="368"/>
    <n v="4"/>
    <x v="0"/>
    <n v="7.1916010498687666E-4"/>
    <n v="145"/>
  </r>
  <r>
    <n v="117"/>
    <x v="116"/>
    <n v="40000"/>
    <n v="0"/>
    <n v="100.9"/>
    <n v="3.14"/>
    <n v="0.83"/>
    <n v="175.55"/>
    <n v="1174"/>
    <n v="374"/>
    <n v="4"/>
    <x v="2"/>
    <n v="7.0698466780238502E-4"/>
    <n v="144"/>
  </r>
  <r>
    <n v="118"/>
    <x v="117"/>
    <n v="32001"/>
    <n v="0"/>
    <n v="12.4"/>
    <n v="5.7"/>
    <n v="1.51"/>
    <n v="318.52"/>
    <n v="817"/>
    <n v="143"/>
    <n v="12"/>
    <x v="6"/>
    <n v="1.8482252141982865E-3"/>
    <n v="169"/>
  </r>
  <r>
    <n v="119"/>
    <x v="118"/>
    <n v="28855"/>
    <n v="0"/>
    <n v="336"/>
    <n v="8.35"/>
    <n v="2.21"/>
    <n v="466.57"/>
    <n v="23027"/>
    <n v="2758"/>
    <n v="8"/>
    <x v="4"/>
    <n v="9.597429104963738E-5"/>
    <n v="55"/>
  </r>
  <r>
    <n v="120"/>
    <x v="119"/>
    <n v="24000"/>
    <n v="0"/>
    <n v="26.2"/>
    <n v="6.13"/>
    <n v="1.62"/>
    <n v="342.42"/>
    <n v="1128"/>
    <n v="184"/>
    <n v="7"/>
    <x v="6"/>
    <n v="1.4361702127659575E-3"/>
    <n v="164"/>
  </r>
  <r>
    <n v="121"/>
    <x v="120"/>
    <n v="33000"/>
    <n v="0"/>
    <n v="126"/>
    <n v="5.04"/>
    <n v="1.33"/>
    <n v="281.51"/>
    <n v="4279"/>
    <n v="849"/>
    <n v="7"/>
    <x v="2"/>
    <n v="3.1082028511334424E-4"/>
    <n v="116"/>
  </r>
  <r>
    <n v="122"/>
    <x v="121"/>
    <n v="24001"/>
    <n v="0"/>
    <n v="79.400000000000006"/>
    <n v="6.62"/>
    <n v="1.75"/>
    <n v="370.13"/>
    <n v="3240"/>
    <n v="489"/>
    <n v="6"/>
    <x v="2"/>
    <n v="5.4012345679012341E-4"/>
    <n v="134"/>
  </r>
  <r>
    <n v="123"/>
    <x v="122"/>
    <n v="26000"/>
    <n v="0"/>
    <n v="169"/>
    <n v="4.8"/>
    <n v="1.27"/>
    <n v="268.18"/>
    <n v="4211"/>
    <n v="877"/>
    <n v="5"/>
    <x v="6"/>
    <n v="3.0159107100451198E-4"/>
    <n v="112"/>
  </r>
  <r>
    <n v="124"/>
    <x v="123"/>
    <n v="27000"/>
    <n v="0"/>
    <n v="143.4"/>
    <n v="8"/>
    <n v="2.11"/>
    <n v="447.11"/>
    <n v="5215"/>
    <n v="652"/>
    <n v="5"/>
    <x v="4"/>
    <n v="4.0460210930009583E-4"/>
    <n v="124"/>
  </r>
  <r>
    <n v="125"/>
    <x v="124"/>
    <n v="28000"/>
    <n v="0"/>
    <n v="340.2"/>
    <n v="6.36"/>
    <n v="1.68"/>
    <n v="355.32"/>
    <n v="8628"/>
    <n v="1357"/>
    <n v="4"/>
    <x v="6"/>
    <n v="1.9471488178025035E-4"/>
    <n v="95"/>
  </r>
  <r>
    <n v="126"/>
    <x v="125"/>
    <n v="16000"/>
    <n v="0"/>
    <n v="584.29999999999995"/>
    <n v="0.83"/>
    <n v="0.22"/>
    <n v="46.53"/>
    <n v="27443"/>
    <n v="33064"/>
    <n v="57"/>
    <x v="2"/>
    <n v="8.0166162591553402E-6"/>
    <n v="2"/>
  </r>
  <r>
    <n v="127"/>
    <x v="126"/>
    <n v="17110"/>
    <n v="0"/>
    <n v="428"/>
    <n v="5.42"/>
    <n v="1.43"/>
    <n v="302.87"/>
    <n v="86117"/>
    <n v="15889"/>
    <n v="37"/>
    <x v="2"/>
    <n v="1.6605316023549358E-5"/>
    <n v="6"/>
  </r>
  <r>
    <n v="128"/>
    <x v="127"/>
    <n v="21000"/>
    <n v="0"/>
    <n v="4.0999999999999996"/>
    <n v="4.43"/>
    <n v="1.17"/>
    <n v="247.46"/>
    <n v="557"/>
    <n v="126"/>
    <n v="31"/>
    <x v="6"/>
    <n v="2.1005385996409336E-3"/>
    <n v="172"/>
  </r>
  <r>
    <n v="129"/>
    <x v="128"/>
    <n v="23000"/>
    <n v="0"/>
    <n v="32.5"/>
    <n v="2.1800000000000002"/>
    <n v="0.57999999999999996"/>
    <n v="122.04"/>
    <n v="1177"/>
    <n v="540"/>
    <n v="17"/>
    <x v="2"/>
    <n v="4.9277824978759559E-4"/>
    <n v="129"/>
  </r>
  <r>
    <n v="130"/>
    <x v="129"/>
    <n v="21000"/>
    <n v="0"/>
    <n v="160.30000000000001"/>
    <n v="3.65"/>
    <n v="0.97"/>
    <n v="204.1"/>
    <n v="7006"/>
    <n v="1919"/>
    <n v="12"/>
    <x v="6"/>
    <n v="1.3845275478161574E-4"/>
    <n v="77"/>
  </r>
  <r>
    <n v="131"/>
    <x v="130"/>
    <n v="18000"/>
    <n v="0"/>
    <n v="11.1"/>
    <n v="3.86"/>
    <n v="1.02"/>
    <n v="215.94"/>
    <n v="496"/>
    <n v="128"/>
    <n v="12"/>
    <x v="2"/>
    <n v="2.0564516129032259E-3"/>
    <n v="171"/>
  </r>
  <r>
    <n v="132"/>
    <x v="131"/>
    <n v="21000"/>
    <n v="0"/>
    <n v="149"/>
    <n v="4.29"/>
    <n v="1.1299999999999999"/>
    <n v="239.42"/>
    <n v="6711"/>
    <n v="1564"/>
    <n v="10"/>
    <x v="6"/>
    <n v="1.6838027119654296E-4"/>
    <n v="84"/>
  </r>
  <r>
    <n v="133"/>
    <x v="132"/>
    <n v="23000"/>
    <n v="0"/>
    <n v="18.899999999999999"/>
    <n v="4.33"/>
    <n v="1.1399999999999999"/>
    <n v="241.74"/>
    <n v="831"/>
    <n v="192"/>
    <n v="10"/>
    <x v="6"/>
    <n v="1.3718411552346569E-3"/>
    <n v="161"/>
  </r>
  <r>
    <n v="134"/>
    <x v="133"/>
    <n v="18001"/>
    <n v="0"/>
    <n v="67.900000000000006"/>
    <n v="6.75"/>
    <n v="1.78"/>
    <n v="376.89"/>
    <n v="4551"/>
    <n v="674"/>
    <n v="10"/>
    <x v="4"/>
    <n v="3.9112283014722037E-4"/>
    <n v="122"/>
  </r>
  <r>
    <n v="135"/>
    <x v="134"/>
    <n v="21999"/>
    <n v="0"/>
    <n v="18.8"/>
    <n v="4.6100000000000003"/>
    <n v="1.22"/>
    <n v="257.61"/>
    <n v="859"/>
    <n v="186"/>
    <n v="10"/>
    <x v="6"/>
    <n v="1.4202561117578579E-3"/>
    <n v="163"/>
  </r>
  <r>
    <n v="136"/>
    <x v="135"/>
    <n v="17000"/>
    <n v="0"/>
    <n v="52.3"/>
    <n v="3.94"/>
    <n v="1.04"/>
    <n v="219.96"/>
    <n v="1973"/>
    <n v="501"/>
    <n v="10"/>
    <x v="6"/>
    <n v="5.2711606690319316E-4"/>
    <n v="132"/>
  </r>
  <r>
    <n v="137"/>
    <x v="136"/>
    <n v="15000"/>
    <n v="0"/>
    <n v="30.6"/>
    <n v="3.18"/>
    <n v="0.84"/>
    <n v="177.45"/>
    <n v="915"/>
    <n v="288"/>
    <n v="9"/>
    <x v="6"/>
    <n v="9.1803278688524581E-4"/>
    <n v="153"/>
  </r>
  <r>
    <n v="138"/>
    <x v="137"/>
    <n v="19001"/>
    <n v="0"/>
    <n v="24.8"/>
    <n v="5.13"/>
    <n v="1.36"/>
    <n v="286.79000000000002"/>
    <n v="1194"/>
    <n v="233"/>
    <n v="9"/>
    <x v="6"/>
    <n v="1.1390284757118929E-3"/>
    <n v="158"/>
  </r>
  <r>
    <n v="139"/>
    <x v="138"/>
    <n v="22000"/>
    <n v="0"/>
    <n v="20.6"/>
    <n v="5.59"/>
    <n v="1.48"/>
    <n v="312.60000000000002"/>
    <n v="1051"/>
    <n v="188"/>
    <n v="9"/>
    <x v="6"/>
    <n v="1.4081826831588962E-3"/>
    <n v="162"/>
  </r>
  <r>
    <n v="140"/>
    <x v="139"/>
    <n v="18000"/>
    <n v="0"/>
    <n v="40.299999999999997"/>
    <n v="7.23"/>
    <n v="1.91"/>
    <n v="403.75"/>
    <n v="2630"/>
    <n v="364"/>
    <n v="9"/>
    <x v="2"/>
    <n v="7.2623574144486686E-4"/>
    <n v="146"/>
  </r>
  <r>
    <n v="141"/>
    <x v="140"/>
    <n v="21000"/>
    <n v="0"/>
    <n v="105.3"/>
    <n v="4.67"/>
    <n v="1.23"/>
    <n v="260.77999999999997"/>
    <n v="4007"/>
    <n v="858"/>
    <n v="8"/>
    <x v="2"/>
    <n v="3.0696281507362115E-4"/>
    <n v="114"/>
  </r>
  <r>
    <n v="142"/>
    <x v="141"/>
    <n v="19090"/>
    <n v="0"/>
    <n v="880.9"/>
    <n v="9.83"/>
    <n v="2.6"/>
    <n v="549.48"/>
    <n v="59270"/>
    <n v="6030"/>
    <n v="7"/>
    <x v="4"/>
    <n v="4.3867049097351109E-5"/>
    <n v="26"/>
  </r>
  <r>
    <n v="143"/>
    <x v="142"/>
    <n v="21000"/>
    <n v="0"/>
    <n v="154.69999999999999"/>
    <n v="7.12"/>
    <n v="1.88"/>
    <n v="397.62"/>
    <n v="5888"/>
    <n v="827"/>
    <n v="5"/>
    <x v="4"/>
    <n v="3.1929347826086955E-4"/>
    <n v="117"/>
  </r>
  <r>
    <n v="144"/>
    <x v="143"/>
    <n v="20036"/>
    <n v="0"/>
    <n v="812.7"/>
    <n v="6.48"/>
    <n v="1.71"/>
    <n v="361.88"/>
    <n v="25194"/>
    <n v="3888"/>
    <n v="5"/>
    <x v="0"/>
    <n v="6.7873303167420806E-5"/>
    <n v="49"/>
  </r>
  <r>
    <n v="145"/>
    <x v="144"/>
    <n v="21000"/>
    <n v="0"/>
    <n v="37.200000000000003"/>
    <n v="5.94"/>
    <n v="1.57"/>
    <n v="332.06"/>
    <n v="859"/>
    <n v="145"/>
    <n v="4"/>
    <x v="2"/>
    <n v="1.8277066356228173E-3"/>
    <n v="168"/>
  </r>
  <r>
    <n v="146"/>
    <x v="145"/>
    <n v="20000"/>
    <n v="0"/>
    <n v="1118.2"/>
    <n v="8.19"/>
    <n v="2.16"/>
    <n v="457.47"/>
    <n v="34789"/>
    <n v="4248"/>
    <n v="4"/>
    <x v="5"/>
    <n v="6.2088591221363078E-5"/>
    <n v="43"/>
  </r>
  <r>
    <n v="147"/>
    <x v="146"/>
    <n v="16000"/>
    <n v="0"/>
    <n v="281.2"/>
    <n v="5.27"/>
    <n v="1.39"/>
    <n v="294.41000000000003"/>
    <n v="4882"/>
    <n v="926"/>
    <n v="3"/>
    <x v="5"/>
    <n v="2.8471937730438344E-4"/>
    <n v="106"/>
  </r>
  <r>
    <n v="148"/>
    <x v="147"/>
    <n v="18000"/>
    <n v="0"/>
    <n v="10.9"/>
    <n v="54.89"/>
    <n v="14.5"/>
    <n v="3066.75"/>
    <n v="1300"/>
    <n v="24"/>
    <n v="2"/>
    <x v="2"/>
    <n v="1.1153846153846153E-2"/>
    <n v="181"/>
  </r>
  <r>
    <n v="149"/>
    <x v="148"/>
    <n v="6000"/>
    <n v="0"/>
    <n v="31.3"/>
    <n v="4.7699999999999996"/>
    <n v="1.26"/>
    <n v="266.49"/>
    <n v="4268"/>
    <n v="895"/>
    <n v="29"/>
    <x v="2"/>
    <n v="2.9522024367385194E-4"/>
    <n v="109"/>
  </r>
  <r>
    <n v="150"/>
    <x v="149"/>
    <n v="6001"/>
    <n v="0"/>
    <n v="5.3"/>
    <n v="5.12"/>
    <n v="1.35"/>
    <n v="285.95"/>
    <n v="625"/>
    <n v="122"/>
    <n v="23"/>
    <x v="6"/>
    <n v="2.16E-3"/>
    <n v="174"/>
  </r>
  <r>
    <n v="151"/>
    <x v="150"/>
    <n v="8001"/>
    <n v="0"/>
    <n v="11.3"/>
    <n v="4.8"/>
    <n v="1.27"/>
    <n v="268.18"/>
    <n v="1120"/>
    <n v="233"/>
    <n v="21"/>
    <x v="2"/>
    <n v="1.1339285714285715E-3"/>
    <n v="157"/>
  </r>
  <r>
    <n v="152"/>
    <x v="151"/>
    <n v="6700"/>
    <n v="0"/>
    <n v="8.8000000000000007"/>
    <n v="5.36"/>
    <n v="1.42"/>
    <n v="299.27"/>
    <n v="798"/>
    <n v="149"/>
    <n v="17"/>
    <x v="6"/>
    <n v="1.7794486215538846E-3"/>
    <n v="167"/>
  </r>
  <r>
    <n v="153"/>
    <x v="152"/>
    <n v="5600"/>
    <n v="0"/>
    <n v="6.1"/>
    <n v="3.03"/>
    <n v="0.8"/>
    <n v="169.2"/>
    <n v="309"/>
    <n v="102"/>
    <n v="17"/>
    <x v="6"/>
    <n v="2.5889967637540453E-3"/>
    <n v="176"/>
  </r>
  <r>
    <n v="154"/>
    <x v="153"/>
    <n v="7000"/>
    <n v="0"/>
    <n v="171.1"/>
    <n v="6.46"/>
    <n v="1.71"/>
    <n v="361.03"/>
    <n v="7677"/>
    <n v="1188"/>
    <n v="7"/>
    <x v="4"/>
    <n v="2.2274325908558029E-4"/>
    <n v="101"/>
  </r>
  <r>
    <n v="155"/>
    <x v="154"/>
    <n v="6500"/>
    <n v="0"/>
    <n v="13.6"/>
    <n v="5.17"/>
    <n v="1.37"/>
    <n v="288.91000000000003"/>
    <n v="485"/>
    <n v="94"/>
    <n v="7"/>
    <x v="6"/>
    <n v="2.8247422680412375E-3"/>
    <n v="177"/>
  </r>
  <r>
    <n v="156"/>
    <x v="155"/>
    <n v="14000"/>
    <n v="0"/>
    <n v="278.2"/>
    <n v="4.5999999999999996"/>
    <n v="1.22"/>
    <n v="257.18"/>
    <n v="6956"/>
    <n v="1512"/>
    <n v="5"/>
    <x v="3"/>
    <n v="1.7538815411155838E-4"/>
    <n v="90"/>
  </r>
  <r>
    <n v="157"/>
    <x v="156"/>
    <n v="11000"/>
    <n v="0"/>
    <n v="354.6"/>
    <n v="3.6"/>
    <n v="0.95"/>
    <n v="201.14"/>
    <n v="6924"/>
    <n v="1923"/>
    <n v="5"/>
    <x v="2"/>
    <n v="1.3720392836510687E-4"/>
    <n v="75"/>
  </r>
  <r>
    <n v="158"/>
    <x v="157"/>
    <n v="8000"/>
    <n v="0"/>
    <n v="26.7"/>
    <n v="4.9000000000000004"/>
    <n v="1.3"/>
    <n v="273.89"/>
    <n v="583"/>
    <n v="119"/>
    <n v="4"/>
    <x v="6"/>
    <n v="2.2298456260720413E-3"/>
    <n v="175"/>
  </r>
  <r>
    <n v="159"/>
    <x v="158"/>
    <n v="13000"/>
    <n v="0"/>
    <n v="352.8"/>
    <n v="4.26"/>
    <n v="1.1299999999999999"/>
    <n v="237.94"/>
    <n v="6491"/>
    <n v="1524"/>
    <n v="4"/>
    <x v="3"/>
    <n v="1.7408719765829608E-4"/>
    <n v="89"/>
  </r>
  <r>
    <n v="160"/>
    <x v="159"/>
    <n v="8000"/>
    <n v="0"/>
    <n v="1169.4000000000001"/>
    <n v="6.08"/>
    <n v="1.61"/>
    <n v="339.67"/>
    <n v="30253"/>
    <n v="4976"/>
    <n v="4"/>
    <x v="2"/>
    <n v="5.3217862691303345E-5"/>
    <n v="38"/>
  </r>
  <r>
    <n v="161"/>
    <x v="160"/>
    <n v="5001"/>
    <n v="0"/>
    <n v="36.9"/>
    <n v="5.68"/>
    <n v="1.5"/>
    <n v="317.45999999999998"/>
    <n v="861"/>
    <n v="152"/>
    <n v="4"/>
    <x v="6"/>
    <n v="1.7421602787456446E-3"/>
    <n v="166"/>
  </r>
  <r>
    <n v="162"/>
    <x v="161"/>
    <n v="11001"/>
    <n v="0"/>
    <n v="590.1"/>
    <n v="8.27"/>
    <n v="2.1800000000000002"/>
    <n v="461.92"/>
    <n v="15374"/>
    <n v="1859"/>
    <n v="3"/>
    <x v="2"/>
    <n v="1.4179784050995188E-4"/>
    <n v="80"/>
  </r>
  <r>
    <n v="163"/>
    <x v="162"/>
    <n v="5600"/>
    <n v="0"/>
    <n v="161.6"/>
    <n v="6.86"/>
    <n v="1.81"/>
    <n v="383.24"/>
    <n v="3064"/>
    <n v="447"/>
    <n v="3"/>
    <x v="2"/>
    <n v="5.9073107049608352E-4"/>
    <n v="138"/>
  </r>
  <r>
    <n v="164"/>
    <x v="163"/>
    <n v="7299"/>
    <n v="0"/>
    <n v="1169.0999999999999"/>
    <n v="6.9"/>
    <n v="1.82"/>
    <n v="385.35"/>
    <n v="10764"/>
    <n v="1560"/>
    <n v="1"/>
    <x v="6"/>
    <n v="1.6908212560386474E-4"/>
    <n v="85"/>
  </r>
  <r>
    <n v="165"/>
    <x v="164"/>
    <n v="1499"/>
    <n v="0"/>
    <n v="2.2000000000000002"/>
    <n v="5.09"/>
    <n v="1.34"/>
    <n v="284.26"/>
    <n v="274"/>
    <n v="54"/>
    <n v="24"/>
    <x v="6"/>
    <n v="4.8905109489051097E-3"/>
    <n v="179"/>
  </r>
  <r>
    <n v="166"/>
    <x v="165"/>
    <n v="1240"/>
    <n v="0"/>
    <n v="647.6"/>
    <n v="3.6"/>
    <n v="0.95"/>
    <n v="200.93"/>
    <n v="34246"/>
    <n v="9513"/>
    <n v="15"/>
    <x v="2"/>
    <n v="2.7740466039829468E-5"/>
    <n v="15"/>
  </r>
  <r>
    <n v="167"/>
    <x v="166"/>
    <n v="4401"/>
    <n v="0"/>
    <n v="1078.3"/>
    <n v="6.27"/>
    <n v="1.66"/>
    <n v="350.24"/>
    <n v="85083"/>
    <n v="13570"/>
    <n v="13"/>
    <x v="2"/>
    <n v="1.9510360471539555E-5"/>
    <n v="8"/>
  </r>
  <r>
    <n v="168"/>
    <x v="167"/>
    <n v="3001"/>
    <n v="0"/>
    <n v="62.4"/>
    <n v="4.46"/>
    <n v="1.18"/>
    <n v="249.15"/>
    <n v="3122"/>
    <n v="700"/>
    <n v="11"/>
    <x v="2"/>
    <n v="3.7796284433055732E-4"/>
    <n v="120"/>
  </r>
  <r>
    <n v="169"/>
    <x v="168"/>
    <n v="1300"/>
    <n v="0"/>
    <n v="25"/>
    <n v="5.15"/>
    <n v="1.36"/>
    <n v="287.64"/>
    <n v="1403"/>
    <n v="272"/>
    <n v="11"/>
    <x v="6"/>
    <n v="9.6935138987883117E-4"/>
    <n v="155"/>
  </r>
  <r>
    <n v="170"/>
    <x v="169"/>
    <n v="1100"/>
    <n v="0"/>
    <n v="60.6"/>
    <n v="4.92"/>
    <n v="1.3"/>
    <n v="274.95"/>
    <n v="2783"/>
    <n v="566"/>
    <n v="9"/>
    <x v="5"/>
    <n v="4.6712181099532881E-4"/>
    <n v="126"/>
  </r>
  <r>
    <n v="171"/>
    <x v="170"/>
    <n v="70"/>
    <n v="0"/>
    <n v="180.2"/>
    <n v="5.53"/>
    <n v="1.46"/>
    <n v="309.20999999999998"/>
    <n v="7800"/>
    <n v="1410"/>
    <n v="8"/>
    <x v="2"/>
    <n v="1.8717948717948717E-4"/>
    <n v="91"/>
  </r>
  <r>
    <n v="172"/>
    <x v="171"/>
    <n v="400"/>
    <n v="0"/>
    <n v="54.5"/>
    <n v="4.09"/>
    <n v="1.08"/>
    <n v="228.42"/>
    <n v="1671"/>
    <n v="409"/>
    <n v="7"/>
    <x v="5"/>
    <n v="6.4631956912028726E-4"/>
    <n v="141"/>
  </r>
  <r>
    <n v="173"/>
    <x v="172"/>
    <n v="2000"/>
    <n v="0"/>
    <n v="278.10000000000002"/>
    <n v="4.62"/>
    <n v="1.22"/>
    <n v="258.24"/>
    <n v="9262"/>
    <n v="2005"/>
    <n v="7"/>
    <x v="2"/>
    <n v="1.3172101058086806E-4"/>
    <n v="71"/>
  </r>
  <r>
    <n v="174"/>
    <x v="173"/>
    <n v="3800"/>
    <n v="0"/>
    <n v="27.1"/>
    <n v="5.04"/>
    <n v="1.33"/>
    <n v="281.51"/>
    <n v="787"/>
    <n v="156"/>
    <n v="6"/>
    <x v="6"/>
    <n v="1.6899618805590853E-3"/>
    <n v="165"/>
  </r>
  <r>
    <n v="175"/>
    <x v="174"/>
    <n v="2800"/>
    <n v="0"/>
    <n v="9.5"/>
    <n v="9.06"/>
    <n v="2.39"/>
    <n v="506.12"/>
    <n v="477"/>
    <n v="53"/>
    <n v="6"/>
    <x v="6"/>
    <n v="5.0104821802935016E-3"/>
    <n v="180"/>
  </r>
  <r>
    <n v="176"/>
    <x v="175"/>
    <n v="1301"/>
    <n v="0"/>
    <n v="279.7"/>
    <n v="4.78"/>
    <n v="1.26"/>
    <n v="267.33999999999997"/>
    <n v="7268"/>
    <n v="1521"/>
    <n v="5"/>
    <x v="2"/>
    <n v="1.7336268574573473E-4"/>
    <n v="88"/>
  </r>
  <r>
    <n v="177"/>
    <x v="176"/>
    <n v="4001"/>
    <n v="0"/>
    <n v="166.5"/>
    <n v="6.68"/>
    <n v="1.76"/>
    <n v="373.09"/>
    <n v="4436"/>
    <n v="664"/>
    <n v="4"/>
    <x v="0"/>
    <n v="3.9675383228133452E-4"/>
    <n v="123"/>
  </r>
  <r>
    <n v="178"/>
    <x v="177"/>
    <n v="51"/>
    <n v="0"/>
    <n v="484.4"/>
    <n v="11.43"/>
    <n v="3.02"/>
    <n v="638.73"/>
    <n v="15586"/>
    <n v="1364"/>
    <n v="3"/>
    <x v="5"/>
    <n v="1.9376363403054024E-4"/>
    <n v="93"/>
  </r>
  <r>
    <n v="179"/>
    <x v="178"/>
    <n v="660"/>
    <n v="0"/>
    <n v="1705.1"/>
    <n v="8.27"/>
    <n v="2.19"/>
    <n v="462.13"/>
    <n v="34900"/>
    <n v="4220"/>
    <n v="2"/>
    <x v="2"/>
    <n v="6.2750716332378228E-5"/>
    <n v="44"/>
  </r>
  <r>
    <n v="180"/>
    <x v="179"/>
    <n v="400"/>
    <n v="0"/>
    <n v="1231.0999999999999"/>
    <n v="4.57"/>
    <n v="1.21"/>
    <n v="255.07"/>
    <n v="12589"/>
    <n v="2755"/>
    <n v="2"/>
    <x v="2"/>
    <n v="9.6115656525538168E-5"/>
    <n v="56"/>
  </r>
  <r>
    <n v="181"/>
    <x v="180"/>
    <n v="899"/>
    <n v="0"/>
    <n v="136.30000000000001"/>
    <n v="16.2"/>
    <n v="4.28"/>
    <n v="905.22"/>
    <n v="4903"/>
    <n v="303"/>
    <n v="2"/>
    <x v="5"/>
    <n v="8.7293493779318785E-4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4B199-8006-4B76-B395-77F03DDFF6E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2:B13" firstHeaderRow="1" firstDataRow="1" firstDataCol="1"/>
  <pivotFields count="14">
    <pivotField showAll="0"/>
    <pivotField axis="axisRow" showAll="0" measureFilter="1" sortType="descending">
      <items count="182">
        <item x="108"/>
        <item x="123"/>
        <item x="36"/>
        <item x="68"/>
        <item x="27"/>
        <item x="148"/>
        <item x="159"/>
        <item x="19"/>
        <item x="42"/>
        <item x="71"/>
        <item x="143"/>
        <item x="89"/>
        <item x="67"/>
        <item x="161"/>
        <item x="72"/>
        <item x="28"/>
        <item x="176"/>
        <item x="111"/>
        <item x="167"/>
        <item x="82"/>
        <item x="113"/>
        <item x="131"/>
        <item x="6"/>
        <item x="165"/>
        <item x="125"/>
        <item x="78"/>
        <item x="132"/>
        <item x="164"/>
        <item x="162"/>
        <item x="103"/>
        <item x="107"/>
        <item x="8"/>
        <item x="166"/>
        <item x="174"/>
        <item x="39"/>
        <item x="1"/>
        <item x="35"/>
        <item x="168"/>
        <item x="135"/>
        <item x="91"/>
        <item x="99"/>
        <item x="88"/>
        <item x="60"/>
        <item x="104"/>
        <item x="56"/>
        <item x="53"/>
        <item x="175"/>
        <item x="79"/>
        <item x="127"/>
        <item x="46"/>
        <item x="23"/>
        <item x="102"/>
        <item x="118"/>
        <item x="84"/>
        <item x="146"/>
        <item x="63"/>
        <item x="12"/>
        <item x="129"/>
        <item x="173"/>
        <item x="120"/>
        <item x="9"/>
        <item x="83"/>
        <item x="47"/>
        <item x="172"/>
        <item x="73"/>
        <item x="137"/>
        <item x="155"/>
        <item x="128"/>
        <item x="96"/>
        <item x="40"/>
        <item x="62"/>
        <item x="141"/>
        <item x="2"/>
        <item x="13"/>
        <item x="11"/>
        <item x="25"/>
        <item x="52"/>
        <item x="54"/>
        <item x="16"/>
        <item x="97"/>
        <item x="3"/>
        <item x="80"/>
        <item x="41"/>
        <item x="74"/>
        <item x="171"/>
        <item x="37"/>
        <item x="116"/>
        <item x="139"/>
        <item x="110"/>
        <item x="66"/>
        <item x="160"/>
        <item x="157"/>
        <item x="49"/>
        <item x="94"/>
        <item x="92"/>
        <item x="126"/>
        <item x="130"/>
        <item x="149"/>
        <item x="26"/>
        <item x="156"/>
        <item x="134"/>
        <item x="106"/>
        <item x="124"/>
        <item x="10"/>
        <item x="133"/>
        <item x="140"/>
        <item x="153"/>
        <item x="179"/>
        <item x="48"/>
        <item x="114"/>
        <item x="77"/>
        <item x="122"/>
        <item x="109"/>
        <item x="22"/>
        <item x="145"/>
        <item x="59"/>
        <item x="115"/>
        <item x="34"/>
        <item x="177"/>
        <item x="147"/>
        <item x="142"/>
        <item x="58"/>
        <item x="61"/>
        <item x="32"/>
        <item x="65"/>
        <item x="112"/>
        <item x="101"/>
        <item x="44"/>
        <item x="38"/>
        <item x="31"/>
        <item x="64"/>
        <item x="70"/>
        <item x="51"/>
        <item x="55"/>
        <item x="4"/>
        <item x="151"/>
        <item x="170"/>
        <item x="178"/>
        <item x="5"/>
        <item x="105"/>
        <item x="86"/>
        <item x="163"/>
        <item x="154"/>
        <item x="15"/>
        <item x="85"/>
        <item x="100"/>
        <item x="152"/>
        <item x="29"/>
        <item x="7"/>
        <item x="150"/>
        <item x="17"/>
        <item x="76"/>
        <item x="121"/>
        <item x="81"/>
        <item x="158"/>
        <item x="43"/>
        <item x="50"/>
        <item x="69"/>
        <item x="20"/>
        <item x="144"/>
        <item x="87"/>
        <item x="18"/>
        <item x="136"/>
        <item x="180"/>
        <item x="95"/>
        <item x="75"/>
        <item x="21"/>
        <item x="57"/>
        <item x="117"/>
        <item x="45"/>
        <item x="24"/>
        <item x="14"/>
        <item x="0"/>
        <item x="93"/>
        <item x="98"/>
        <item x="169"/>
        <item x="30"/>
        <item x="33"/>
        <item x="90"/>
        <item x="138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19"/>
    </i>
    <i>
      <x v="33"/>
    </i>
    <i>
      <x v="27"/>
    </i>
    <i>
      <x v="109"/>
    </i>
    <i>
      <x v="142"/>
    </i>
    <i>
      <x v="146"/>
    </i>
    <i>
      <x v="91"/>
    </i>
    <i>
      <x v="97"/>
    </i>
    <i>
      <x v="153"/>
    </i>
    <i>
      <x v="48"/>
    </i>
    <i t="grand">
      <x/>
    </i>
  </rowItems>
  <colItems count="1">
    <i/>
  </colItems>
  <dataFields count="1">
    <dataField name="Average of Rank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696C4-D1EB-49E7-8B91-439B88B87C7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8:B36" firstHeaderRow="1" firstDataRow="1" firstDataCol="1"/>
  <pivotFields count="14"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8">
        <item x="6"/>
        <item x="1"/>
        <item x="4"/>
        <item x="0"/>
        <item x="5"/>
        <item x="2"/>
        <item x="3"/>
        <item t="default"/>
      </items>
    </pivotField>
    <pivotField showAll="0"/>
    <pivotField dataField="1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ank" fld="13" subtotal="average" baseField="11" baseItem="1"/>
  </dataFields>
  <formats count="1">
    <format dxfId="0">
      <pivotArea collapsedLevelsAreSubtotals="1" fieldPosition="0">
        <references count="1">
          <reference field="1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CC296-C63A-4B5E-82CF-5698F47AA86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5:B26" firstHeaderRow="1" firstDataRow="1" firstDataCol="1"/>
  <pivotFields count="14">
    <pivotField showAll="0"/>
    <pivotField axis="axisRow" showAll="0" measureFilter="1">
      <items count="182">
        <item x="108"/>
        <item x="123"/>
        <item x="36"/>
        <item x="68"/>
        <item x="27"/>
        <item x="148"/>
        <item x="159"/>
        <item x="19"/>
        <item x="42"/>
        <item x="71"/>
        <item x="143"/>
        <item x="89"/>
        <item x="67"/>
        <item x="161"/>
        <item x="72"/>
        <item x="28"/>
        <item x="176"/>
        <item x="111"/>
        <item x="167"/>
        <item x="82"/>
        <item x="113"/>
        <item x="131"/>
        <item x="6"/>
        <item x="165"/>
        <item x="125"/>
        <item x="78"/>
        <item x="132"/>
        <item x="164"/>
        <item x="162"/>
        <item x="103"/>
        <item x="107"/>
        <item x="8"/>
        <item x="166"/>
        <item x="174"/>
        <item x="39"/>
        <item x="1"/>
        <item x="35"/>
        <item x="168"/>
        <item x="135"/>
        <item x="91"/>
        <item x="99"/>
        <item x="88"/>
        <item x="60"/>
        <item x="104"/>
        <item x="56"/>
        <item x="53"/>
        <item x="175"/>
        <item x="79"/>
        <item x="127"/>
        <item x="46"/>
        <item x="23"/>
        <item x="102"/>
        <item x="118"/>
        <item x="84"/>
        <item x="146"/>
        <item x="63"/>
        <item x="12"/>
        <item x="129"/>
        <item x="173"/>
        <item x="120"/>
        <item x="9"/>
        <item x="83"/>
        <item x="47"/>
        <item x="172"/>
        <item x="73"/>
        <item x="137"/>
        <item x="155"/>
        <item x="128"/>
        <item x="96"/>
        <item x="40"/>
        <item x="62"/>
        <item x="141"/>
        <item x="2"/>
        <item x="13"/>
        <item x="11"/>
        <item x="25"/>
        <item x="52"/>
        <item x="54"/>
        <item x="16"/>
        <item x="97"/>
        <item x="3"/>
        <item x="80"/>
        <item x="41"/>
        <item x="74"/>
        <item x="171"/>
        <item x="37"/>
        <item x="116"/>
        <item x="139"/>
        <item x="110"/>
        <item x="66"/>
        <item x="160"/>
        <item x="157"/>
        <item x="49"/>
        <item x="94"/>
        <item x="92"/>
        <item x="126"/>
        <item x="130"/>
        <item x="149"/>
        <item x="26"/>
        <item x="156"/>
        <item x="134"/>
        <item x="106"/>
        <item x="124"/>
        <item x="10"/>
        <item x="133"/>
        <item x="140"/>
        <item x="153"/>
        <item x="179"/>
        <item x="48"/>
        <item x="114"/>
        <item x="77"/>
        <item x="122"/>
        <item x="109"/>
        <item x="22"/>
        <item x="145"/>
        <item x="59"/>
        <item x="115"/>
        <item x="34"/>
        <item x="177"/>
        <item x="147"/>
        <item x="142"/>
        <item x="58"/>
        <item x="61"/>
        <item x="32"/>
        <item x="65"/>
        <item x="112"/>
        <item x="101"/>
        <item x="44"/>
        <item x="38"/>
        <item x="31"/>
        <item x="64"/>
        <item x="70"/>
        <item x="51"/>
        <item x="55"/>
        <item x="4"/>
        <item x="151"/>
        <item x="170"/>
        <item x="178"/>
        <item x="5"/>
        <item x="105"/>
        <item x="86"/>
        <item x="163"/>
        <item x="154"/>
        <item x="15"/>
        <item x="85"/>
        <item x="100"/>
        <item x="152"/>
        <item x="29"/>
        <item x="7"/>
        <item x="150"/>
        <item x="17"/>
        <item x="76"/>
        <item x="121"/>
        <item x="81"/>
        <item x="158"/>
        <item x="43"/>
        <item x="50"/>
        <item x="69"/>
        <item x="20"/>
        <item x="144"/>
        <item x="87"/>
        <item x="18"/>
        <item x="136"/>
        <item x="180"/>
        <item x="95"/>
        <item x="75"/>
        <item x="21"/>
        <item x="57"/>
        <item x="117"/>
        <item x="45"/>
        <item x="24"/>
        <item x="14"/>
        <item x="0"/>
        <item x="93"/>
        <item x="98"/>
        <item x="169"/>
        <item x="30"/>
        <item x="33"/>
        <item x="90"/>
        <item x="138"/>
        <item x="119"/>
        <item t="default"/>
      </items>
    </pivotField>
    <pivotField showAll="0"/>
    <pivotField numFmtId="9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24"/>
    </i>
    <i>
      <x v="32"/>
    </i>
    <i>
      <x v="74"/>
    </i>
    <i>
      <x v="85"/>
    </i>
    <i>
      <x v="92"/>
    </i>
    <i>
      <x v="94"/>
    </i>
    <i>
      <x v="95"/>
    </i>
    <i>
      <x v="132"/>
    </i>
    <i>
      <x v="172"/>
    </i>
    <i>
      <x v="176"/>
    </i>
    <i t="grand">
      <x/>
    </i>
  </rowItems>
  <colItems count="1">
    <i/>
  </colItems>
  <dataFields count="1">
    <dataField name="Average of Rank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2DBA-CB89-45F1-9EAD-6E56473D2119}">
  <dimension ref="A1:N182"/>
  <sheetViews>
    <sheetView tabSelected="1" zoomScale="89" workbookViewId="0">
      <selection activeCell="F16" sqref="F16"/>
    </sheetView>
  </sheetViews>
  <sheetFormatPr defaultRowHeight="14.5" x14ac:dyDescent="0.35"/>
  <cols>
    <col min="3" max="3" width="26.36328125" bestFit="1" customWidth="1"/>
    <col min="4" max="4" width="10.54296875" bestFit="1" customWidth="1"/>
    <col min="5" max="5" width="21.26953125" bestFit="1" customWidth="1"/>
    <col min="6" max="6" width="19" bestFit="1" customWidth="1"/>
    <col min="7" max="7" width="17.453125" bestFit="1" customWidth="1"/>
    <col min="8" max="8" width="17.08984375" bestFit="1" customWidth="1"/>
    <col min="9" max="9" width="19.36328125" bestFit="1" customWidth="1"/>
    <col min="10" max="10" width="27" bestFit="1" customWidth="1"/>
    <col min="11" max="11" width="30.7265625" bestFit="1" customWidth="1"/>
    <col min="12" max="12" width="12.453125" bestFit="1" customWidth="1"/>
    <col min="13" max="13" width="18.36328125" bestFit="1" customWidth="1"/>
  </cols>
  <sheetData>
    <row r="1" spans="1:14" x14ac:dyDescent="0.35">
      <c r="A1" t="s">
        <v>190</v>
      </c>
      <c r="B1" t="s">
        <v>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201</v>
      </c>
      <c r="M1" t="s">
        <v>202</v>
      </c>
      <c r="N1" t="s">
        <v>203</v>
      </c>
    </row>
    <row r="2" spans="1:14" x14ac:dyDescent="0.35">
      <c r="A2">
        <v>1</v>
      </c>
      <c r="B2" t="s">
        <v>2</v>
      </c>
      <c r="C2" s="2">
        <v>19687287</v>
      </c>
      <c r="D2" s="3">
        <v>0.2</v>
      </c>
      <c r="E2">
        <v>934.3</v>
      </c>
      <c r="F2">
        <v>5.19</v>
      </c>
      <c r="G2">
        <v>1.37</v>
      </c>
      <c r="H2">
        <v>289.97000000000003</v>
      </c>
      <c r="I2" s="7">
        <v>63414</v>
      </c>
      <c r="J2" s="2">
        <v>12218</v>
      </c>
      <c r="K2">
        <v>13</v>
      </c>
      <c r="L2" t="str">
        <f>VLOOKUP(TRIM(B2), Country_Mapping!$A$2:$B$182, 2, FALSE)</f>
        <v>North America</v>
      </c>
      <c r="M2">
        <f>G2/I2</f>
        <v>2.16040621944681E-5</v>
      </c>
      <c r="N2">
        <f>_xlfn.RANK.EQ(M2, $M$2:$M$182, 1)</f>
        <v>10</v>
      </c>
    </row>
    <row r="3" spans="1:14" x14ac:dyDescent="0.35">
      <c r="A3">
        <v>2</v>
      </c>
      <c r="B3" t="s">
        <v>4</v>
      </c>
      <c r="C3" s="2">
        <v>12791553</v>
      </c>
      <c r="D3" s="3">
        <v>0.13</v>
      </c>
      <c r="E3">
        <v>138.69999999999999</v>
      </c>
      <c r="F3">
        <v>5.42</v>
      </c>
      <c r="G3">
        <v>1.43</v>
      </c>
      <c r="H3">
        <v>302.87</v>
      </c>
      <c r="I3" s="7">
        <v>10435</v>
      </c>
      <c r="J3" s="2">
        <v>1925</v>
      </c>
      <c r="K3">
        <v>14</v>
      </c>
      <c r="L3" t="str">
        <f>VLOOKUP(TRIM(B3), Country_Mapping!$A$2:$B$182, 2, FALSE)</f>
        <v>Asia</v>
      </c>
      <c r="M3">
        <f t="shared" ref="M3:M66" si="0">G3/I3</f>
        <v>1.3703881169142308E-4</v>
      </c>
      <c r="N3">
        <f t="shared" ref="N3:N66" si="1">_xlfn.RANK.EQ(M3, $M$2:$M$182, 1)</f>
        <v>74</v>
      </c>
    </row>
    <row r="4" spans="1:14" x14ac:dyDescent="0.35">
      <c r="A4">
        <v>3</v>
      </c>
      <c r="B4" t="s">
        <v>6</v>
      </c>
      <c r="C4" s="2">
        <v>4443000</v>
      </c>
      <c r="D4" s="3">
        <v>0.05</v>
      </c>
      <c r="E4">
        <v>51.4</v>
      </c>
      <c r="F4">
        <v>5.05</v>
      </c>
      <c r="G4">
        <v>1.33</v>
      </c>
      <c r="H4">
        <v>281.93</v>
      </c>
      <c r="I4" s="7">
        <v>1901</v>
      </c>
      <c r="J4">
        <v>376</v>
      </c>
      <c r="K4">
        <v>7</v>
      </c>
      <c r="L4" t="str">
        <f>VLOOKUP(TRIM(B4), Country_Mapping!$A$2:$B$182, 2, FALSE)</f>
        <v>Asia</v>
      </c>
      <c r="M4">
        <f t="shared" si="0"/>
        <v>6.9963177275118361E-4</v>
      </c>
      <c r="N4">
        <f t="shared" si="1"/>
        <v>143</v>
      </c>
    </row>
    <row r="5" spans="1:14" x14ac:dyDescent="0.35">
      <c r="A5">
        <v>4</v>
      </c>
      <c r="B5" t="s">
        <v>7</v>
      </c>
      <c r="C5" s="2">
        <v>4012877</v>
      </c>
      <c r="D5" s="3">
        <v>0.04</v>
      </c>
      <c r="E5">
        <v>481.5</v>
      </c>
      <c r="F5">
        <v>4.6900000000000004</v>
      </c>
      <c r="G5">
        <v>1.24</v>
      </c>
      <c r="H5">
        <v>262.05</v>
      </c>
      <c r="I5" s="7">
        <v>40193</v>
      </c>
      <c r="J5" s="2">
        <v>8570</v>
      </c>
      <c r="K5">
        <v>18</v>
      </c>
      <c r="L5" t="str">
        <f>VLOOKUP(TRIM(B5), Country_Mapping!$A$2:$B$182, 2, FALSE)</f>
        <v>Asia</v>
      </c>
      <c r="M5">
        <f t="shared" si="0"/>
        <v>3.085114323389645E-5</v>
      </c>
      <c r="N5">
        <f t="shared" si="1"/>
        <v>18</v>
      </c>
    </row>
    <row r="6" spans="1:14" x14ac:dyDescent="0.35">
      <c r="A6">
        <v>5</v>
      </c>
      <c r="B6" t="s">
        <v>8</v>
      </c>
      <c r="C6" s="2">
        <v>3631287</v>
      </c>
      <c r="D6" s="3">
        <v>0.04</v>
      </c>
      <c r="E6">
        <v>383.2</v>
      </c>
      <c r="F6">
        <v>3.41</v>
      </c>
      <c r="G6">
        <v>0.9</v>
      </c>
      <c r="H6">
        <v>190.56</v>
      </c>
      <c r="I6" s="7">
        <v>10127</v>
      </c>
      <c r="J6" s="2">
        <v>2970</v>
      </c>
      <c r="K6">
        <v>8</v>
      </c>
      <c r="L6" t="str">
        <f>VLOOKUP(TRIM(B6), Country_Mapping!$A$2:$B$182, 2, FALSE)</f>
        <v>Other</v>
      </c>
      <c r="M6">
        <f t="shared" si="0"/>
        <v>8.8871334057470132E-5</v>
      </c>
      <c r="N6">
        <f t="shared" si="1"/>
        <v>53</v>
      </c>
    </row>
    <row r="7" spans="1:14" x14ac:dyDescent="0.35">
      <c r="A7">
        <v>6</v>
      </c>
      <c r="B7" t="s">
        <v>10</v>
      </c>
      <c r="C7" s="2">
        <v>3302000</v>
      </c>
      <c r="D7" s="3">
        <v>0.03</v>
      </c>
      <c r="E7">
        <v>1560.2</v>
      </c>
      <c r="F7">
        <v>2.35</v>
      </c>
      <c r="G7">
        <v>0.62</v>
      </c>
      <c r="H7">
        <v>131.34</v>
      </c>
      <c r="I7" s="7">
        <v>20110</v>
      </c>
      <c r="J7" s="2">
        <v>8557</v>
      </c>
      <c r="K7">
        <v>5</v>
      </c>
      <c r="L7" t="str">
        <f>VLOOKUP(TRIM(B7), Country_Mapping!$A$2:$B$182, 2, FALSE)</f>
        <v>Other</v>
      </c>
      <c r="M7">
        <f t="shared" si="0"/>
        <v>3.0830432620586769E-5</v>
      </c>
      <c r="N7">
        <f t="shared" si="1"/>
        <v>17</v>
      </c>
    </row>
    <row r="8" spans="1:14" x14ac:dyDescent="0.35">
      <c r="A8">
        <v>7</v>
      </c>
      <c r="B8" t="s">
        <v>11</v>
      </c>
      <c r="C8" s="2">
        <v>2984000</v>
      </c>
      <c r="D8" s="3">
        <v>0.03</v>
      </c>
      <c r="E8">
        <v>221.9</v>
      </c>
      <c r="F8">
        <v>5.36</v>
      </c>
      <c r="G8">
        <v>1.42</v>
      </c>
      <c r="H8">
        <v>299.27</v>
      </c>
      <c r="I8" s="7">
        <v>6797</v>
      </c>
      <c r="J8" s="2">
        <v>1268</v>
      </c>
      <c r="K8">
        <v>6</v>
      </c>
      <c r="L8" t="str">
        <f>VLOOKUP(TRIM(B8), Country_Mapping!$A$2:$B$182, 2, FALSE)</f>
        <v>South America</v>
      </c>
      <c r="M8">
        <f t="shared" si="0"/>
        <v>2.0891569810210385E-4</v>
      </c>
      <c r="N8">
        <f t="shared" si="1"/>
        <v>98</v>
      </c>
    </row>
    <row r="9" spans="1:14" x14ac:dyDescent="0.35">
      <c r="A9">
        <v>8</v>
      </c>
      <c r="B9" t="s">
        <v>13</v>
      </c>
      <c r="C9" s="2">
        <v>2605440</v>
      </c>
      <c r="D9" s="3">
        <v>0.03</v>
      </c>
      <c r="E9">
        <v>783.4</v>
      </c>
      <c r="F9">
        <v>6.09</v>
      </c>
      <c r="G9">
        <v>1.61</v>
      </c>
      <c r="H9">
        <v>340.52</v>
      </c>
      <c r="I9" s="7">
        <v>31632</v>
      </c>
      <c r="J9" s="2">
        <v>5194</v>
      </c>
      <c r="K9">
        <v>7</v>
      </c>
      <c r="L9" t="str">
        <f>VLOOKUP(TRIM(B9), Country_Mapping!$A$2:$B$182, 2, FALSE)</f>
        <v>Asia</v>
      </c>
      <c r="M9">
        <f t="shared" si="0"/>
        <v>5.0897824987354578E-5</v>
      </c>
      <c r="N9">
        <f t="shared" si="1"/>
        <v>36</v>
      </c>
    </row>
    <row r="10" spans="1:14" x14ac:dyDescent="0.35">
      <c r="A10">
        <v>9</v>
      </c>
      <c r="B10" t="s">
        <v>14</v>
      </c>
      <c r="C10" s="2">
        <v>2486301</v>
      </c>
      <c r="D10" s="3">
        <v>0.03</v>
      </c>
      <c r="E10">
        <v>1047.5999999999999</v>
      </c>
      <c r="F10">
        <v>6.76</v>
      </c>
      <c r="G10">
        <v>1.79</v>
      </c>
      <c r="H10">
        <v>377.74</v>
      </c>
      <c r="I10" s="7">
        <v>43258</v>
      </c>
      <c r="J10" s="2">
        <v>6399</v>
      </c>
      <c r="K10">
        <v>6</v>
      </c>
      <c r="L10" t="str">
        <f>VLOOKUP(TRIM(B10), Country_Mapping!$A$2:$B$182, 2, FALSE)</f>
        <v>North America</v>
      </c>
      <c r="M10">
        <f t="shared" si="0"/>
        <v>4.1379629201534975E-5</v>
      </c>
      <c r="N10">
        <f t="shared" si="1"/>
        <v>22</v>
      </c>
    </row>
    <row r="11" spans="1:14" x14ac:dyDescent="0.35">
      <c r="A11">
        <v>10</v>
      </c>
      <c r="B11" t="s">
        <v>15</v>
      </c>
      <c r="C11" s="2">
        <v>2383393</v>
      </c>
      <c r="D11" s="3">
        <v>0.03</v>
      </c>
      <c r="E11">
        <v>444.5</v>
      </c>
      <c r="F11">
        <v>7.65</v>
      </c>
      <c r="G11">
        <v>2.02</v>
      </c>
      <c r="H11">
        <v>427.44</v>
      </c>
      <c r="I11" s="7">
        <v>46208</v>
      </c>
      <c r="J11" s="2">
        <v>6040</v>
      </c>
      <c r="K11">
        <v>14</v>
      </c>
      <c r="L11" t="str">
        <f>VLOOKUP(TRIM(B11), Country_Mapping!$A$2:$B$182, 2, FALSE)</f>
        <v>Europe</v>
      </c>
      <c r="M11">
        <f t="shared" si="0"/>
        <v>4.3715373961218834E-5</v>
      </c>
      <c r="N11">
        <f t="shared" si="1"/>
        <v>24</v>
      </c>
    </row>
    <row r="12" spans="1:14" x14ac:dyDescent="0.35">
      <c r="A12">
        <v>11</v>
      </c>
      <c r="B12" t="s">
        <v>17</v>
      </c>
      <c r="C12" s="2">
        <v>2052607</v>
      </c>
      <c r="D12" s="3">
        <v>0.02</v>
      </c>
      <c r="E12">
        <v>255.1</v>
      </c>
      <c r="F12">
        <v>4.3600000000000003</v>
      </c>
      <c r="G12">
        <v>1.1499999999999999</v>
      </c>
      <c r="H12">
        <v>243.44</v>
      </c>
      <c r="I12" s="7">
        <v>8329</v>
      </c>
      <c r="J12" s="2">
        <v>1910</v>
      </c>
      <c r="K12">
        <v>7</v>
      </c>
      <c r="L12" t="str">
        <f>VLOOKUP(TRIM(B12), Country_Mapping!$A$2:$B$182, 2, FALSE)</f>
        <v>North America</v>
      </c>
      <c r="M12">
        <f t="shared" si="0"/>
        <v>1.38071797334614E-4</v>
      </c>
      <c r="N12">
        <f t="shared" si="1"/>
        <v>76</v>
      </c>
    </row>
    <row r="13" spans="1:14" x14ac:dyDescent="0.35">
      <c r="A13">
        <v>12</v>
      </c>
      <c r="B13" t="s">
        <v>18</v>
      </c>
      <c r="C13" s="2">
        <v>1803999</v>
      </c>
      <c r="D13" s="3">
        <v>0.02</v>
      </c>
      <c r="E13">
        <v>347.6</v>
      </c>
      <c r="F13">
        <v>0.2</v>
      </c>
      <c r="G13">
        <v>0.05</v>
      </c>
      <c r="H13">
        <v>11.21</v>
      </c>
      <c r="I13" s="7">
        <v>2423</v>
      </c>
      <c r="J13" s="2">
        <v>12115</v>
      </c>
      <c r="K13">
        <v>35</v>
      </c>
      <c r="L13" t="str">
        <f>VLOOKUP(TRIM(B13), Country_Mapping!$A$2:$B$182, 2, FALSE)</f>
        <v>Other</v>
      </c>
      <c r="M13">
        <f t="shared" si="0"/>
        <v>2.0635575732562941E-5</v>
      </c>
      <c r="N13">
        <f t="shared" si="1"/>
        <v>9</v>
      </c>
    </row>
    <row r="14" spans="1:14" x14ac:dyDescent="0.35">
      <c r="A14">
        <v>13</v>
      </c>
      <c r="B14" t="s">
        <v>19</v>
      </c>
      <c r="C14" s="2">
        <v>1705568</v>
      </c>
      <c r="D14" s="3">
        <v>0.02</v>
      </c>
      <c r="E14">
        <v>404.3</v>
      </c>
      <c r="F14">
        <v>8.27</v>
      </c>
      <c r="G14">
        <v>2.19</v>
      </c>
      <c r="H14">
        <v>462.13</v>
      </c>
      <c r="I14" s="7">
        <v>39030</v>
      </c>
      <c r="J14" s="2">
        <v>4719</v>
      </c>
      <c r="K14">
        <v>12</v>
      </c>
      <c r="L14" t="str">
        <f>VLOOKUP(TRIM(B14), Country_Mapping!$A$2:$B$182, 2, FALSE)</f>
        <v>Europe</v>
      </c>
      <c r="M14">
        <f t="shared" si="0"/>
        <v>5.6110684089162179E-5</v>
      </c>
      <c r="N14">
        <f t="shared" si="1"/>
        <v>41</v>
      </c>
    </row>
    <row r="15" spans="1:14" x14ac:dyDescent="0.35">
      <c r="A15">
        <v>14</v>
      </c>
      <c r="B15" t="s">
        <v>20</v>
      </c>
      <c r="C15" s="2">
        <v>1623000</v>
      </c>
      <c r="D15" s="3">
        <v>0.02</v>
      </c>
      <c r="E15">
        <v>95.1</v>
      </c>
      <c r="F15">
        <v>4.4800000000000004</v>
      </c>
      <c r="G15">
        <v>1.18</v>
      </c>
      <c r="H15">
        <v>250.42</v>
      </c>
      <c r="I15" s="7">
        <v>3870</v>
      </c>
      <c r="J15">
        <v>864</v>
      </c>
      <c r="K15">
        <v>9</v>
      </c>
      <c r="L15" t="str">
        <f>VLOOKUP(TRIM(B15), Country_Mapping!$A$2:$B$182, 2, FALSE)</f>
        <v>Asia</v>
      </c>
      <c r="M15">
        <f t="shared" si="0"/>
        <v>3.0490956072351419E-4</v>
      </c>
      <c r="N15">
        <f t="shared" si="1"/>
        <v>113</v>
      </c>
    </row>
    <row r="16" spans="1:14" x14ac:dyDescent="0.35">
      <c r="A16">
        <v>15</v>
      </c>
      <c r="B16" t="s">
        <v>21</v>
      </c>
      <c r="C16" s="2">
        <v>1583896</v>
      </c>
      <c r="D16" s="3">
        <v>0.02</v>
      </c>
      <c r="E16">
        <v>366.2</v>
      </c>
      <c r="F16">
        <v>8.3800000000000008</v>
      </c>
      <c r="G16">
        <v>2.2200000000000002</v>
      </c>
      <c r="H16">
        <v>468.47</v>
      </c>
      <c r="I16" s="7">
        <v>41125</v>
      </c>
      <c r="J16" s="2">
        <v>4908</v>
      </c>
      <c r="K16">
        <v>13</v>
      </c>
      <c r="L16" t="str">
        <f>VLOOKUP(TRIM(B16), Country_Mapping!$A$2:$B$182, 2, FALSE)</f>
        <v>Europe</v>
      </c>
      <c r="M16">
        <f t="shared" si="0"/>
        <v>5.3981762917933137E-5</v>
      </c>
      <c r="N16">
        <f t="shared" si="1"/>
        <v>39</v>
      </c>
    </row>
    <row r="17" spans="1:14" x14ac:dyDescent="0.35">
      <c r="A17">
        <v>16</v>
      </c>
      <c r="B17" t="s">
        <v>22</v>
      </c>
      <c r="C17" s="2">
        <v>1357000</v>
      </c>
      <c r="D17" s="3">
        <v>0.01</v>
      </c>
      <c r="E17">
        <v>3679.5</v>
      </c>
      <c r="F17">
        <v>8.7100000000000009</v>
      </c>
      <c r="G17">
        <v>2.2999999999999998</v>
      </c>
      <c r="H17">
        <v>486.87</v>
      </c>
      <c r="I17" s="7">
        <v>59798</v>
      </c>
      <c r="J17" s="2">
        <v>6865</v>
      </c>
      <c r="K17">
        <v>2</v>
      </c>
      <c r="L17" t="str">
        <f>VLOOKUP(TRIM(B17), Country_Mapping!$A$2:$B$182, 2, FALSE)</f>
        <v>Asia</v>
      </c>
      <c r="M17">
        <f t="shared" si="0"/>
        <v>3.8462824843640254E-5</v>
      </c>
      <c r="N17">
        <f t="shared" si="1"/>
        <v>19</v>
      </c>
    </row>
    <row r="18" spans="1:14" x14ac:dyDescent="0.35">
      <c r="A18">
        <v>17</v>
      </c>
      <c r="B18" t="s">
        <v>23</v>
      </c>
      <c r="C18" s="2">
        <v>1236628</v>
      </c>
      <c r="D18" s="3">
        <v>0.01</v>
      </c>
      <c r="E18">
        <v>312.5</v>
      </c>
      <c r="F18">
        <v>8.01</v>
      </c>
      <c r="G18">
        <v>2.12</v>
      </c>
      <c r="H18">
        <v>447.53</v>
      </c>
      <c r="I18" s="7">
        <v>31714</v>
      </c>
      <c r="J18" s="2">
        <v>3959</v>
      </c>
      <c r="K18">
        <v>13</v>
      </c>
      <c r="L18" t="str">
        <f>VLOOKUP(TRIM(B18), Country_Mapping!$A$2:$B$182, 2, FALSE)</f>
        <v>Europe</v>
      </c>
      <c r="M18">
        <f t="shared" si="0"/>
        <v>6.684744907611781E-5</v>
      </c>
      <c r="N18">
        <f t="shared" si="1"/>
        <v>48</v>
      </c>
    </row>
    <row r="19" spans="1:14" x14ac:dyDescent="0.35">
      <c r="A19">
        <v>18</v>
      </c>
      <c r="B19" t="s">
        <v>24</v>
      </c>
      <c r="C19" s="2">
        <v>1290063</v>
      </c>
      <c r="D19" s="3">
        <v>0.01</v>
      </c>
      <c r="E19">
        <v>424.1</v>
      </c>
      <c r="F19">
        <v>8.35</v>
      </c>
      <c r="G19">
        <v>2.21</v>
      </c>
      <c r="H19">
        <v>466.57</v>
      </c>
      <c r="I19" s="7">
        <v>27063</v>
      </c>
      <c r="J19" s="2">
        <v>3241</v>
      </c>
      <c r="K19">
        <v>8</v>
      </c>
      <c r="L19" t="str">
        <f>VLOOKUP(TRIM(B19), Country_Mapping!$A$2:$B$182, 2, FALSE)</f>
        <v>Europe</v>
      </c>
      <c r="M19">
        <f t="shared" si="0"/>
        <v>8.1661308797989881E-5</v>
      </c>
      <c r="N19">
        <f t="shared" si="1"/>
        <v>51</v>
      </c>
    </row>
    <row r="20" spans="1:14" x14ac:dyDescent="0.35">
      <c r="A20">
        <v>19</v>
      </c>
      <c r="B20" t="s">
        <v>25</v>
      </c>
      <c r="C20" s="2">
        <v>1302000</v>
      </c>
      <c r="D20" s="3">
        <v>0.01</v>
      </c>
      <c r="E20">
        <v>289.39999999999998</v>
      </c>
      <c r="F20">
        <v>5.7</v>
      </c>
      <c r="G20">
        <v>1.51</v>
      </c>
      <c r="H20">
        <v>318.73</v>
      </c>
      <c r="I20" s="7">
        <v>7189</v>
      </c>
      <c r="J20" s="2">
        <v>1261</v>
      </c>
      <c r="K20">
        <v>4</v>
      </c>
      <c r="L20" t="str">
        <f>VLOOKUP(TRIM(B20), Country_Mapping!$A$2:$B$182, 2, FALSE)</f>
        <v>Asia</v>
      </c>
      <c r="M20">
        <f t="shared" si="0"/>
        <v>2.1004312143552649E-4</v>
      </c>
      <c r="N20">
        <f t="shared" si="1"/>
        <v>100</v>
      </c>
    </row>
    <row r="21" spans="1:14" x14ac:dyDescent="0.35">
      <c r="A21">
        <v>20</v>
      </c>
      <c r="B21" t="s">
        <v>26</v>
      </c>
      <c r="C21" s="2">
        <v>1114645</v>
      </c>
      <c r="D21" s="3">
        <v>0.01</v>
      </c>
      <c r="E21">
        <v>704.3</v>
      </c>
      <c r="F21">
        <v>5.22</v>
      </c>
      <c r="G21">
        <v>1.38</v>
      </c>
      <c r="H21">
        <v>291.45</v>
      </c>
      <c r="I21" s="7">
        <v>51693</v>
      </c>
      <c r="J21" s="2">
        <v>9903</v>
      </c>
      <c r="K21">
        <v>14</v>
      </c>
      <c r="L21" t="str">
        <f>VLOOKUP(TRIM(B21), Country_Mapping!$A$2:$B$182, 2, FALSE)</f>
        <v>Oceania</v>
      </c>
      <c r="M21">
        <f t="shared" si="0"/>
        <v>2.6696071034762924E-5</v>
      </c>
      <c r="N21">
        <f t="shared" si="1"/>
        <v>14</v>
      </c>
    </row>
    <row r="22" spans="1:14" x14ac:dyDescent="0.35">
      <c r="A22">
        <v>21</v>
      </c>
      <c r="B22" t="s">
        <v>28</v>
      </c>
      <c r="C22" s="2">
        <v>981203</v>
      </c>
      <c r="D22" s="3">
        <v>0.01</v>
      </c>
      <c r="E22">
        <v>636.9</v>
      </c>
      <c r="F22">
        <v>3.94</v>
      </c>
      <c r="G22">
        <v>1.04</v>
      </c>
      <c r="H22">
        <v>220.17</v>
      </c>
      <c r="I22" s="7">
        <v>25936</v>
      </c>
      <c r="J22" s="2">
        <v>6583</v>
      </c>
      <c r="K22">
        <v>10</v>
      </c>
      <c r="L22" t="str">
        <f>VLOOKUP(TRIM(B22), Country_Mapping!$A$2:$B$182, 2, FALSE)</f>
        <v>Asia</v>
      </c>
      <c r="M22">
        <f t="shared" si="0"/>
        <v>4.0098704503392968E-5</v>
      </c>
      <c r="N22">
        <f t="shared" si="1"/>
        <v>21</v>
      </c>
    </row>
    <row r="23" spans="1:14" x14ac:dyDescent="0.35">
      <c r="A23">
        <v>22</v>
      </c>
      <c r="B23" t="s">
        <v>29</v>
      </c>
      <c r="C23" s="2">
        <v>941861</v>
      </c>
      <c r="D23" s="3">
        <v>0.01</v>
      </c>
      <c r="E23">
        <v>180.9</v>
      </c>
      <c r="F23">
        <v>6.06</v>
      </c>
      <c r="G23">
        <v>1.6</v>
      </c>
      <c r="H23">
        <v>338.4</v>
      </c>
      <c r="I23" s="7">
        <v>8536</v>
      </c>
      <c r="J23" s="2">
        <v>1409</v>
      </c>
      <c r="K23">
        <v>8</v>
      </c>
      <c r="L23" t="str">
        <f>VLOOKUP(TRIM(B23), Country_Mapping!$A$2:$B$182, 2, FALSE)</f>
        <v>Other</v>
      </c>
      <c r="M23">
        <f t="shared" si="0"/>
        <v>1.8744142455482662E-4</v>
      </c>
      <c r="N23">
        <f t="shared" si="1"/>
        <v>92</v>
      </c>
    </row>
    <row r="24" spans="1:14" x14ac:dyDescent="0.35">
      <c r="A24">
        <v>23</v>
      </c>
      <c r="B24" t="s">
        <v>30</v>
      </c>
      <c r="C24" s="2">
        <v>937098</v>
      </c>
      <c r="D24" s="3">
        <v>0.01</v>
      </c>
      <c r="E24">
        <v>846</v>
      </c>
      <c r="F24">
        <v>9.33</v>
      </c>
      <c r="G24">
        <v>2.4700000000000002</v>
      </c>
      <c r="H24">
        <v>521.35</v>
      </c>
      <c r="I24" s="7">
        <v>52397</v>
      </c>
      <c r="J24" s="2">
        <v>5616</v>
      </c>
      <c r="K24">
        <v>7</v>
      </c>
      <c r="L24" t="str">
        <f>VLOOKUP(TRIM(B24), Country_Mapping!$A$2:$B$182, 2, FALSE)</f>
        <v>Europe</v>
      </c>
      <c r="M24">
        <f t="shared" si="0"/>
        <v>4.7140103441036707E-5</v>
      </c>
      <c r="N24">
        <f t="shared" si="1"/>
        <v>30</v>
      </c>
    </row>
    <row r="25" spans="1:14" x14ac:dyDescent="0.35">
      <c r="A25">
        <v>24</v>
      </c>
      <c r="B25" t="s">
        <v>31</v>
      </c>
      <c r="C25" s="2">
        <v>877000</v>
      </c>
      <c r="D25" s="3">
        <v>0.01</v>
      </c>
      <c r="E25">
        <v>142.30000000000001</v>
      </c>
      <c r="F25">
        <v>1.97</v>
      </c>
      <c r="G25">
        <v>0.52</v>
      </c>
      <c r="H25">
        <v>110.19</v>
      </c>
      <c r="I25" s="7">
        <v>3548</v>
      </c>
      <c r="J25" s="2">
        <v>1801</v>
      </c>
      <c r="K25">
        <v>13</v>
      </c>
      <c r="L25" t="str">
        <f>VLOOKUP(TRIM(B25), Country_Mapping!$A$2:$B$182, 2, FALSE)</f>
        <v>Africa</v>
      </c>
      <c r="M25">
        <f t="shared" si="0"/>
        <v>1.4656144306651636E-4</v>
      </c>
      <c r="N25">
        <f t="shared" si="1"/>
        <v>83</v>
      </c>
    </row>
    <row r="26" spans="1:14" x14ac:dyDescent="0.35">
      <c r="A26">
        <v>25</v>
      </c>
      <c r="B26" t="s">
        <v>33</v>
      </c>
      <c r="C26" s="2">
        <v>896000</v>
      </c>
      <c r="D26" s="3">
        <v>0.01</v>
      </c>
      <c r="E26">
        <v>1467.3</v>
      </c>
      <c r="F26">
        <v>4.1500000000000004</v>
      </c>
      <c r="G26">
        <v>1.1000000000000001</v>
      </c>
      <c r="H26">
        <v>232.02</v>
      </c>
      <c r="I26" s="7">
        <v>36285</v>
      </c>
      <c r="J26" s="2">
        <v>8743</v>
      </c>
      <c r="K26">
        <v>6</v>
      </c>
      <c r="L26" t="str">
        <f>VLOOKUP(TRIM(B26), Country_Mapping!$A$2:$B$182, 2, FALSE)</f>
        <v>Other</v>
      </c>
      <c r="M26">
        <f t="shared" si="0"/>
        <v>3.0315557392862067E-5</v>
      </c>
      <c r="N26">
        <f t="shared" si="1"/>
        <v>16</v>
      </c>
    </row>
    <row r="27" spans="1:14" x14ac:dyDescent="0.35">
      <c r="A27">
        <v>26</v>
      </c>
      <c r="B27" t="s">
        <v>34</v>
      </c>
      <c r="C27" s="2">
        <v>857000</v>
      </c>
      <c r="D27" s="3">
        <v>0.01</v>
      </c>
      <c r="E27">
        <v>358.9</v>
      </c>
      <c r="F27">
        <v>1.95</v>
      </c>
      <c r="G27">
        <v>0.51</v>
      </c>
      <c r="H27">
        <v>108.71</v>
      </c>
      <c r="I27" s="7">
        <v>4158</v>
      </c>
      <c r="J27" s="2">
        <v>2132</v>
      </c>
      <c r="K27">
        <v>6</v>
      </c>
      <c r="L27" t="str">
        <f>VLOOKUP(TRIM(B27), Country_Mapping!$A$2:$B$182, 2, FALSE)</f>
        <v>Other</v>
      </c>
      <c r="M27">
        <f t="shared" si="0"/>
        <v>1.2265512265512266E-4</v>
      </c>
      <c r="N27">
        <f t="shared" si="1"/>
        <v>66</v>
      </c>
    </row>
    <row r="28" spans="1:14" x14ac:dyDescent="0.35">
      <c r="A28">
        <v>27</v>
      </c>
      <c r="B28" t="s">
        <v>35</v>
      </c>
      <c r="C28" s="2">
        <v>708000</v>
      </c>
      <c r="D28" s="3">
        <v>0.01</v>
      </c>
      <c r="E28">
        <v>353.7</v>
      </c>
      <c r="F28">
        <v>1.76</v>
      </c>
      <c r="G28">
        <v>0.46</v>
      </c>
      <c r="H28">
        <v>98.14</v>
      </c>
      <c r="I28" s="7">
        <v>10412</v>
      </c>
      <c r="J28" s="2">
        <v>5916</v>
      </c>
      <c r="K28">
        <v>17</v>
      </c>
      <c r="L28" t="str">
        <f>VLOOKUP(TRIM(B28), Country_Mapping!$A$2:$B$182, 2, FALSE)</f>
        <v>Asia</v>
      </c>
      <c r="M28">
        <f t="shared" si="0"/>
        <v>4.4179792547061086E-5</v>
      </c>
      <c r="N28">
        <f t="shared" si="1"/>
        <v>28</v>
      </c>
    </row>
    <row r="29" spans="1:14" x14ac:dyDescent="0.35">
      <c r="A29">
        <v>28</v>
      </c>
      <c r="B29" t="s">
        <v>36</v>
      </c>
      <c r="C29" s="2">
        <v>709000</v>
      </c>
      <c r="D29" s="3">
        <v>0.01</v>
      </c>
      <c r="E29">
        <v>249.8</v>
      </c>
      <c r="F29">
        <v>3.96</v>
      </c>
      <c r="G29">
        <v>1.05</v>
      </c>
      <c r="H29">
        <v>221.23</v>
      </c>
      <c r="I29" s="7">
        <v>8579</v>
      </c>
      <c r="J29" s="2">
        <v>2166</v>
      </c>
      <c r="K29">
        <v>9</v>
      </c>
      <c r="L29" t="str">
        <f>VLOOKUP(TRIM(B29), Country_Mapping!$A$2:$B$182, 2, FALSE)</f>
        <v>South America</v>
      </c>
      <c r="M29">
        <f t="shared" si="0"/>
        <v>1.2239188716633642E-4</v>
      </c>
      <c r="N29">
        <f t="shared" si="1"/>
        <v>65</v>
      </c>
    </row>
    <row r="30" spans="1:14" x14ac:dyDescent="0.35">
      <c r="A30">
        <v>29</v>
      </c>
      <c r="B30" t="s">
        <v>37</v>
      </c>
      <c r="C30" s="2">
        <v>631522</v>
      </c>
      <c r="D30" s="3">
        <v>0.01</v>
      </c>
      <c r="E30">
        <v>852.6</v>
      </c>
      <c r="F30">
        <v>8.36</v>
      </c>
      <c r="G30">
        <v>2.21</v>
      </c>
      <c r="H30">
        <v>466.99</v>
      </c>
      <c r="I30" s="7">
        <v>45159</v>
      </c>
      <c r="J30" s="2">
        <v>5402</v>
      </c>
      <c r="K30">
        <v>6</v>
      </c>
      <c r="L30" t="str">
        <f>VLOOKUP(TRIM(B30), Country_Mapping!$A$2:$B$182, 2, FALSE)</f>
        <v>Europe</v>
      </c>
      <c r="M30">
        <f t="shared" si="0"/>
        <v>4.8938196151376247E-5</v>
      </c>
      <c r="N30">
        <f t="shared" si="1"/>
        <v>32</v>
      </c>
    </row>
    <row r="31" spans="1:14" x14ac:dyDescent="0.35">
      <c r="A31">
        <v>30</v>
      </c>
      <c r="B31" t="s">
        <v>38</v>
      </c>
      <c r="C31" s="2">
        <v>640000</v>
      </c>
      <c r="D31" s="3">
        <v>0.01</v>
      </c>
      <c r="E31">
        <v>174.6</v>
      </c>
      <c r="F31">
        <v>5.59</v>
      </c>
      <c r="G31">
        <v>1.48</v>
      </c>
      <c r="H31">
        <v>312.60000000000002</v>
      </c>
      <c r="I31" s="7">
        <v>5091</v>
      </c>
      <c r="J31">
        <v>911</v>
      </c>
      <c r="K31">
        <v>5</v>
      </c>
      <c r="L31" t="str">
        <f>VLOOKUP(TRIM(B31), Country_Mapping!$A$2:$B$182, 2, FALSE)</f>
        <v>Africa</v>
      </c>
      <c r="M31">
        <f t="shared" si="0"/>
        <v>2.9070909448045568E-4</v>
      </c>
      <c r="N31">
        <f t="shared" si="1"/>
        <v>108</v>
      </c>
    </row>
    <row r="32" spans="1:14" x14ac:dyDescent="0.35">
      <c r="A32">
        <v>31</v>
      </c>
      <c r="B32" t="s">
        <v>39</v>
      </c>
      <c r="C32" s="2">
        <v>598000</v>
      </c>
      <c r="D32" s="3">
        <v>0.01</v>
      </c>
      <c r="E32">
        <v>307.10000000000002</v>
      </c>
      <c r="F32">
        <v>0.08</v>
      </c>
      <c r="G32">
        <v>0.02</v>
      </c>
      <c r="H32">
        <v>4.6500000000000004</v>
      </c>
      <c r="I32" s="7">
        <v>16056</v>
      </c>
      <c r="J32" s="2">
        <v>200700</v>
      </c>
      <c r="K32">
        <v>654</v>
      </c>
      <c r="L32" t="str">
        <f>VLOOKUP(TRIM(B32), Country_Mapping!$A$2:$B$182, 2, FALSE)</f>
        <v>South America</v>
      </c>
      <c r="M32">
        <f t="shared" si="0"/>
        <v>1.2456402590931739E-6</v>
      </c>
      <c r="N32">
        <f t="shared" si="1"/>
        <v>1</v>
      </c>
    </row>
    <row r="33" spans="1:14" x14ac:dyDescent="0.35">
      <c r="A33">
        <v>32</v>
      </c>
      <c r="B33" t="s">
        <v>40</v>
      </c>
      <c r="C33" s="2">
        <v>582161</v>
      </c>
      <c r="D33" s="3">
        <v>0.01</v>
      </c>
      <c r="E33">
        <v>234.9</v>
      </c>
      <c r="F33">
        <v>6.8</v>
      </c>
      <c r="G33">
        <v>1.8</v>
      </c>
      <c r="H33">
        <v>380.07</v>
      </c>
      <c r="I33" s="7">
        <v>15721</v>
      </c>
      <c r="J33" s="2">
        <v>2312</v>
      </c>
      <c r="K33">
        <v>10</v>
      </c>
      <c r="L33" t="str">
        <f>VLOOKUP(TRIM(B33), Country_Mapping!$A$2:$B$182, 2, FALSE)</f>
        <v>Europe</v>
      </c>
      <c r="M33">
        <f t="shared" si="0"/>
        <v>1.1449653329940844E-4</v>
      </c>
      <c r="N33">
        <f t="shared" si="1"/>
        <v>63</v>
      </c>
    </row>
    <row r="34" spans="1:14" x14ac:dyDescent="0.35">
      <c r="A34">
        <v>33</v>
      </c>
      <c r="B34" t="s">
        <v>41</v>
      </c>
      <c r="C34" s="2">
        <v>556000</v>
      </c>
      <c r="D34" s="3">
        <v>0.01</v>
      </c>
      <c r="E34">
        <v>41.9</v>
      </c>
      <c r="F34">
        <v>3.9</v>
      </c>
      <c r="G34">
        <v>1.03</v>
      </c>
      <c r="H34">
        <v>217.85</v>
      </c>
      <c r="I34" s="7">
        <v>1194</v>
      </c>
      <c r="J34">
        <v>306</v>
      </c>
      <c r="K34">
        <v>7</v>
      </c>
      <c r="L34" t="str">
        <f>VLOOKUP(TRIM(B34), Country_Mapping!$A$2:$B$182, 2, FALSE)</f>
        <v>Asia</v>
      </c>
      <c r="M34">
        <f t="shared" si="0"/>
        <v>8.6264656616415409E-4</v>
      </c>
      <c r="N34">
        <f t="shared" si="1"/>
        <v>150</v>
      </c>
    </row>
    <row r="35" spans="1:14" x14ac:dyDescent="0.35">
      <c r="A35">
        <v>34</v>
      </c>
      <c r="B35" t="s">
        <v>42</v>
      </c>
      <c r="C35" s="2">
        <v>478000</v>
      </c>
      <c r="D35" s="3">
        <v>0.01</v>
      </c>
      <c r="E35">
        <v>78.3</v>
      </c>
      <c r="F35">
        <v>5.38</v>
      </c>
      <c r="G35">
        <v>1.42</v>
      </c>
      <c r="H35">
        <v>300.75</v>
      </c>
      <c r="I35" s="7">
        <v>2786</v>
      </c>
      <c r="J35">
        <v>518</v>
      </c>
      <c r="K35">
        <v>7</v>
      </c>
      <c r="L35" t="str">
        <f>VLOOKUP(TRIM(B35), Country_Mapping!$A$2:$B$182, 2, FALSE)</f>
        <v>Asia</v>
      </c>
      <c r="M35">
        <f t="shared" si="0"/>
        <v>5.0969131371141421E-4</v>
      </c>
      <c r="N35">
        <f t="shared" si="1"/>
        <v>131</v>
      </c>
    </row>
    <row r="36" spans="1:14" x14ac:dyDescent="0.35">
      <c r="A36">
        <v>35</v>
      </c>
      <c r="B36" t="s">
        <v>43</v>
      </c>
      <c r="C36" s="2">
        <v>428000</v>
      </c>
      <c r="D36" s="3">
        <v>0</v>
      </c>
      <c r="E36">
        <v>35.299999999999997</v>
      </c>
      <c r="F36">
        <v>1.57</v>
      </c>
      <c r="G36">
        <v>0.42</v>
      </c>
      <c r="H36">
        <v>87.98</v>
      </c>
      <c r="I36" s="7">
        <v>2097</v>
      </c>
      <c r="J36" s="2">
        <v>1336</v>
      </c>
      <c r="K36">
        <v>38</v>
      </c>
      <c r="L36" t="str">
        <f>VLOOKUP(TRIM(B36), Country_Mapping!$A$2:$B$182, 2, FALSE)</f>
        <v>Africa</v>
      </c>
      <c r="M36">
        <f t="shared" si="0"/>
        <v>2.0028612303290414E-4</v>
      </c>
      <c r="N36">
        <f t="shared" si="1"/>
        <v>97</v>
      </c>
    </row>
    <row r="37" spans="1:14" x14ac:dyDescent="0.35">
      <c r="A37">
        <v>36</v>
      </c>
      <c r="B37" t="s">
        <v>44</v>
      </c>
      <c r="C37" s="2">
        <v>357000</v>
      </c>
      <c r="D37" s="3">
        <v>0</v>
      </c>
      <c r="E37">
        <v>113.6</v>
      </c>
      <c r="F37">
        <v>2.2799999999999998</v>
      </c>
      <c r="G37">
        <v>0.6</v>
      </c>
      <c r="H37">
        <v>127.11</v>
      </c>
      <c r="I37" s="7">
        <v>5333</v>
      </c>
      <c r="J37" s="2">
        <v>2339</v>
      </c>
      <c r="K37">
        <v>21</v>
      </c>
      <c r="L37" t="str">
        <f>VLOOKUP(TRIM(B37), Country_Mapping!$A$2:$B$182, 2, FALSE)</f>
        <v>South America</v>
      </c>
      <c r="M37">
        <f t="shared" si="0"/>
        <v>1.1250703168948059E-4</v>
      </c>
      <c r="N37">
        <f t="shared" si="1"/>
        <v>62</v>
      </c>
    </row>
    <row r="38" spans="1:14" x14ac:dyDescent="0.35">
      <c r="A38">
        <v>37</v>
      </c>
      <c r="B38" t="s">
        <v>45</v>
      </c>
      <c r="C38" s="2">
        <v>429000</v>
      </c>
      <c r="D38" s="3">
        <v>0</v>
      </c>
      <c r="E38">
        <v>162.19999999999999</v>
      </c>
      <c r="F38">
        <v>1.18</v>
      </c>
      <c r="G38">
        <v>0.31</v>
      </c>
      <c r="H38">
        <v>66.2</v>
      </c>
      <c r="I38" s="7">
        <v>3310</v>
      </c>
      <c r="J38" s="2">
        <v>2805</v>
      </c>
      <c r="K38">
        <v>17</v>
      </c>
      <c r="L38" t="str">
        <f>VLOOKUP(TRIM(B38), Country_Mapping!$A$2:$B$182, 2, FALSE)</f>
        <v>Africa</v>
      </c>
      <c r="M38">
        <f t="shared" si="0"/>
        <v>9.3655589123867064E-5</v>
      </c>
      <c r="N38">
        <f t="shared" si="1"/>
        <v>54</v>
      </c>
    </row>
    <row r="39" spans="1:14" x14ac:dyDescent="0.35">
      <c r="A39">
        <v>38</v>
      </c>
      <c r="B39" t="s">
        <v>46</v>
      </c>
      <c r="C39" s="2">
        <v>359000</v>
      </c>
      <c r="D39" s="3">
        <v>0</v>
      </c>
      <c r="E39">
        <v>1390.9</v>
      </c>
      <c r="F39">
        <v>1.29</v>
      </c>
      <c r="G39">
        <v>0.34</v>
      </c>
      <c r="H39">
        <v>72.33</v>
      </c>
      <c r="I39" s="7">
        <v>24812</v>
      </c>
      <c r="J39" s="2">
        <v>19234</v>
      </c>
      <c r="K39">
        <v>14</v>
      </c>
      <c r="L39" t="str">
        <f>VLOOKUP(TRIM(B39), Country_Mapping!$A$2:$B$182, 2, FALSE)</f>
        <v>Other</v>
      </c>
      <c r="M39">
        <f t="shared" si="0"/>
        <v>1.3703046912784137E-5</v>
      </c>
      <c r="N39">
        <f t="shared" si="1"/>
        <v>5</v>
      </c>
    </row>
    <row r="40" spans="1:14" x14ac:dyDescent="0.35">
      <c r="A40">
        <v>39</v>
      </c>
      <c r="B40" t="s">
        <v>47</v>
      </c>
      <c r="C40" s="2">
        <v>429000</v>
      </c>
      <c r="D40" s="3">
        <v>0</v>
      </c>
      <c r="E40">
        <v>63.4</v>
      </c>
      <c r="F40">
        <v>5.88</v>
      </c>
      <c r="G40">
        <v>1.55</v>
      </c>
      <c r="H40">
        <v>328.46</v>
      </c>
      <c r="I40" s="7">
        <v>3299</v>
      </c>
      <c r="J40">
        <v>561</v>
      </c>
      <c r="K40">
        <v>9</v>
      </c>
      <c r="L40" t="str">
        <f>VLOOKUP(TRIM(B40), Country_Mapping!$A$2:$B$182, 2, FALSE)</f>
        <v>Asia</v>
      </c>
      <c r="M40">
        <f t="shared" si="0"/>
        <v>4.6983934525613824E-4</v>
      </c>
      <c r="N40">
        <f t="shared" si="1"/>
        <v>127</v>
      </c>
    </row>
    <row r="41" spans="1:14" x14ac:dyDescent="0.35">
      <c r="A41">
        <v>40</v>
      </c>
      <c r="B41" t="s">
        <v>48</v>
      </c>
      <c r="C41" s="2">
        <v>351989</v>
      </c>
      <c r="D41" s="3">
        <v>0</v>
      </c>
      <c r="E41">
        <v>296.3</v>
      </c>
      <c r="F41">
        <v>5.26</v>
      </c>
      <c r="G41">
        <v>1.39</v>
      </c>
      <c r="H41">
        <v>293.77</v>
      </c>
      <c r="I41" s="7">
        <v>13232</v>
      </c>
      <c r="J41" s="2">
        <v>2516</v>
      </c>
      <c r="K41">
        <v>8</v>
      </c>
      <c r="L41" t="str">
        <f>VLOOKUP(TRIM(B41), Country_Mapping!$A$2:$B$182, 2, FALSE)</f>
        <v>South America</v>
      </c>
      <c r="M41">
        <f t="shared" si="0"/>
        <v>1.0504836759371221E-4</v>
      </c>
      <c r="N41">
        <f t="shared" si="1"/>
        <v>59</v>
      </c>
    </row>
    <row r="42" spans="1:14" x14ac:dyDescent="0.35">
      <c r="A42">
        <v>41</v>
      </c>
      <c r="B42" t="s">
        <v>49</v>
      </c>
      <c r="C42" s="2">
        <v>408491</v>
      </c>
      <c r="D42" s="3">
        <v>0</v>
      </c>
      <c r="E42">
        <v>864.5</v>
      </c>
      <c r="F42">
        <v>11.35</v>
      </c>
      <c r="G42">
        <v>3</v>
      </c>
      <c r="H42">
        <v>634.29</v>
      </c>
      <c r="I42" s="7">
        <v>46324</v>
      </c>
      <c r="J42" s="2">
        <v>4081</v>
      </c>
      <c r="K42">
        <v>5</v>
      </c>
      <c r="L42" t="str">
        <f>VLOOKUP(TRIM(B42), Country_Mapping!$A$2:$B$182, 2, FALSE)</f>
        <v>Other</v>
      </c>
      <c r="M42">
        <f t="shared" si="0"/>
        <v>6.4761246869873067E-5</v>
      </c>
      <c r="N42">
        <f t="shared" si="1"/>
        <v>47</v>
      </c>
    </row>
    <row r="43" spans="1:14" x14ac:dyDescent="0.35">
      <c r="A43">
        <v>42</v>
      </c>
      <c r="B43" t="s">
        <v>50</v>
      </c>
      <c r="C43" s="2">
        <v>325000</v>
      </c>
      <c r="D43" s="3">
        <v>0</v>
      </c>
      <c r="E43">
        <v>279.39999999999998</v>
      </c>
      <c r="F43">
        <v>1.8</v>
      </c>
      <c r="G43">
        <v>0.48</v>
      </c>
      <c r="H43">
        <v>100.46</v>
      </c>
      <c r="I43" s="7">
        <v>9122</v>
      </c>
      <c r="J43" s="2">
        <v>5068</v>
      </c>
      <c r="K43">
        <v>18</v>
      </c>
      <c r="L43" t="str">
        <f>VLOOKUP(TRIM(B43), Country_Mapping!$A$2:$B$182, 2, FALSE)</f>
        <v>Other</v>
      </c>
      <c r="M43">
        <f t="shared" si="0"/>
        <v>5.26200394650296E-5</v>
      </c>
      <c r="N43">
        <f t="shared" si="1"/>
        <v>37</v>
      </c>
    </row>
    <row r="44" spans="1:14" x14ac:dyDescent="0.35">
      <c r="A44">
        <v>43</v>
      </c>
      <c r="B44" t="s">
        <v>51</v>
      </c>
      <c r="C44" s="2">
        <v>262352</v>
      </c>
      <c r="D44" s="3">
        <v>0</v>
      </c>
      <c r="E44">
        <v>459.8</v>
      </c>
      <c r="F44">
        <v>8.07</v>
      </c>
      <c r="G44">
        <v>2.13</v>
      </c>
      <c r="H44">
        <v>450.92</v>
      </c>
      <c r="I44" s="7">
        <v>48587</v>
      </c>
      <c r="J44" s="2">
        <v>6021</v>
      </c>
      <c r="K44">
        <v>13</v>
      </c>
      <c r="L44" t="str">
        <f>VLOOKUP(TRIM(B44), Country_Mapping!$A$2:$B$182, 2, FALSE)</f>
        <v>Europe</v>
      </c>
      <c r="M44">
        <f t="shared" si="0"/>
        <v>4.3838886945067605E-5</v>
      </c>
      <c r="N44">
        <f t="shared" si="1"/>
        <v>25</v>
      </c>
    </row>
    <row r="45" spans="1:14" x14ac:dyDescent="0.35">
      <c r="A45">
        <v>44</v>
      </c>
      <c r="B45" t="s">
        <v>52</v>
      </c>
      <c r="C45" s="2">
        <v>322109</v>
      </c>
      <c r="D45" s="3">
        <v>0</v>
      </c>
      <c r="E45">
        <v>502</v>
      </c>
      <c r="F45">
        <v>8.6999999999999993</v>
      </c>
      <c r="G45">
        <v>2.2999999999999998</v>
      </c>
      <c r="H45">
        <v>486.24</v>
      </c>
      <c r="I45" s="7">
        <v>52274</v>
      </c>
      <c r="J45" s="2">
        <v>6009</v>
      </c>
      <c r="K45">
        <v>12</v>
      </c>
      <c r="L45" t="str">
        <f>VLOOKUP(TRIM(B45), Country_Mapping!$A$2:$B$182, 2, FALSE)</f>
        <v>Europe</v>
      </c>
      <c r="M45">
        <f t="shared" si="0"/>
        <v>4.399892872173547E-5</v>
      </c>
      <c r="N45">
        <f t="shared" si="1"/>
        <v>27</v>
      </c>
    </row>
    <row r="46" spans="1:14" x14ac:dyDescent="0.35">
      <c r="A46">
        <v>45</v>
      </c>
      <c r="B46" t="s">
        <v>53</v>
      </c>
      <c r="C46" s="2">
        <v>246000</v>
      </c>
      <c r="D46" s="3">
        <v>0</v>
      </c>
      <c r="E46">
        <v>121.9</v>
      </c>
      <c r="F46">
        <v>6.26</v>
      </c>
      <c r="G46">
        <v>1.65</v>
      </c>
      <c r="H46">
        <v>349.82</v>
      </c>
      <c r="I46" s="7">
        <v>6127</v>
      </c>
      <c r="J46">
        <v>979</v>
      </c>
      <c r="K46">
        <v>8</v>
      </c>
      <c r="L46" t="str">
        <f>VLOOKUP(TRIM(B46), Country_Mapping!$A$2:$B$182, 2, FALSE)</f>
        <v>South America</v>
      </c>
      <c r="M46">
        <f t="shared" si="0"/>
        <v>2.6929982046678633E-4</v>
      </c>
      <c r="N46">
        <f t="shared" si="1"/>
        <v>104</v>
      </c>
    </row>
    <row r="47" spans="1:14" x14ac:dyDescent="0.35">
      <c r="A47">
        <v>46</v>
      </c>
      <c r="B47" t="s">
        <v>54</v>
      </c>
      <c r="C47" s="2">
        <v>244000</v>
      </c>
      <c r="D47" s="3">
        <v>0</v>
      </c>
      <c r="E47">
        <v>83.7</v>
      </c>
      <c r="F47">
        <v>6.44</v>
      </c>
      <c r="G47">
        <v>1.7</v>
      </c>
      <c r="H47">
        <v>359.76</v>
      </c>
      <c r="I47" s="7">
        <v>3727</v>
      </c>
      <c r="J47">
        <v>579</v>
      </c>
      <c r="K47">
        <v>7</v>
      </c>
      <c r="L47" t="str">
        <f>VLOOKUP(TRIM(B47), Country_Mapping!$A$2:$B$182, 2, FALSE)</f>
        <v>Europe</v>
      </c>
      <c r="M47">
        <f t="shared" si="0"/>
        <v>4.561309364099812E-4</v>
      </c>
      <c r="N47">
        <f t="shared" si="1"/>
        <v>125</v>
      </c>
    </row>
    <row r="48" spans="1:14" x14ac:dyDescent="0.35">
      <c r="A48">
        <v>47</v>
      </c>
      <c r="B48" t="s">
        <v>55</v>
      </c>
      <c r="C48" s="2">
        <v>259000</v>
      </c>
      <c r="D48" s="3">
        <v>0</v>
      </c>
      <c r="E48">
        <v>240.8</v>
      </c>
      <c r="F48">
        <v>4.43</v>
      </c>
      <c r="G48">
        <v>1.17</v>
      </c>
      <c r="H48">
        <v>247.46</v>
      </c>
      <c r="I48" s="7">
        <v>5600</v>
      </c>
      <c r="J48" s="2">
        <v>1264</v>
      </c>
      <c r="K48">
        <v>5</v>
      </c>
      <c r="L48" t="str">
        <f>VLOOKUP(TRIM(B48), Country_Mapping!$A$2:$B$182, 2, FALSE)</f>
        <v>South America</v>
      </c>
      <c r="M48">
        <f t="shared" si="0"/>
        <v>2.0892857142857142E-4</v>
      </c>
      <c r="N48">
        <f t="shared" si="1"/>
        <v>99</v>
      </c>
    </row>
    <row r="49" spans="1:14" x14ac:dyDescent="0.35">
      <c r="A49">
        <v>48</v>
      </c>
      <c r="B49" t="s">
        <v>56</v>
      </c>
      <c r="C49" s="2">
        <v>296101</v>
      </c>
      <c r="D49" s="3">
        <v>0</v>
      </c>
      <c r="E49">
        <v>427.6</v>
      </c>
      <c r="F49">
        <v>9.49</v>
      </c>
      <c r="G49">
        <v>2.5099999999999998</v>
      </c>
      <c r="H49">
        <v>530.02</v>
      </c>
      <c r="I49" s="7">
        <v>17623</v>
      </c>
      <c r="J49" s="2">
        <v>1857</v>
      </c>
      <c r="K49">
        <v>4</v>
      </c>
      <c r="L49" t="str">
        <f>VLOOKUP(TRIM(B49), Country_Mapping!$A$2:$B$182, 2, FALSE)</f>
        <v>Europe</v>
      </c>
      <c r="M49">
        <f t="shared" si="0"/>
        <v>1.4242750950462462E-4</v>
      </c>
      <c r="N49">
        <f t="shared" si="1"/>
        <v>81</v>
      </c>
    </row>
    <row r="50" spans="1:14" x14ac:dyDescent="0.35">
      <c r="A50">
        <v>49</v>
      </c>
      <c r="B50" t="s">
        <v>57</v>
      </c>
      <c r="C50" s="2">
        <v>275000</v>
      </c>
      <c r="D50" s="3">
        <v>0</v>
      </c>
      <c r="E50">
        <v>120</v>
      </c>
      <c r="F50">
        <v>6.36</v>
      </c>
      <c r="G50">
        <v>1.68</v>
      </c>
      <c r="H50">
        <v>355.53</v>
      </c>
      <c r="I50" s="7">
        <v>3009</v>
      </c>
      <c r="J50">
        <v>473</v>
      </c>
      <c r="K50">
        <v>4</v>
      </c>
      <c r="L50" t="str">
        <f>VLOOKUP(TRIM(B50), Country_Mapping!$A$2:$B$182, 2, FALSE)</f>
        <v>Africa</v>
      </c>
      <c r="M50">
        <f t="shared" si="0"/>
        <v>5.5832502492522435E-4</v>
      </c>
      <c r="N50">
        <f t="shared" si="1"/>
        <v>136</v>
      </c>
    </row>
    <row r="51" spans="1:14" x14ac:dyDescent="0.35">
      <c r="A51">
        <v>50</v>
      </c>
      <c r="B51" t="s">
        <v>58</v>
      </c>
      <c r="C51" s="2">
        <v>223000</v>
      </c>
      <c r="D51" s="3">
        <v>0</v>
      </c>
      <c r="E51">
        <v>526.6</v>
      </c>
      <c r="F51">
        <v>0.12</v>
      </c>
      <c r="G51">
        <v>0.03</v>
      </c>
      <c r="H51">
        <v>6.56</v>
      </c>
      <c r="I51" s="7">
        <v>3699</v>
      </c>
      <c r="J51" s="2">
        <v>30825</v>
      </c>
      <c r="K51">
        <v>59</v>
      </c>
      <c r="L51" t="str">
        <f>VLOOKUP(TRIM(B51), Country_Mapping!$A$2:$B$182, 2, FALSE)</f>
        <v>Africa</v>
      </c>
      <c r="M51">
        <f t="shared" si="0"/>
        <v>8.1103000811030008E-6</v>
      </c>
      <c r="N51">
        <f t="shared" si="1"/>
        <v>3</v>
      </c>
    </row>
    <row r="52" spans="1:14" x14ac:dyDescent="0.35">
      <c r="A52">
        <v>51</v>
      </c>
      <c r="B52" t="s">
        <v>59</v>
      </c>
      <c r="C52" s="2">
        <v>228194</v>
      </c>
      <c r="D52" s="3">
        <v>0</v>
      </c>
      <c r="E52">
        <v>417.5</v>
      </c>
      <c r="F52">
        <v>8.27</v>
      </c>
      <c r="G52">
        <v>2.19</v>
      </c>
      <c r="H52">
        <v>462.34</v>
      </c>
      <c r="I52" s="7">
        <v>87097</v>
      </c>
      <c r="J52" s="2">
        <v>10532</v>
      </c>
      <c r="K52">
        <v>25</v>
      </c>
      <c r="L52" t="str">
        <f>VLOOKUP(TRIM(B52), Country_Mapping!$A$2:$B$182, 2, FALSE)</f>
        <v>Europe</v>
      </c>
      <c r="M52">
        <f t="shared" si="0"/>
        <v>2.5144379255313042E-5</v>
      </c>
      <c r="N52">
        <f t="shared" si="1"/>
        <v>12</v>
      </c>
    </row>
    <row r="53" spans="1:14" x14ac:dyDescent="0.35">
      <c r="A53">
        <v>52</v>
      </c>
      <c r="B53" t="s">
        <v>60</v>
      </c>
      <c r="C53" s="2">
        <v>172000</v>
      </c>
      <c r="D53" s="3">
        <v>0</v>
      </c>
      <c r="E53">
        <v>993.4</v>
      </c>
      <c r="F53">
        <v>2.1800000000000002</v>
      </c>
      <c r="G53">
        <v>0.57999999999999996</v>
      </c>
      <c r="H53">
        <v>121.82</v>
      </c>
      <c r="I53" s="7">
        <v>50124</v>
      </c>
      <c r="J53" s="2">
        <v>22993</v>
      </c>
      <c r="K53">
        <v>23</v>
      </c>
      <c r="L53" t="str">
        <f>VLOOKUP(TRIM(B53), Country_Mapping!$A$2:$B$182, 2, FALSE)</f>
        <v>Other</v>
      </c>
      <c r="M53">
        <f t="shared" si="0"/>
        <v>1.1571303168143005E-5</v>
      </c>
      <c r="N53">
        <f t="shared" si="1"/>
        <v>4</v>
      </c>
    </row>
    <row r="54" spans="1:14" x14ac:dyDescent="0.35">
      <c r="A54">
        <v>53</v>
      </c>
      <c r="B54" t="s">
        <v>61</v>
      </c>
      <c r="C54" s="2">
        <v>152404</v>
      </c>
      <c r="D54" s="3">
        <v>0</v>
      </c>
      <c r="E54">
        <v>497.5</v>
      </c>
      <c r="F54">
        <v>7.84</v>
      </c>
      <c r="G54">
        <v>2.0699999999999998</v>
      </c>
      <c r="H54">
        <v>437.81</v>
      </c>
      <c r="I54" s="7">
        <v>85268</v>
      </c>
      <c r="J54" s="2">
        <v>10876</v>
      </c>
      <c r="K54">
        <v>22</v>
      </c>
      <c r="L54" t="str">
        <f>VLOOKUP(TRIM(B54), Country_Mapping!$A$2:$B$182, 2, FALSE)</f>
        <v>Europe</v>
      </c>
      <c r="M54">
        <f t="shared" si="0"/>
        <v>2.4276399118074774E-5</v>
      </c>
      <c r="N54">
        <f t="shared" si="1"/>
        <v>11</v>
      </c>
    </row>
    <row r="55" spans="1:14" x14ac:dyDescent="0.35">
      <c r="A55">
        <v>54</v>
      </c>
      <c r="B55" t="s">
        <v>62</v>
      </c>
      <c r="C55" s="2">
        <v>158194</v>
      </c>
      <c r="D55" s="3">
        <v>0</v>
      </c>
      <c r="E55">
        <v>424.6</v>
      </c>
      <c r="F55">
        <v>10.039999999999999</v>
      </c>
      <c r="G55">
        <v>2.65</v>
      </c>
      <c r="H55">
        <v>561.11</v>
      </c>
      <c r="I55" s="7">
        <v>61063</v>
      </c>
      <c r="J55" s="2">
        <v>6082</v>
      </c>
      <c r="K55">
        <v>14</v>
      </c>
      <c r="L55" t="str">
        <f>VLOOKUP(TRIM(B55), Country_Mapping!$A$2:$B$182, 2, FALSE)</f>
        <v>Europe</v>
      </c>
      <c r="M55">
        <f t="shared" si="0"/>
        <v>4.3397802269786938E-5</v>
      </c>
      <c r="N55">
        <f t="shared" si="1"/>
        <v>23</v>
      </c>
    </row>
    <row r="56" spans="1:14" x14ac:dyDescent="0.35">
      <c r="A56">
        <v>55</v>
      </c>
      <c r="B56" t="s">
        <v>63</v>
      </c>
      <c r="C56" s="2">
        <v>236249</v>
      </c>
      <c r="D56" s="3">
        <v>0</v>
      </c>
      <c r="E56">
        <v>446.6</v>
      </c>
      <c r="F56">
        <v>7.94</v>
      </c>
      <c r="G56">
        <v>2.1</v>
      </c>
      <c r="H56">
        <v>443.73</v>
      </c>
      <c r="I56" s="7">
        <v>44169</v>
      </c>
      <c r="J56" s="2">
        <v>5563</v>
      </c>
      <c r="K56">
        <v>12</v>
      </c>
      <c r="L56" t="str">
        <f>VLOOKUP(TRIM(B56), Country_Mapping!$A$2:$B$182, 2, FALSE)</f>
        <v>Other</v>
      </c>
      <c r="M56">
        <f t="shared" si="0"/>
        <v>4.7544658018066973E-5</v>
      </c>
      <c r="N56">
        <f t="shared" si="1"/>
        <v>31</v>
      </c>
    </row>
    <row r="57" spans="1:14" x14ac:dyDescent="0.35">
      <c r="A57">
        <v>56</v>
      </c>
      <c r="B57" t="s">
        <v>64</v>
      </c>
      <c r="C57" s="2">
        <v>200000</v>
      </c>
      <c r="D57" s="3">
        <v>0</v>
      </c>
      <c r="E57">
        <v>154.9</v>
      </c>
      <c r="F57">
        <v>6.87</v>
      </c>
      <c r="G57">
        <v>1.82</v>
      </c>
      <c r="H57">
        <v>384.08</v>
      </c>
      <c r="I57" s="7">
        <v>12896</v>
      </c>
      <c r="J57" s="2">
        <v>1877</v>
      </c>
      <c r="K57">
        <v>12</v>
      </c>
      <c r="L57" t="str">
        <f>VLOOKUP(TRIM(B57), Country_Mapping!$A$2:$B$182, 2, FALSE)</f>
        <v>Europe</v>
      </c>
      <c r="M57">
        <f t="shared" si="0"/>
        <v>1.4112903225806453E-4</v>
      </c>
      <c r="N57">
        <f t="shared" si="1"/>
        <v>79</v>
      </c>
    </row>
    <row r="58" spans="1:14" x14ac:dyDescent="0.35">
      <c r="A58">
        <v>57</v>
      </c>
      <c r="B58" t="s">
        <v>65</v>
      </c>
      <c r="C58" s="2">
        <v>179956</v>
      </c>
      <c r="D58" s="3">
        <v>0</v>
      </c>
      <c r="E58">
        <v>259.8</v>
      </c>
      <c r="F58">
        <v>7.56</v>
      </c>
      <c r="G58">
        <v>2</v>
      </c>
      <c r="H58">
        <v>422.15</v>
      </c>
      <c r="I58" s="7">
        <v>22932</v>
      </c>
      <c r="J58" s="2">
        <v>3033</v>
      </c>
      <c r="K58">
        <v>12</v>
      </c>
      <c r="L58" t="str">
        <f>VLOOKUP(TRIM(B58), Country_Mapping!$A$2:$B$182, 2, FALSE)</f>
        <v>Europe</v>
      </c>
      <c r="M58">
        <f t="shared" si="0"/>
        <v>8.7214372928658639E-5</v>
      </c>
      <c r="N58">
        <f t="shared" si="1"/>
        <v>52</v>
      </c>
    </row>
    <row r="59" spans="1:14" x14ac:dyDescent="0.35">
      <c r="A59">
        <v>58</v>
      </c>
      <c r="B59" t="s">
        <v>66</v>
      </c>
      <c r="C59" s="2">
        <v>149000</v>
      </c>
      <c r="D59" s="3">
        <v>0</v>
      </c>
      <c r="E59">
        <v>403.4</v>
      </c>
      <c r="F59">
        <v>1.62</v>
      </c>
      <c r="G59">
        <v>0.43</v>
      </c>
      <c r="H59">
        <v>90.52</v>
      </c>
      <c r="I59" s="7">
        <v>7612</v>
      </c>
      <c r="J59" s="2">
        <v>4699</v>
      </c>
      <c r="K59">
        <v>12</v>
      </c>
      <c r="L59" t="str">
        <f>VLOOKUP(TRIM(B59), Country_Mapping!$A$2:$B$182, 2, FALSE)</f>
        <v>Other</v>
      </c>
      <c r="M59">
        <f t="shared" si="0"/>
        <v>5.6489753021544927E-5</v>
      </c>
      <c r="N59">
        <f t="shared" si="1"/>
        <v>42</v>
      </c>
    </row>
    <row r="60" spans="1:14" x14ac:dyDescent="0.35">
      <c r="A60">
        <v>59</v>
      </c>
      <c r="B60" t="s">
        <v>67</v>
      </c>
      <c r="C60" s="2">
        <v>204090</v>
      </c>
      <c r="D60" s="3">
        <v>0</v>
      </c>
      <c r="E60">
        <v>595.79999999999995</v>
      </c>
      <c r="F60">
        <v>10.220000000000001</v>
      </c>
      <c r="G60">
        <v>2.7</v>
      </c>
      <c r="H60">
        <v>571.26</v>
      </c>
      <c r="I60" s="7">
        <v>67390</v>
      </c>
      <c r="J60" s="2">
        <v>6594</v>
      </c>
      <c r="K60">
        <v>11</v>
      </c>
      <c r="L60" t="str">
        <f>VLOOKUP(TRIM(B60), Country_Mapping!$A$2:$B$182, 2, FALSE)</f>
        <v>Europe</v>
      </c>
      <c r="M60">
        <f t="shared" si="0"/>
        <v>4.0065291586288768E-5</v>
      </c>
      <c r="N60">
        <f t="shared" si="1"/>
        <v>20</v>
      </c>
    </row>
    <row r="61" spans="1:14" x14ac:dyDescent="0.35">
      <c r="A61">
        <v>60</v>
      </c>
      <c r="B61" t="s">
        <v>68</v>
      </c>
      <c r="C61" s="2">
        <v>166913</v>
      </c>
      <c r="D61" s="3">
        <v>0</v>
      </c>
      <c r="E61">
        <v>549.20000000000005</v>
      </c>
      <c r="F61">
        <v>7.82</v>
      </c>
      <c r="G61">
        <v>2.0699999999999998</v>
      </c>
      <c r="H61">
        <v>436.75</v>
      </c>
      <c r="I61" s="7">
        <v>41442</v>
      </c>
      <c r="J61" s="2">
        <v>5299</v>
      </c>
      <c r="K61">
        <v>10</v>
      </c>
      <c r="L61" t="str">
        <f>VLOOKUP(TRIM(B61), Country_Mapping!$A$2:$B$182, 2, FALSE)</f>
        <v>Oceania</v>
      </c>
      <c r="M61">
        <f t="shared" si="0"/>
        <v>4.9949326769943534E-5</v>
      </c>
      <c r="N61">
        <f t="shared" si="1"/>
        <v>34</v>
      </c>
    </row>
    <row r="62" spans="1:14" x14ac:dyDescent="0.35">
      <c r="A62">
        <v>61</v>
      </c>
      <c r="B62" t="s">
        <v>69</v>
      </c>
      <c r="C62" s="2">
        <v>153000</v>
      </c>
      <c r="D62" s="3">
        <v>0</v>
      </c>
      <c r="E62">
        <v>206.9</v>
      </c>
      <c r="F62">
        <v>4.7699999999999996</v>
      </c>
      <c r="G62">
        <v>1.26</v>
      </c>
      <c r="H62">
        <v>266.49</v>
      </c>
      <c r="I62" s="7">
        <v>9478</v>
      </c>
      <c r="J62" s="2">
        <v>1987</v>
      </c>
      <c r="K62">
        <v>10</v>
      </c>
      <c r="L62" t="str">
        <f>VLOOKUP(TRIM(B62), Country_Mapping!$A$2:$B$182, 2, FALSE)</f>
        <v>North America</v>
      </c>
      <c r="M62">
        <f t="shared" si="0"/>
        <v>1.3293943870014771E-4</v>
      </c>
      <c r="N62">
        <f t="shared" si="1"/>
        <v>72</v>
      </c>
    </row>
    <row r="63" spans="1:14" x14ac:dyDescent="0.35">
      <c r="A63">
        <v>62</v>
      </c>
      <c r="B63" t="s">
        <v>70</v>
      </c>
      <c r="C63" s="2">
        <v>183000</v>
      </c>
      <c r="D63" s="3">
        <v>0</v>
      </c>
      <c r="E63">
        <v>626.29999999999995</v>
      </c>
      <c r="F63">
        <v>2.35</v>
      </c>
      <c r="G63">
        <v>0.62</v>
      </c>
      <c r="H63">
        <v>131.34</v>
      </c>
      <c r="I63" s="7">
        <v>12660</v>
      </c>
      <c r="J63" s="2">
        <v>5387</v>
      </c>
      <c r="K63">
        <v>9</v>
      </c>
      <c r="L63" t="str">
        <f>VLOOKUP(TRIM(B63), Country_Mapping!$A$2:$B$182, 2, FALSE)</f>
        <v>Other</v>
      </c>
      <c r="M63">
        <f t="shared" si="0"/>
        <v>4.8973143759873614E-5</v>
      </c>
      <c r="N63">
        <f t="shared" si="1"/>
        <v>33</v>
      </c>
    </row>
    <row r="64" spans="1:14" x14ac:dyDescent="0.35">
      <c r="A64">
        <v>63</v>
      </c>
      <c r="B64" t="s">
        <v>71</v>
      </c>
      <c r="C64" s="2">
        <v>155544</v>
      </c>
      <c r="D64" s="3">
        <v>0</v>
      </c>
      <c r="E64">
        <v>244.5</v>
      </c>
      <c r="F64">
        <v>7.6</v>
      </c>
      <c r="G64">
        <v>2.0099999999999998</v>
      </c>
      <c r="H64">
        <v>424.48</v>
      </c>
      <c r="I64" s="7">
        <v>15981</v>
      </c>
      <c r="J64" s="2">
        <v>2103</v>
      </c>
      <c r="K64">
        <v>9</v>
      </c>
      <c r="L64" t="str">
        <f>VLOOKUP(TRIM(B64), Country_Mapping!$A$2:$B$182, 2, FALSE)</f>
        <v>Europe</v>
      </c>
      <c r="M64">
        <f t="shared" si="0"/>
        <v>1.2577435704899567E-4</v>
      </c>
      <c r="N64">
        <f t="shared" si="1"/>
        <v>68</v>
      </c>
    </row>
    <row r="65" spans="1:14" x14ac:dyDescent="0.35">
      <c r="A65">
        <v>64</v>
      </c>
      <c r="B65" t="s">
        <v>72</v>
      </c>
      <c r="C65" s="2">
        <v>210030</v>
      </c>
      <c r="D65" s="3">
        <v>0</v>
      </c>
      <c r="E65">
        <v>585.70000000000005</v>
      </c>
      <c r="F65">
        <v>10.01</v>
      </c>
      <c r="G65">
        <v>2.64</v>
      </c>
      <c r="H65">
        <v>559.21</v>
      </c>
      <c r="I65" s="7">
        <v>48773</v>
      </c>
      <c r="J65" s="2">
        <v>4872</v>
      </c>
      <c r="K65">
        <v>8</v>
      </c>
      <c r="L65" t="str">
        <f>VLOOKUP(TRIM(B65), Country_Mapping!$A$2:$B$182, 2, FALSE)</f>
        <v>Europe</v>
      </c>
      <c r="M65">
        <f t="shared" si="0"/>
        <v>5.4128308695384746E-5</v>
      </c>
      <c r="N65">
        <f t="shared" si="1"/>
        <v>40</v>
      </c>
    </row>
    <row r="66" spans="1:14" x14ac:dyDescent="0.35">
      <c r="A66">
        <v>65</v>
      </c>
      <c r="B66" t="s">
        <v>73</v>
      </c>
      <c r="C66" s="2">
        <v>236866</v>
      </c>
      <c r="D66" s="3">
        <v>0</v>
      </c>
      <c r="E66">
        <v>351.7</v>
      </c>
      <c r="F66">
        <v>8.5500000000000007</v>
      </c>
      <c r="G66">
        <v>2.2599999999999998</v>
      </c>
      <c r="H66">
        <v>477.78</v>
      </c>
      <c r="I66" s="7">
        <v>22176</v>
      </c>
      <c r="J66" s="2">
        <v>2594</v>
      </c>
      <c r="K66">
        <v>7</v>
      </c>
      <c r="L66" t="str">
        <f>VLOOKUP(TRIM(B66), Country_Mapping!$A$2:$B$182, 2, FALSE)</f>
        <v>Europe</v>
      </c>
      <c r="M66">
        <f t="shared" si="0"/>
        <v>1.019119769119769E-4</v>
      </c>
      <c r="N66">
        <f t="shared" si="1"/>
        <v>57</v>
      </c>
    </row>
    <row r="67" spans="1:14" x14ac:dyDescent="0.35">
      <c r="A67">
        <v>66</v>
      </c>
      <c r="B67" t="s">
        <v>74</v>
      </c>
      <c r="C67" s="2">
        <v>155000</v>
      </c>
      <c r="D67" s="3">
        <v>0</v>
      </c>
      <c r="E67">
        <v>588.6</v>
      </c>
      <c r="F67">
        <v>5.49</v>
      </c>
      <c r="G67">
        <v>1.45</v>
      </c>
      <c r="H67">
        <v>306.68</v>
      </c>
      <c r="I67" s="7">
        <v>12510</v>
      </c>
      <c r="J67" s="2">
        <v>2279</v>
      </c>
      <c r="K67">
        <v>4</v>
      </c>
      <c r="L67" t="str">
        <f>VLOOKUP(TRIM(B67), Country_Mapping!$A$2:$B$182, 2, FALSE)</f>
        <v>North America</v>
      </c>
      <c r="M67">
        <f t="shared" ref="M67:M130" si="2">G67/I67</f>
        <v>1.1590727418065547E-4</v>
      </c>
      <c r="N67">
        <f t="shared" ref="N67:N130" si="3">_xlfn.RANK.EQ(M67, $M$2:$M$182, 1)</f>
        <v>64</v>
      </c>
    </row>
    <row r="68" spans="1:14" x14ac:dyDescent="0.35">
      <c r="A68">
        <v>67</v>
      </c>
      <c r="B68" t="s">
        <v>75</v>
      </c>
      <c r="C68" s="2">
        <v>153000</v>
      </c>
      <c r="D68" s="3">
        <v>0</v>
      </c>
      <c r="E68">
        <v>349.3</v>
      </c>
      <c r="F68">
        <v>5.41</v>
      </c>
      <c r="G68">
        <v>1.43</v>
      </c>
      <c r="H68">
        <v>302.23</v>
      </c>
      <c r="I68" s="7">
        <v>4650</v>
      </c>
      <c r="J68">
        <v>860</v>
      </c>
      <c r="K68">
        <v>2</v>
      </c>
      <c r="L68" t="str">
        <f>VLOOKUP(TRIM(B68), Country_Mapping!$A$2:$B$182, 2, FALSE)</f>
        <v>Other</v>
      </c>
      <c r="M68">
        <f t="shared" si="2"/>
        <v>3.0752688172043009E-4</v>
      </c>
      <c r="N68">
        <f t="shared" si="3"/>
        <v>115</v>
      </c>
    </row>
    <row r="69" spans="1:14" x14ac:dyDescent="0.35">
      <c r="A69">
        <v>68</v>
      </c>
      <c r="B69" t="s">
        <v>76</v>
      </c>
      <c r="C69" s="2">
        <v>113000</v>
      </c>
      <c r="D69" s="3">
        <v>0</v>
      </c>
      <c r="E69">
        <v>11</v>
      </c>
      <c r="F69">
        <v>3.59</v>
      </c>
      <c r="G69">
        <v>0.95</v>
      </c>
      <c r="H69">
        <v>200.5</v>
      </c>
      <c r="I69" s="7">
        <v>1969</v>
      </c>
      <c r="J69">
        <v>548</v>
      </c>
      <c r="K69">
        <v>50</v>
      </c>
      <c r="L69" t="str">
        <f>VLOOKUP(TRIM(B69), Country_Mapping!$A$2:$B$182, 2, FALSE)</f>
        <v>Asia</v>
      </c>
      <c r="M69">
        <f t="shared" si="2"/>
        <v>4.8247841543930925E-4</v>
      </c>
      <c r="N69">
        <f t="shared" si="3"/>
        <v>128</v>
      </c>
    </row>
    <row r="70" spans="1:14" x14ac:dyDescent="0.35">
      <c r="A70">
        <v>69</v>
      </c>
      <c r="B70" t="s">
        <v>77</v>
      </c>
      <c r="C70" s="2">
        <v>133000</v>
      </c>
      <c r="D70" s="3">
        <v>0</v>
      </c>
      <c r="E70">
        <v>70.7</v>
      </c>
      <c r="F70">
        <v>1.39</v>
      </c>
      <c r="G70">
        <v>0.37</v>
      </c>
      <c r="H70">
        <v>77.83</v>
      </c>
      <c r="I70" s="7">
        <v>1896</v>
      </c>
      <c r="J70" s="2">
        <v>1364</v>
      </c>
      <c r="K70">
        <v>19</v>
      </c>
      <c r="L70" t="str">
        <f>VLOOKUP(TRIM(B70), Country_Mapping!$A$2:$B$182, 2, FALSE)</f>
        <v>Africa</v>
      </c>
      <c r="M70">
        <f t="shared" si="2"/>
        <v>1.9514767932489452E-4</v>
      </c>
      <c r="N70">
        <f t="shared" si="3"/>
        <v>96</v>
      </c>
    </row>
    <row r="71" spans="1:14" x14ac:dyDescent="0.35">
      <c r="A71">
        <v>70</v>
      </c>
      <c r="B71" t="s">
        <v>78</v>
      </c>
      <c r="C71" s="2">
        <v>140000</v>
      </c>
      <c r="D71" s="3">
        <v>0</v>
      </c>
      <c r="E71">
        <v>122.9</v>
      </c>
      <c r="F71">
        <v>1.08</v>
      </c>
      <c r="G71">
        <v>0.28999999999999998</v>
      </c>
      <c r="H71">
        <v>60.49</v>
      </c>
      <c r="I71" s="7">
        <v>2033</v>
      </c>
      <c r="J71" s="2">
        <v>1882</v>
      </c>
      <c r="K71">
        <v>15</v>
      </c>
      <c r="L71" t="str">
        <f>VLOOKUP(TRIM(B71), Country_Mapping!$A$2:$B$182, 2, FALSE)</f>
        <v>Other</v>
      </c>
      <c r="M71">
        <f t="shared" si="2"/>
        <v>1.426463354648303E-4</v>
      </c>
      <c r="N71">
        <f t="shared" si="3"/>
        <v>82</v>
      </c>
    </row>
    <row r="72" spans="1:14" x14ac:dyDescent="0.35">
      <c r="A72">
        <v>71</v>
      </c>
      <c r="B72" t="s">
        <v>79</v>
      </c>
      <c r="C72" s="2">
        <v>96746</v>
      </c>
      <c r="D72" s="3">
        <v>0</v>
      </c>
      <c r="E72">
        <v>451.7</v>
      </c>
      <c r="F72">
        <v>5.41</v>
      </c>
      <c r="G72">
        <v>1.43</v>
      </c>
      <c r="H72">
        <v>302.23</v>
      </c>
      <c r="I72" s="7">
        <v>32291</v>
      </c>
      <c r="J72" s="2">
        <v>5969</v>
      </c>
      <c r="K72">
        <v>13</v>
      </c>
      <c r="L72" t="str">
        <f>VLOOKUP(TRIM(B72), Country_Mapping!$A$2:$B$182, 2, FALSE)</f>
        <v>North America</v>
      </c>
      <c r="M72">
        <f t="shared" si="2"/>
        <v>4.42847852342758E-5</v>
      </c>
      <c r="N72">
        <f t="shared" si="3"/>
        <v>29</v>
      </c>
    </row>
    <row r="73" spans="1:14" x14ac:dyDescent="0.35">
      <c r="A73">
        <v>72</v>
      </c>
      <c r="B73" t="s">
        <v>80</v>
      </c>
      <c r="C73" s="2">
        <v>96000</v>
      </c>
      <c r="D73" s="3">
        <v>0</v>
      </c>
      <c r="E73">
        <v>151.19999999999999</v>
      </c>
      <c r="F73">
        <v>2.23</v>
      </c>
      <c r="G73">
        <v>0.59</v>
      </c>
      <c r="H73">
        <v>124.36</v>
      </c>
      <c r="I73" s="7">
        <v>4214</v>
      </c>
      <c r="J73" s="2">
        <v>1890</v>
      </c>
      <c r="K73">
        <v>12</v>
      </c>
      <c r="L73" t="str">
        <f>VLOOKUP(TRIM(B73), Country_Mapping!$A$2:$B$182, 2, FALSE)</f>
        <v>Other</v>
      </c>
      <c r="M73">
        <f t="shared" si="2"/>
        <v>1.4000949216896061E-4</v>
      </c>
      <c r="N73">
        <f t="shared" si="3"/>
        <v>78</v>
      </c>
    </row>
    <row r="74" spans="1:14" x14ac:dyDescent="0.35">
      <c r="A74">
        <v>73</v>
      </c>
      <c r="B74" t="s">
        <v>81</v>
      </c>
      <c r="C74" s="2">
        <v>137000</v>
      </c>
      <c r="D74" s="3">
        <v>0</v>
      </c>
      <c r="E74">
        <v>222.3</v>
      </c>
      <c r="F74">
        <v>2.67</v>
      </c>
      <c r="G74">
        <v>0.71</v>
      </c>
      <c r="H74">
        <v>149.11000000000001</v>
      </c>
      <c r="I74" s="7">
        <v>6411</v>
      </c>
      <c r="J74" s="2">
        <v>2401</v>
      </c>
      <c r="K74">
        <v>11</v>
      </c>
      <c r="L74" t="str">
        <f>VLOOKUP(TRIM(B74), Country_Mapping!$A$2:$B$182, 2, FALSE)</f>
        <v>Other</v>
      </c>
      <c r="M74">
        <f t="shared" si="2"/>
        <v>1.1074715333021369E-4</v>
      </c>
      <c r="N74">
        <f t="shared" si="3"/>
        <v>61</v>
      </c>
    </row>
    <row r="75" spans="1:14" x14ac:dyDescent="0.35">
      <c r="A75">
        <v>74</v>
      </c>
      <c r="B75" t="s">
        <v>82</v>
      </c>
      <c r="C75" s="2">
        <v>93000</v>
      </c>
      <c r="D75" s="3">
        <v>0</v>
      </c>
      <c r="E75">
        <v>86</v>
      </c>
      <c r="F75">
        <v>5.14</v>
      </c>
      <c r="G75">
        <v>1.36</v>
      </c>
      <c r="H75">
        <v>287.01</v>
      </c>
      <c r="I75" s="7">
        <v>4603</v>
      </c>
      <c r="J75">
        <v>896</v>
      </c>
      <c r="K75">
        <v>10</v>
      </c>
      <c r="L75" t="str">
        <f>VLOOKUP(TRIM(B75), Country_Mapping!$A$2:$B$182, 2, FALSE)</f>
        <v>North America</v>
      </c>
      <c r="M75">
        <f t="shared" si="2"/>
        <v>2.9545948294590487E-4</v>
      </c>
      <c r="N75">
        <f t="shared" si="3"/>
        <v>110</v>
      </c>
    </row>
    <row r="76" spans="1:14" x14ac:dyDescent="0.35">
      <c r="A76">
        <v>75</v>
      </c>
      <c r="B76" t="s">
        <v>83</v>
      </c>
      <c r="C76" s="2">
        <v>114000</v>
      </c>
      <c r="D76" s="3">
        <v>0</v>
      </c>
      <c r="E76">
        <v>35.6</v>
      </c>
      <c r="F76">
        <v>5.14</v>
      </c>
      <c r="G76">
        <v>1.36</v>
      </c>
      <c r="H76">
        <v>287.01</v>
      </c>
      <c r="I76" s="7">
        <v>1838</v>
      </c>
      <c r="J76">
        <v>358</v>
      </c>
      <c r="K76">
        <v>10</v>
      </c>
      <c r="L76" t="str">
        <f>VLOOKUP(TRIM(B76), Country_Mapping!$A$2:$B$182, 2, FALSE)</f>
        <v>Africa</v>
      </c>
      <c r="M76">
        <f t="shared" si="2"/>
        <v>7.3993471164309041E-4</v>
      </c>
      <c r="N76">
        <f t="shared" si="3"/>
        <v>147</v>
      </c>
    </row>
    <row r="77" spans="1:14" x14ac:dyDescent="0.35">
      <c r="A77">
        <v>76</v>
      </c>
      <c r="B77" t="s">
        <v>84</v>
      </c>
      <c r="C77" s="2">
        <v>97000</v>
      </c>
      <c r="D77" s="3">
        <v>0</v>
      </c>
      <c r="E77">
        <v>131.5</v>
      </c>
      <c r="F77">
        <v>2.86</v>
      </c>
      <c r="G77">
        <v>0.76</v>
      </c>
      <c r="H77">
        <v>159.68</v>
      </c>
      <c r="I77" s="7">
        <v>3320</v>
      </c>
      <c r="J77" s="2">
        <v>1161</v>
      </c>
      <c r="K77">
        <v>9</v>
      </c>
      <c r="L77" t="str">
        <f>VLOOKUP(TRIM(B77), Country_Mapping!$A$2:$B$182, 2, FALSE)</f>
        <v>Other</v>
      </c>
      <c r="M77">
        <f t="shared" si="2"/>
        <v>2.2891566265060241E-4</v>
      </c>
      <c r="N77">
        <f t="shared" si="3"/>
        <v>103</v>
      </c>
    </row>
    <row r="78" spans="1:14" x14ac:dyDescent="0.35">
      <c r="A78">
        <v>77</v>
      </c>
      <c r="B78" t="s">
        <v>85</v>
      </c>
      <c r="C78" s="2">
        <v>127000</v>
      </c>
      <c r="D78" s="3">
        <v>0</v>
      </c>
      <c r="E78">
        <v>92.6</v>
      </c>
      <c r="F78">
        <v>4.75</v>
      </c>
      <c r="G78">
        <v>1.26</v>
      </c>
      <c r="H78">
        <v>265.43</v>
      </c>
      <c r="I78" s="7">
        <v>3682</v>
      </c>
      <c r="J78">
        <v>775</v>
      </c>
      <c r="K78">
        <v>8</v>
      </c>
      <c r="L78" t="str">
        <f>VLOOKUP(TRIM(B78), Country_Mapping!$A$2:$B$182, 2, FALSE)</f>
        <v>Other</v>
      </c>
      <c r="M78">
        <f t="shared" si="2"/>
        <v>3.4220532319391634E-4</v>
      </c>
      <c r="N78">
        <f t="shared" si="3"/>
        <v>118</v>
      </c>
    </row>
    <row r="79" spans="1:14" x14ac:dyDescent="0.35">
      <c r="A79">
        <v>78</v>
      </c>
      <c r="B79" t="s">
        <v>86</v>
      </c>
      <c r="C79" s="2">
        <v>123000</v>
      </c>
      <c r="D79" s="3">
        <v>0</v>
      </c>
      <c r="E79">
        <v>35.5</v>
      </c>
      <c r="F79">
        <v>4.75</v>
      </c>
      <c r="G79">
        <v>1.26</v>
      </c>
      <c r="H79">
        <v>265.43</v>
      </c>
      <c r="I79" s="7">
        <v>1400</v>
      </c>
      <c r="J79">
        <v>295</v>
      </c>
      <c r="K79">
        <v>8</v>
      </c>
      <c r="L79" t="str">
        <f>VLOOKUP(TRIM(B79), Country_Mapping!$A$2:$B$182, 2, FALSE)</f>
        <v>Other</v>
      </c>
      <c r="M79">
        <f t="shared" si="2"/>
        <v>8.9999999999999998E-4</v>
      </c>
      <c r="N79">
        <f t="shared" si="3"/>
        <v>152</v>
      </c>
    </row>
    <row r="80" spans="1:14" x14ac:dyDescent="0.35">
      <c r="A80">
        <v>79</v>
      </c>
      <c r="B80" t="s">
        <v>87</v>
      </c>
      <c r="C80" s="2">
        <v>97000</v>
      </c>
      <c r="D80" s="3">
        <v>0</v>
      </c>
      <c r="E80">
        <v>207.9</v>
      </c>
      <c r="F80">
        <v>6.53</v>
      </c>
      <c r="G80">
        <v>1.72</v>
      </c>
      <c r="H80">
        <v>364.63</v>
      </c>
      <c r="I80" s="7">
        <v>10079</v>
      </c>
      <c r="J80" s="2">
        <v>1543</v>
      </c>
      <c r="K80">
        <v>7</v>
      </c>
      <c r="L80" t="str">
        <f>VLOOKUP(TRIM(B80), Country_Mapping!$A$2:$B$182, 2, FALSE)</f>
        <v>Other</v>
      </c>
      <c r="M80">
        <f t="shared" si="2"/>
        <v>1.7065185038198235E-4</v>
      </c>
      <c r="N80">
        <f t="shared" si="3"/>
        <v>86</v>
      </c>
    </row>
    <row r="81" spans="1:14" x14ac:dyDescent="0.35">
      <c r="A81">
        <v>80</v>
      </c>
      <c r="B81" t="s">
        <v>88</v>
      </c>
      <c r="C81" s="2">
        <v>133000</v>
      </c>
      <c r="D81" s="3">
        <v>0</v>
      </c>
      <c r="E81">
        <v>196.1</v>
      </c>
      <c r="F81">
        <v>5.33</v>
      </c>
      <c r="G81">
        <v>1.41</v>
      </c>
      <c r="H81">
        <v>298</v>
      </c>
      <c r="I81" s="7">
        <v>7268</v>
      </c>
      <c r="J81" s="2">
        <v>1364</v>
      </c>
      <c r="K81">
        <v>7</v>
      </c>
      <c r="L81" t="str">
        <f>VLOOKUP(TRIM(B81), Country_Mapping!$A$2:$B$182, 2, FALSE)</f>
        <v>North America</v>
      </c>
      <c r="M81">
        <f t="shared" si="2"/>
        <v>1.9400110071546504E-4</v>
      </c>
      <c r="N81">
        <f t="shared" si="3"/>
        <v>94</v>
      </c>
    </row>
    <row r="82" spans="1:14" x14ac:dyDescent="0.35">
      <c r="A82">
        <v>81</v>
      </c>
      <c r="B82" t="s">
        <v>89</v>
      </c>
      <c r="C82" s="2">
        <v>114000</v>
      </c>
      <c r="D82" s="3">
        <v>0</v>
      </c>
      <c r="E82">
        <v>182.9</v>
      </c>
      <c r="F82">
        <v>6.3</v>
      </c>
      <c r="G82">
        <v>1.66</v>
      </c>
      <c r="H82">
        <v>351.94</v>
      </c>
      <c r="I82" s="7">
        <v>4283</v>
      </c>
      <c r="J82">
        <v>680</v>
      </c>
      <c r="K82">
        <v>4</v>
      </c>
      <c r="L82" t="str">
        <f>VLOOKUP(TRIM(B82), Country_Mapping!$A$2:$B$182, 2, FALSE)</f>
        <v>Other</v>
      </c>
      <c r="M82">
        <f t="shared" si="2"/>
        <v>3.875787999066075E-4</v>
      </c>
      <c r="N82">
        <f t="shared" si="3"/>
        <v>121</v>
      </c>
    </row>
    <row r="83" spans="1:14" x14ac:dyDescent="0.35">
      <c r="A83">
        <v>82</v>
      </c>
      <c r="B83" t="s">
        <v>90</v>
      </c>
      <c r="C83" s="2">
        <v>140000</v>
      </c>
      <c r="D83" s="3">
        <v>0</v>
      </c>
      <c r="E83">
        <v>53.9</v>
      </c>
      <c r="F83">
        <v>4.8</v>
      </c>
      <c r="G83">
        <v>1.27</v>
      </c>
      <c r="H83">
        <v>268.18</v>
      </c>
      <c r="I83" s="7">
        <v>596</v>
      </c>
      <c r="J83">
        <v>124</v>
      </c>
      <c r="K83">
        <v>2</v>
      </c>
      <c r="L83" t="str">
        <f>VLOOKUP(TRIM(B83), Country_Mapping!$A$2:$B$182, 2, FALSE)</f>
        <v>Africa</v>
      </c>
      <c r="M83">
        <f t="shared" si="2"/>
        <v>2.1308724832214765E-3</v>
      </c>
      <c r="N83">
        <f t="shared" si="3"/>
        <v>173</v>
      </c>
    </row>
    <row r="84" spans="1:14" x14ac:dyDescent="0.35">
      <c r="A84">
        <v>83</v>
      </c>
      <c r="B84" t="s">
        <v>91</v>
      </c>
      <c r="C84" s="2">
        <v>90000</v>
      </c>
      <c r="D84" s="3">
        <v>0</v>
      </c>
      <c r="E84">
        <v>125.1</v>
      </c>
      <c r="F84">
        <v>2.06</v>
      </c>
      <c r="G84">
        <v>0.54</v>
      </c>
      <c r="H84">
        <v>115.06</v>
      </c>
      <c r="I84" s="7">
        <v>3143</v>
      </c>
      <c r="J84" s="2">
        <v>1526</v>
      </c>
      <c r="K84">
        <v>12</v>
      </c>
      <c r="L84" t="str">
        <f>VLOOKUP(TRIM(B84), Country_Mapping!$A$2:$B$182, 2, FALSE)</f>
        <v>South America</v>
      </c>
      <c r="M84">
        <f t="shared" si="2"/>
        <v>1.7181037225580655E-4</v>
      </c>
      <c r="N84">
        <f t="shared" si="3"/>
        <v>87</v>
      </c>
    </row>
    <row r="85" spans="1:14" x14ac:dyDescent="0.35">
      <c r="A85">
        <v>84</v>
      </c>
      <c r="B85" t="s">
        <v>92</v>
      </c>
      <c r="C85" s="2">
        <v>88000</v>
      </c>
      <c r="D85" s="3">
        <v>0</v>
      </c>
      <c r="E85">
        <v>47.4</v>
      </c>
      <c r="F85">
        <v>4.87</v>
      </c>
      <c r="G85">
        <v>1.29</v>
      </c>
      <c r="H85">
        <v>271.99</v>
      </c>
      <c r="I85" s="7">
        <v>2329</v>
      </c>
      <c r="J85">
        <v>478</v>
      </c>
      <c r="K85">
        <v>10</v>
      </c>
      <c r="L85" t="str">
        <f>VLOOKUP(TRIM(B85), Country_Mapping!$A$2:$B$182, 2, FALSE)</f>
        <v>Africa</v>
      </c>
      <c r="M85">
        <f t="shared" si="2"/>
        <v>5.5388578789179906E-4</v>
      </c>
      <c r="N85">
        <f t="shared" si="3"/>
        <v>135</v>
      </c>
    </row>
    <row r="86" spans="1:14" x14ac:dyDescent="0.35">
      <c r="A86">
        <v>85</v>
      </c>
      <c r="B86" t="s">
        <v>93</v>
      </c>
      <c r="C86" s="2">
        <v>74000</v>
      </c>
      <c r="D86" s="3">
        <v>0</v>
      </c>
      <c r="E86">
        <v>10.9</v>
      </c>
      <c r="F86">
        <v>2.7</v>
      </c>
      <c r="G86">
        <v>0.71</v>
      </c>
      <c r="H86">
        <v>150.59</v>
      </c>
      <c r="I86" s="7">
        <v>936</v>
      </c>
      <c r="J86">
        <v>347</v>
      </c>
      <c r="K86">
        <v>32</v>
      </c>
      <c r="L86" t="str">
        <f>VLOOKUP(TRIM(B86), Country_Mapping!$A$2:$B$182, 2, FALSE)</f>
        <v>Africa</v>
      </c>
      <c r="M86">
        <f t="shared" si="2"/>
        <v>7.5854700854700852E-4</v>
      </c>
      <c r="N86">
        <f t="shared" si="3"/>
        <v>149</v>
      </c>
    </row>
    <row r="87" spans="1:14" x14ac:dyDescent="0.35">
      <c r="A87">
        <v>86</v>
      </c>
      <c r="B87" t="s">
        <v>94</v>
      </c>
      <c r="C87" s="2">
        <v>81587</v>
      </c>
      <c r="D87" s="3">
        <v>0</v>
      </c>
      <c r="E87">
        <v>229.8</v>
      </c>
      <c r="F87">
        <v>7.5</v>
      </c>
      <c r="G87">
        <v>1.98</v>
      </c>
      <c r="H87">
        <v>418.98</v>
      </c>
      <c r="I87" s="7">
        <v>19267</v>
      </c>
      <c r="J87" s="2">
        <v>2569</v>
      </c>
      <c r="K87">
        <v>11</v>
      </c>
      <c r="L87" t="str">
        <f>VLOOKUP(TRIM(B87), Country_Mapping!$A$2:$B$182, 2, FALSE)</f>
        <v>Europe</v>
      </c>
      <c r="M87">
        <f t="shared" si="2"/>
        <v>1.0276638812477293E-4</v>
      </c>
      <c r="N87">
        <f t="shared" si="3"/>
        <v>58</v>
      </c>
    </row>
    <row r="88" spans="1:14" x14ac:dyDescent="0.35">
      <c r="A88">
        <v>87</v>
      </c>
      <c r="B88" t="s">
        <v>95</v>
      </c>
      <c r="C88" s="2">
        <v>74000</v>
      </c>
      <c r="D88" s="3">
        <v>0</v>
      </c>
      <c r="E88">
        <v>128.1</v>
      </c>
      <c r="F88">
        <v>6.64</v>
      </c>
      <c r="G88">
        <v>1.76</v>
      </c>
      <c r="H88">
        <v>371.18</v>
      </c>
      <c r="I88" s="7">
        <v>7721</v>
      </c>
      <c r="J88" s="2">
        <v>1163</v>
      </c>
      <c r="K88">
        <v>9</v>
      </c>
      <c r="L88" t="str">
        <f>VLOOKUP(TRIM(B88), Country_Mapping!$A$2:$B$182, 2, FALSE)</f>
        <v>Europe</v>
      </c>
      <c r="M88">
        <f t="shared" si="2"/>
        <v>2.279497474420412E-4</v>
      </c>
      <c r="N88">
        <f t="shared" si="3"/>
        <v>102</v>
      </c>
    </row>
    <row r="89" spans="1:14" x14ac:dyDescent="0.35">
      <c r="A89">
        <v>88</v>
      </c>
      <c r="B89" t="s">
        <v>96</v>
      </c>
      <c r="C89" s="2">
        <v>71999</v>
      </c>
      <c r="D89" s="3">
        <v>0</v>
      </c>
      <c r="E89">
        <v>20.8</v>
      </c>
      <c r="F89">
        <v>4.8600000000000003</v>
      </c>
      <c r="G89">
        <v>1.28</v>
      </c>
      <c r="H89">
        <v>271.57</v>
      </c>
      <c r="I89" s="7">
        <v>1077</v>
      </c>
      <c r="J89">
        <v>222</v>
      </c>
      <c r="K89">
        <v>11</v>
      </c>
      <c r="L89" t="str">
        <f>VLOOKUP(TRIM(B89), Country_Mapping!$A$2:$B$182, 2, FALSE)</f>
        <v>Africa</v>
      </c>
      <c r="M89">
        <f t="shared" si="2"/>
        <v>1.1884865366759518E-3</v>
      </c>
      <c r="N89">
        <f t="shared" si="3"/>
        <v>159</v>
      </c>
    </row>
    <row r="90" spans="1:14" x14ac:dyDescent="0.35">
      <c r="A90">
        <v>89</v>
      </c>
      <c r="B90" t="s">
        <v>97</v>
      </c>
      <c r="C90" s="2">
        <v>69000</v>
      </c>
      <c r="D90" s="3">
        <v>0</v>
      </c>
      <c r="E90">
        <v>251.3</v>
      </c>
      <c r="F90">
        <v>7.24</v>
      </c>
      <c r="G90">
        <v>1.91</v>
      </c>
      <c r="H90">
        <v>404.39</v>
      </c>
      <c r="I90" s="7">
        <v>14134</v>
      </c>
      <c r="J90" s="2">
        <v>1952</v>
      </c>
      <c r="K90">
        <v>8</v>
      </c>
      <c r="L90" t="str">
        <f>VLOOKUP(TRIM(B90), Country_Mapping!$A$2:$B$182, 2, FALSE)</f>
        <v>Europe</v>
      </c>
      <c r="M90">
        <f t="shared" si="2"/>
        <v>1.3513513513513514E-4</v>
      </c>
      <c r="N90">
        <f t="shared" si="3"/>
        <v>73</v>
      </c>
    </row>
    <row r="91" spans="1:14" x14ac:dyDescent="0.35">
      <c r="A91">
        <v>90</v>
      </c>
      <c r="B91" t="s">
        <v>98</v>
      </c>
      <c r="C91" s="2">
        <v>62000</v>
      </c>
      <c r="D91" s="3">
        <v>0</v>
      </c>
      <c r="E91">
        <v>666.6</v>
      </c>
      <c r="F91">
        <v>2.0099999999999998</v>
      </c>
      <c r="G91">
        <v>0.53</v>
      </c>
      <c r="H91">
        <v>112.31</v>
      </c>
      <c r="I91" s="7">
        <v>20410</v>
      </c>
      <c r="J91" s="2">
        <v>10154</v>
      </c>
      <c r="K91">
        <v>15</v>
      </c>
      <c r="L91" t="str">
        <f>VLOOKUP(TRIM(B91), Country_Mapping!$A$2:$B$182, 2, FALSE)</f>
        <v>Other</v>
      </c>
      <c r="M91">
        <f t="shared" si="2"/>
        <v>2.596766291033807E-5</v>
      </c>
      <c r="N91">
        <f t="shared" si="3"/>
        <v>13</v>
      </c>
    </row>
    <row r="92" spans="1:14" x14ac:dyDescent="0.35">
      <c r="A92">
        <v>91</v>
      </c>
      <c r="B92" t="s">
        <v>99</v>
      </c>
      <c r="C92" s="2">
        <v>60000</v>
      </c>
      <c r="D92" s="3">
        <v>0</v>
      </c>
      <c r="E92">
        <v>33.9</v>
      </c>
      <c r="F92">
        <v>1.96</v>
      </c>
      <c r="G92">
        <v>0.52</v>
      </c>
      <c r="H92">
        <v>109.35</v>
      </c>
      <c r="I92" s="7">
        <v>824</v>
      </c>
      <c r="J92">
        <v>420</v>
      </c>
      <c r="K92">
        <v>12</v>
      </c>
      <c r="L92" t="str">
        <f>VLOOKUP(TRIM(B92), Country_Mapping!$A$2:$B$182, 2, FALSE)</f>
        <v>Other</v>
      </c>
      <c r="M92">
        <f t="shared" si="2"/>
        <v>6.3106796116504861E-4</v>
      </c>
      <c r="N92">
        <f t="shared" si="3"/>
        <v>140</v>
      </c>
    </row>
    <row r="93" spans="1:14" x14ac:dyDescent="0.35">
      <c r="A93">
        <v>92</v>
      </c>
      <c r="B93" t="s">
        <v>100</v>
      </c>
      <c r="C93" s="2">
        <v>55000</v>
      </c>
      <c r="D93" s="3">
        <v>0</v>
      </c>
      <c r="E93">
        <v>172.1</v>
      </c>
      <c r="F93">
        <v>5.87</v>
      </c>
      <c r="G93">
        <v>1.55</v>
      </c>
      <c r="H93">
        <v>327.83</v>
      </c>
      <c r="I93" s="7">
        <v>12141</v>
      </c>
      <c r="J93" s="2">
        <v>2068</v>
      </c>
      <c r="K93">
        <v>12</v>
      </c>
      <c r="L93" t="str">
        <f>VLOOKUP(TRIM(B93), Country_Mapping!$A$2:$B$182, 2, FALSE)</f>
        <v>North America</v>
      </c>
      <c r="M93">
        <f t="shared" si="2"/>
        <v>1.2766658430112842E-4</v>
      </c>
      <c r="N93">
        <f t="shared" si="3"/>
        <v>69</v>
      </c>
    </row>
    <row r="94" spans="1:14" x14ac:dyDescent="0.35">
      <c r="A94">
        <v>93</v>
      </c>
      <c r="B94" t="s">
        <v>101</v>
      </c>
      <c r="C94" s="2">
        <v>56194</v>
      </c>
      <c r="D94" s="3">
        <v>0</v>
      </c>
      <c r="E94">
        <v>1487.2</v>
      </c>
      <c r="F94">
        <v>7.91</v>
      </c>
      <c r="G94">
        <v>2.09</v>
      </c>
      <c r="H94">
        <v>441.82</v>
      </c>
      <c r="I94" s="7">
        <v>115874</v>
      </c>
      <c r="J94" s="2">
        <v>14649</v>
      </c>
      <c r="K94">
        <v>10</v>
      </c>
      <c r="L94" t="str">
        <f>VLOOKUP(TRIM(B94), Country_Mapping!$A$2:$B$182, 2, FALSE)</f>
        <v>Other</v>
      </c>
      <c r="M94">
        <f t="shared" si="2"/>
        <v>1.8036833111828363E-5</v>
      </c>
      <c r="N94">
        <f t="shared" si="3"/>
        <v>7</v>
      </c>
    </row>
    <row r="95" spans="1:14" x14ac:dyDescent="0.35">
      <c r="A95">
        <v>94</v>
      </c>
      <c r="B95" t="s">
        <v>102</v>
      </c>
      <c r="C95" s="2">
        <v>53000</v>
      </c>
      <c r="D95" s="3">
        <v>0</v>
      </c>
      <c r="E95">
        <v>237.3</v>
      </c>
      <c r="F95">
        <v>7.64</v>
      </c>
      <c r="G95">
        <v>2.02</v>
      </c>
      <c r="H95">
        <v>427.02</v>
      </c>
      <c r="I95" s="7">
        <v>15438</v>
      </c>
      <c r="J95" s="2">
        <v>2021</v>
      </c>
      <c r="K95">
        <v>9</v>
      </c>
      <c r="L95" t="str">
        <f>VLOOKUP(TRIM(B95), Country_Mapping!$A$2:$B$182, 2, FALSE)</f>
        <v>South America</v>
      </c>
      <c r="M95">
        <f t="shared" si="2"/>
        <v>1.3084596450317398E-4</v>
      </c>
      <c r="N95">
        <f t="shared" si="3"/>
        <v>70</v>
      </c>
    </row>
    <row r="96" spans="1:14" x14ac:dyDescent="0.35">
      <c r="A96">
        <v>95</v>
      </c>
      <c r="B96" t="s">
        <v>103</v>
      </c>
      <c r="C96" s="2">
        <v>61612</v>
      </c>
      <c r="D96" s="3">
        <v>0</v>
      </c>
      <c r="E96">
        <v>326.89999999999998</v>
      </c>
      <c r="F96">
        <v>8.11</v>
      </c>
      <c r="G96">
        <v>2.14</v>
      </c>
      <c r="H96">
        <v>453.24</v>
      </c>
      <c r="I96" s="7">
        <v>20234</v>
      </c>
      <c r="J96" s="2">
        <v>2495</v>
      </c>
      <c r="K96">
        <v>8</v>
      </c>
      <c r="L96" t="str">
        <f>VLOOKUP(TRIM(B96), Country_Mapping!$A$2:$B$182, 2, FALSE)</f>
        <v>Europe</v>
      </c>
      <c r="M96">
        <f t="shared" si="2"/>
        <v>1.0576257783928042E-4</v>
      </c>
      <c r="N96">
        <f t="shared" si="3"/>
        <v>60</v>
      </c>
    </row>
    <row r="97" spans="1:14" x14ac:dyDescent="0.35">
      <c r="A97">
        <v>96</v>
      </c>
      <c r="B97" t="s">
        <v>104</v>
      </c>
      <c r="C97" s="2">
        <v>57000</v>
      </c>
      <c r="D97" s="3">
        <v>0</v>
      </c>
      <c r="E97">
        <v>634.29999999999995</v>
      </c>
      <c r="F97">
        <v>3.76</v>
      </c>
      <c r="G97">
        <v>0.99</v>
      </c>
      <c r="H97">
        <v>210.02</v>
      </c>
      <c r="I97" s="7">
        <v>15426</v>
      </c>
      <c r="J97" s="2">
        <v>4103</v>
      </c>
      <c r="K97">
        <v>6</v>
      </c>
      <c r="L97" t="str">
        <f>VLOOKUP(TRIM(B97), Country_Mapping!$A$2:$B$182, 2, FALSE)</f>
        <v>North America</v>
      </c>
      <c r="M97">
        <f t="shared" si="2"/>
        <v>6.417736289381563E-5</v>
      </c>
      <c r="N97">
        <f t="shared" si="3"/>
        <v>46</v>
      </c>
    </row>
    <row r="98" spans="1:14" x14ac:dyDescent="0.35">
      <c r="A98">
        <v>97</v>
      </c>
      <c r="B98" t="s">
        <v>105</v>
      </c>
      <c r="C98" s="2">
        <v>58000</v>
      </c>
      <c r="D98" s="3">
        <v>0</v>
      </c>
      <c r="E98">
        <v>95.9</v>
      </c>
      <c r="F98">
        <v>5.49</v>
      </c>
      <c r="G98">
        <v>1.45</v>
      </c>
      <c r="H98">
        <v>306.45999999999998</v>
      </c>
      <c r="I98" s="7">
        <v>2406</v>
      </c>
      <c r="J98">
        <v>438</v>
      </c>
      <c r="K98">
        <v>5</v>
      </c>
      <c r="L98" t="str">
        <f>VLOOKUP(TRIM(B98), Country_Mapping!$A$2:$B$182, 2, FALSE)</f>
        <v>North America</v>
      </c>
      <c r="M98">
        <f t="shared" si="2"/>
        <v>6.0266001662510394E-4</v>
      </c>
      <c r="N98">
        <f t="shared" si="3"/>
        <v>139</v>
      </c>
    </row>
    <row r="99" spans="1:14" x14ac:dyDescent="0.35">
      <c r="A99">
        <v>98</v>
      </c>
      <c r="B99" t="s">
        <v>106</v>
      </c>
      <c r="C99" s="2">
        <v>54000</v>
      </c>
      <c r="D99" s="3">
        <v>0</v>
      </c>
      <c r="E99">
        <v>284.8</v>
      </c>
      <c r="F99">
        <v>6.36</v>
      </c>
      <c r="G99">
        <v>1.68</v>
      </c>
      <c r="H99">
        <v>355.32</v>
      </c>
      <c r="I99" s="7">
        <v>4665</v>
      </c>
      <c r="J99">
        <v>733</v>
      </c>
      <c r="K99">
        <v>3</v>
      </c>
      <c r="L99" t="str">
        <f>VLOOKUP(TRIM(B99), Country_Mapping!$A$2:$B$182, 2, FALSE)</f>
        <v>North America</v>
      </c>
      <c r="M99">
        <f t="shared" si="2"/>
        <v>3.6012861736334402E-4</v>
      </c>
      <c r="N99">
        <f t="shared" si="3"/>
        <v>119</v>
      </c>
    </row>
    <row r="100" spans="1:14" x14ac:dyDescent="0.35">
      <c r="A100">
        <v>99</v>
      </c>
      <c r="B100" t="s">
        <v>107</v>
      </c>
      <c r="C100" s="2">
        <v>49000</v>
      </c>
      <c r="D100" s="3">
        <v>0</v>
      </c>
      <c r="E100">
        <v>23.9</v>
      </c>
      <c r="F100">
        <v>3.39</v>
      </c>
      <c r="G100">
        <v>0.9</v>
      </c>
      <c r="H100">
        <v>189.29</v>
      </c>
      <c r="I100" s="7">
        <v>1686</v>
      </c>
      <c r="J100">
        <v>497</v>
      </c>
      <c r="K100">
        <v>21</v>
      </c>
      <c r="L100" t="str">
        <f>VLOOKUP(TRIM(B100), Country_Mapping!$A$2:$B$182, 2, FALSE)</f>
        <v>Other</v>
      </c>
      <c r="M100">
        <f t="shared" si="2"/>
        <v>5.338078291814947E-4</v>
      </c>
      <c r="N100">
        <f t="shared" si="3"/>
        <v>133</v>
      </c>
    </row>
    <row r="101" spans="1:14" x14ac:dyDescent="0.35">
      <c r="A101">
        <v>100</v>
      </c>
      <c r="B101" t="s">
        <v>108</v>
      </c>
      <c r="C101" s="2">
        <v>51000</v>
      </c>
      <c r="D101" s="3">
        <v>0</v>
      </c>
      <c r="E101">
        <v>32.799999999999997</v>
      </c>
      <c r="F101">
        <v>4.47</v>
      </c>
      <c r="G101">
        <v>1.18</v>
      </c>
      <c r="H101">
        <v>249.57</v>
      </c>
      <c r="I101" s="7">
        <v>2325</v>
      </c>
      <c r="J101">
        <v>520</v>
      </c>
      <c r="K101">
        <v>16</v>
      </c>
      <c r="L101" t="str">
        <f>VLOOKUP(TRIM(B101), Country_Mapping!$A$2:$B$182, 2, FALSE)</f>
        <v>Other</v>
      </c>
      <c r="M101">
        <f t="shared" si="2"/>
        <v>5.0752688172043007E-4</v>
      </c>
      <c r="N101">
        <f t="shared" si="3"/>
        <v>130</v>
      </c>
    </row>
    <row r="102" spans="1:14" x14ac:dyDescent="0.35">
      <c r="A102">
        <v>101</v>
      </c>
      <c r="B102" t="s">
        <v>109</v>
      </c>
      <c r="C102" s="2">
        <v>52298</v>
      </c>
      <c r="D102" s="3">
        <v>0</v>
      </c>
      <c r="E102">
        <v>386.5</v>
      </c>
      <c r="F102">
        <v>6.15</v>
      </c>
      <c r="G102">
        <v>1.62</v>
      </c>
      <c r="H102">
        <v>343.48</v>
      </c>
      <c r="I102" s="7">
        <v>25517</v>
      </c>
      <c r="J102" s="2">
        <v>4149</v>
      </c>
      <c r="K102">
        <v>11</v>
      </c>
      <c r="L102" t="str">
        <f>VLOOKUP(TRIM(B102), Country_Mapping!$A$2:$B$182, 2, FALSE)</f>
        <v>Europe</v>
      </c>
      <c r="M102">
        <f t="shared" si="2"/>
        <v>6.3487087040012551E-5</v>
      </c>
      <c r="N102">
        <f t="shared" si="3"/>
        <v>45</v>
      </c>
    </row>
    <row r="103" spans="1:14" x14ac:dyDescent="0.35">
      <c r="A103">
        <v>102</v>
      </c>
      <c r="B103" t="s">
        <v>110</v>
      </c>
      <c r="C103" s="2">
        <v>51000</v>
      </c>
      <c r="D103" s="3">
        <v>0</v>
      </c>
      <c r="E103">
        <v>115.4</v>
      </c>
      <c r="F103">
        <v>5.3</v>
      </c>
      <c r="G103">
        <v>1.4</v>
      </c>
      <c r="H103">
        <v>295.89</v>
      </c>
      <c r="I103" s="7">
        <v>4950</v>
      </c>
      <c r="J103">
        <v>934</v>
      </c>
      <c r="K103">
        <v>8</v>
      </c>
      <c r="L103" t="str">
        <f>VLOOKUP(TRIM(B103), Country_Mapping!$A$2:$B$182, 2, FALSE)</f>
        <v>South America</v>
      </c>
      <c r="M103">
        <f t="shared" si="2"/>
        <v>2.8282828282828282E-4</v>
      </c>
      <c r="N103">
        <f t="shared" si="3"/>
        <v>105</v>
      </c>
    </row>
    <row r="104" spans="1:14" x14ac:dyDescent="0.35">
      <c r="A104">
        <v>103</v>
      </c>
      <c r="B104" t="s">
        <v>111</v>
      </c>
      <c r="C104" s="2">
        <v>52000</v>
      </c>
      <c r="D104" s="3">
        <v>0</v>
      </c>
      <c r="E104">
        <v>125.4</v>
      </c>
      <c r="F104">
        <v>4.3099999999999996</v>
      </c>
      <c r="G104">
        <v>1.1399999999999999</v>
      </c>
      <c r="H104">
        <v>240.9</v>
      </c>
      <c r="I104" s="7">
        <v>3799</v>
      </c>
      <c r="J104">
        <v>881</v>
      </c>
      <c r="K104">
        <v>7</v>
      </c>
      <c r="L104" t="str">
        <f>VLOOKUP(TRIM(B104), Country_Mapping!$A$2:$B$182, 2, FALSE)</f>
        <v>North America</v>
      </c>
      <c r="M104">
        <f t="shared" si="2"/>
        <v>3.0007896814951299E-4</v>
      </c>
      <c r="N104">
        <f t="shared" si="3"/>
        <v>111</v>
      </c>
    </row>
    <row r="105" spans="1:14" x14ac:dyDescent="0.35">
      <c r="A105">
        <v>104</v>
      </c>
      <c r="B105" t="s">
        <v>112</v>
      </c>
      <c r="C105" s="2">
        <v>48000</v>
      </c>
      <c r="D105" s="3">
        <v>0</v>
      </c>
      <c r="E105">
        <v>46.7</v>
      </c>
      <c r="F105">
        <v>5.78</v>
      </c>
      <c r="G105">
        <v>1.53</v>
      </c>
      <c r="H105">
        <v>322.95999999999998</v>
      </c>
      <c r="I105" s="7">
        <v>1513</v>
      </c>
      <c r="J105">
        <v>262</v>
      </c>
      <c r="K105">
        <v>6</v>
      </c>
      <c r="L105" t="str">
        <f>VLOOKUP(TRIM(B105), Country_Mapping!$A$2:$B$182, 2, FALSE)</f>
        <v>Other</v>
      </c>
      <c r="M105">
        <f t="shared" si="2"/>
        <v>1.0112359550561798E-3</v>
      </c>
      <c r="N105">
        <f t="shared" si="3"/>
        <v>156</v>
      </c>
    </row>
    <row r="106" spans="1:14" x14ac:dyDescent="0.35">
      <c r="A106">
        <v>105</v>
      </c>
      <c r="B106" t="s">
        <v>113</v>
      </c>
      <c r="C106" s="2">
        <v>52000</v>
      </c>
      <c r="D106" s="3">
        <v>0</v>
      </c>
      <c r="E106">
        <v>681.2</v>
      </c>
      <c r="F106">
        <v>7.04</v>
      </c>
      <c r="G106">
        <v>1.86</v>
      </c>
      <c r="H106">
        <v>393.18</v>
      </c>
      <c r="I106" s="7">
        <v>26624</v>
      </c>
      <c r="J106" s="2">
        <v>3782</v>
      </c>
      <c r="K106">
        <v>6</v>
      </c>
      <c r="L106" t="str">
        <f>VLOOKUP(TRIM(B106), Country_Mapping!$A$2:$B$182, 2, FALSE)</f>
        <v>Other</v>
      </c>
      <c r="M106">
        <f t="shared" si="2"/>
        <v>6.9861778846153845E-5</v>
      </c>
      <c r="N106">
        <f t="shared" si="3"/>
        <v>50</v>
      </c>
    </row>
    <row r="107" spans="1:14" x14ac:dyDescent="0.35">
      <c r="A107">
        <v>106</v>
      </c>
      <c r="B107" t="s">
        <v>114</v>
      </c>
      <c r="C107" s="2">
        <v>49000</v>
      </c>
      <c r="D107" s="3">
        <v>0</v>
      </c>
      <c r="E107">
        <v>50.1</v>
      </c>
      <c r="F107">
        <v>5.39</v>
      </c>
      <c r="G107">
        <v>1.42</v>
      </c>
      <c r="H107">
        <v>300.95999999999998</v>
      </c>
      <c r="I107" s="7">
        <v>1488</v>
      </c>
      <c r="J107">
        <v>276</v>
      </c>
      <c r="K107">
        <v>6</v>
      </c>
      <c r="L107" t="str">
        <f>VLOOKUP(TRIM(B107), Country_Mapping!$A$2:$B$182, 2, FALSE)</f>
        <v>Africa</v>
      </c>
      <c r="M107">
        <f t="shared" si="2"/>
        <v>9.5430107526881718E-4</v>
      </c>
      <c r="N107">
        <f t="shared" si="3"/>
        <v>154</v>
      </c>
    </row>
    <row r="108" spans="1:14" x14ac:dyDescent="0.35">
      <c r="A108">
        <v>107</v>
      </c>
      <c r="B108" t="s">
        <v>115</v>
      </c>
      <c r="C108" s="2">
        <v>47000</v>
      </c>
      <c r="D108" s="3">
        <v>0</v>
      </c>
      <c r="E108">
        <v>1652.2</v>
      </c>
      <c r="F108">
        <v>5.28</v>
      </c>
      <c r="G108">
        <v>1.4</v>
      </c>
      <c r="H108">
        <v>295.04000000000002</v>
      </c>
      <c r="I108" s="7">
        <v>27885</v>
      </c>
      <c r="J108" s="2">
        <v>5281</v>
      </c>
      <c r="K108">
        <v>3</v>
      </c>
      <c r="L108" t="str">
        <f>VLOOKUP(TRIM(B108), Country_Mapping!$A$2:$B$182, 2, FALSE)</f>
        <v>Other</v>
      </c>
      <c r="M108">
        <f t="shared" si="2"/>
        <v>5.0206204052357896E-5</v>
      </c>
      <c r="N108">
        <f t="shared" si="3"/>
        <v>35</v>
      </c>
    </row>
    <row r="109" spans="1:14" x14ac:dyDescent="0.35">
      <c r="A109">
        <v>108</v>
      </c>
      <c r="B109" t="s">
        <v>116</v>
      </c>
      <c r="C109" s="2">
        <v>40000</v>
      </c>
      <c r="D109" s="3">
        <v>0</v>
      </c>
      <c r="E109">
        <v>25.6</v>
      </c>
      <c r="F109">
        <v>3.93</v>
      </c>
      <c r="G109">
        <v>1.04</v>
      </c>
      <c r="H109">
        <v>219.33</v>
      </c>
      <c r="I109" s="7">
        <v>1499</v>
      </c>
      <c r="J109">
        <v>381</v>
      </c>
      <c r="K109">
        <v>15</v>
      </c>
      <c r="L109" t="str">
        <f>VLOOKUP(TRIM(B109), Country_Mapping!$A$2:$B$182, 2, FALSE)</f>
        <v>Africa</v>
      </c>
      <c r="M109">
        <f t="shared" si="2"/>
        <v>6.9379586390927288E-4</v>
      </c>
      <c r="N109">
        <f t="shared" si="3"/>
        <v>142</v>
      </c>
    </row>
    <row r="110" spans="1:14" x14ac:dyDescent="0.35">
      <c r="A110">
        <v>109</v>
      </c>
      <c r="B110" t="s">
        <v>117</v>
      </c>
      <c r="C110" s="2">
        <v>35000</v>
      </c>
      <c r="D110" s="3">
        <v>0</v>
      </c>
      <c r="E110">
        <v>15.2</v>
      </c>
      <c r="F110">
        <v>3.62</v>
      </c>
      <c r="G110">
        <v>0.96</v>
      </c>
      <c r="H110">
        <v>201.98</v>
      </c>
      <c r="I110" s="7">
        <v>509</v>
      </c>
      <c r="J110">
        <v>141</v>
      </c>
      <c r="K110">
        <v>9</v>
      </c>
      <c r="L110" t="str">
        <f>VLOOKUP(TRIM(B110), Country_Mapping!$A$2:$B$182, 2, FALSE)</f>
        <v>Other</v>
      </c>
      <c r="M110">
        <f t="shared" si="2"/>
        <v>1.8860510805500982E-3</v>
      </c>
      <c r="N110">
        <f t="shared" si="3"/>
        <v>170</v>
      </c>
    </row>
    <row r="111" spans="1:14" x14ac:dyDescent="0.35">
      <c r="A111">
        <v>110</v>
      </c>
      <c r="B111" t="s">
        <v>118</v>
      </c>
      <c r="C111" s="2">
        <v>43000</v>
      </c>
      <c r="D111" s="3">
        <v>0</v>
      </c>
      <c r="E111">
        <v>24.2</v>
      </c>
      <c r="F111">
        <v>5.39</v>
      </c>
      <c r="G111">
        <v>1.42</v>
      </c>
      <c r="H111">
        <v>301.18</v>
      </c>
      <c r="I111" s="7">
        <v>1155</v>
      </c>
      <c r="J111">
        <v>214</v>
      </c>
      <c r="K111">
        <v>9</v>
      </c>
      <c r="L111" t="str">
        <f>VLOOKUP(TRIM(B111), Country_Mapping!$A$2:$B$182, 2, FALSE)</f>
        <v>Other</v>
      </c>
      <c r="M111">
        <f t="shared" si="2"/>
        <v>1.2294372294372293E-3</v>
      </c>
      <c r="N111">
        <f t="shared" si="3"/>
        <v>160</v>
      </c>
    </row>
    <row r="112" spans="1:14" x14ac:dyDescent="0.35">
      <c r="A112">
        <v>111</v>
      </c>
      <c r="B112" t="s">
        <v>119</v>
      </c>
      <c r="C112" s="2">
        <v>37694</v>
      </c>
      <c r="D112" s="3">
        <v>0</v>
      </c>
      <c r="E112">
        <v>292.7</v>
      </c>
      <c r="F112">
        <v>8.2799999999999994</v>
      </c>
      <c r="G112">
        <v>2.19</v>
      </c>
      <c r="H112">
        <v>462.55</v>
      </c>
      <c r="I112" s="7">
        <v>17726</v>
      </c>
      <c r="J112" s="2">
        <v>2141</v>
      </c>
      <c r="K112">
        <v>7</v>
      </c>
      <c r="L112" t="str">
        <f>VLOOKUP(TRIM(B112), Country_Mapping!$A$2:$B$182, 2, FALSE)</f>
        <v>Europe</v>
      </c>
      <c r="M112">
        <f t="shared" si="2"/>
        <v>1.235473316032946E-4</v>
      </c>
      <c r="N112">
        <f t="shared" si="3"/>
        <v>67</v>
      </c>
    </row>
    <row r="113" spans="1:14" x14ac:dyDescent="0.35">
      <c r="A113">
        <v>112</v>
      </c>
      <c r="B113" t="s">
        <v>120</v>
      </c>
      <c r="C113" s="2">
        <v>36000</v>
      </c>
      <c r="D113" s="3">
        <v>0</v>
      </c>
      <c r="E113">
        <v>50.8</v>
      </c>
      <c r="F113">
        <v>3.63</v>
      </c>
      <c r="G113">
        <v>0.96</v>
      </c>
      <c r="H113">
        <v>202.83</v>
      </c>
      <c r="I113" s="7">
        <v>1291</v>
      </c>
      <c r="J113">
        <v>356</v>
      </c>
      <c r="K113">
        <v>7</v>
      </c>
      <c r="L113" t="str">
        <f>VLOOKUP(TRIM(B113), Country_Mapping!$A$2:$B$182, 2, FALSE)</f>
        <v>Africa</v>
      </c>
      <c r="M113">
        <f t="shared" si="2"/>
        <v>7.4360960495739733E-4</v>
      </c>
      <c r="N113">
        <f t="shared" si="3"/>
        <v>148</v>
      </c>
    </row>
    <row r="114" spans="1:14" x14ac:dyDescent="0.35">
      <c r="A114">
        <v>113</v>
      </c>
      <c r="B114" t="s">
        <v>121</v>
      </c>
      <c r="C114" s="2">
        <v>37001</v>
      </c>
      <c r="D114" s="3">
        <v>0</v>
      </c>
      <c r="E114">
        <v>68.599999999999994</v>
      </c>
      <c r="F114">
        <v>5.87</v>
      </c>
      <c r="G114">
        <v>1.55</v>
      </c>
      <c r="H114">
        <v>327.83</v>
      </c>
      <c r="I114" s="7">
        <v>2637</v>
      </c>
      <c r="J114">
        <v>449</v>
      </c>
      <c r="K114">
        <v>7</v>
      </c>
      <c r="L114" t="str">
        <f>VLOOKUP(TRIM(B114), Country_Mapping!$A$2:$B$182, 2, FALSE)</f>
        <v>Oceania</v>
      </c>
      <c r="M114">
        <f t="shared" si="2"/>
        <v>5.8778915434205543E-4</v>
      </c>
      <c r="N114">
        <f t="shared" si="3"/>
        <v>137</v>
      </c>
    </row>
    <row r="115" spans="1:14" x14ac:dyDescent="0.35">
      <c r="A115">
        <v>114</v>
      </c>
      <c r="B115" t="s">
        <v>122</v>
      </c>
      <c r="C115" s="2">
        <v>35000</v>
      </c>
      <c r="D115" s="3">
        <v>0</v>
      </c>
      <c r="E115">
        <v>158.4</v>
      </c>
      <c r="F115">
        <v>6.55</v>
      </c>
      <c r="G115">
        <v>1.73</v>
      </c>
      <c r="H115">
        <v>366.11</v>
      </c>
      <c r="I115" s="7">
        <v>6032</v>
      </c>
      <c r="J115">
        <v>921</v>
      </c>
      <c r="K115">
        <v>6</v>
      </c>
      <c r="L115" t="str">
        <f>VLOOKUP(TRIM(B115), Country_Mapping!$A$2:$B$182, 2, FALSE)</f>
        <v>Europe</v>
      </c>
      <c r="M115">
        <f t="shared" si="2"/>
        <v>2.8680371352785147E-4</v>
      </c>
      <c r="N115">
        <f t="shared" si="3"/>
        <v>107</v>
      </c>
    </row>
    <row r="116" spans="1:14" x14ac:dyDescent="0.35">
      <c r="A116">
        <v>115</v>
      </c>
      <c r="B116" t="s">
        <v>123</v>
      </c>
      <c r="C116" s="2">
        <v>40000</v>
      </c>
      <c r="D116" s="3">
        <v>0</v>
      </c>
      <c r="E116">
        <v>22</v>
      </c>
      <c r="F116">
        <v>4.9400000000000004</v>
      </c>
      <c r="G116">
        <v>1.3</v>
      </c>
      <c r="H116">
        <v>275.8</v>
      </c>
      <c r="I116" s="7">
        <v>449</v>
      </c>
      <c r="J116">
        <v>91</v>
      </c>
      <c r="K116">
        <v>4</v>
      </c>
      <c r="L116" t="str">
        <f>VLOOKUP(TRIM(B116), Country_Mapping!$A$2:$B$182, 2, FALSE)</f>
        <v>Africa</v>
      </c>
      <c r="M116">
        <f t="shared" si="2"/>
        <v>2.8953229398663697E-3</v>
      </c>
      <c r="N116">
        <f t="shared" si="3"/>
        <v>178</v>
      </c>
    </row>
    <row r="117" spans="1:14" x14ac:dyDescent="0.35">
      <c r="A117">
        <v>116</v>
      </c>
      <c r="B117" t="s">
        <v>124</v>
      </c>
      <c r="C117" s="2">
        <v>37000</v>
      </c>
      <c r="D117" s="3">
        <v>0</v>
      </c>
      <c r="E117">
        <v>90</v>
      </c>
      <c r="F117">
        <v>5.18</v>
      </c>
      <c r="G117">
        <v>1.37</v>
      </c>
      <c r="H117">
        <v>289.54000000000002</v>
      </c>
      <c r="I117" s="7">
        <v>1905</v>
      </c>
      <c r="J117">
        <v>368</v>
      </c>
      <c r="K117">
        <v>4</v>
      </c>
      <c r="L117" t="str">
        <f>VLOOKUP(TRIM(B117), Country_Mapping!$A$2:$B$182, 2, FALSE)</f>
        <v>North America</v>
      </c>
      <c r="M117">
        <f t="shared" si="2"/>
        <v>7.1916010498687666E-4</v>
      </c>
      <c r="N117">
        <f t="shared" si="3"/>
        <v>145</v>
      </c>
    </row>
    <row r="118" spans="1:14" x14ac:dyDescent="0.35">
      <c r="A118">
        <v>117</v>
      </c>
      <c r="B118" t="s">
        <v>125</v>
      </c>
      <c r="C118" s="2">
        <v>40000</v>
      </c>
      <c r="D118" s="3">
        <v>0</v>
      </c>
      <c r="E118">
        <v>100.9</v>
      </c>
      <c r="F118">
        <v>3.14</v>
      </c>
      <c r="G118">
        <v>0.83</v>
      </c>
      <c r="H118">
        <v>175.55</v>
      </c>
      <c r="I118" s="7">
        <v>1174</v>
      </c>
      <c r="J118">
        <v>374</v>
      </c>
      <c r="K118">
        <v>4</v>
      </c>
      <c r="L118" t="str">
        <f>VLOOKUP(TRIM(B118), Country_Mapping!$A$2:$B$182, 2, FALSE)</f>
        <v>Other</v>
      </c>
      <c r="M118">
        <f t="shared" si="2"/>
        <v>7.0698466780238502E-4</v>
      </c>
      <c r="N118">
        <f t="shared" si="3"/>
        <v>144</v>
      </c>
    </row>
    <row r="119" spans="1:14" x14ac:dyDescent="0.35">
      <c r="A119">
        <v>118</v>
      </c>
      <c r="B119" t="s">
        <v>126</v>
      </c>
      <c r="C119" s="2">
        <v>32001</v>
      </c>
      <c r="D119" s="3">
        <v>0</v>
      </c>
      <c r="E119">
        <v>12.4</v>
      </c>
      <c r="F119">
        <v>5.7</v>
      </c>
      <c r="G119">
        <v>1.51</v>
      </c>
      <c r="H119">
        <v>318.52</v>
      </c>
      <c r="I119" s="7">
        <v>817</v>
      </c>
      <c r="J119">
        <v>143</v>
      </c>
      <c r="K119">
        <v>12</v>
      </c>
      <c r="L119" t="str">
        <f>VLOOKUP(TRIM(B119), Country_Mapping!$A$2:$B$182, 2, FALSE)</f>
        <v>Africa</v>
      </c>
      <c r="M119">
        <f t="shared" si="2"/>
        <v>1.8482252141982865E-3</v>
      </c>
      <c r="N119">
        <f t="shared" si="3"/>
        <v>169</v>
      </c>
    </row>
    <row r="120" spans="1:14" x14ac:dyDescent="0.35">
      <c r="A120">
        <v>119</v>
      </c>
      <c r="B120" t="s">
        <v>127</v>
      </c>
      <c r="C120" s="2">
        <v>28855</v>
      </c>
      <c r="D120" s="3">
        <v>0</v>
      </c>
      <c r="E120">
        <v>336</v>
      </c>
      <c r="F120">
        <v>8.35</v>
      </c>
      <c r="G120">
        <v>2.21</v>
      </c>
      <c r="H120">
        <v>466.57</v>
      </c>
      <c r="I120" s="7">
        <v>23027</v>
      </c>
      <c r="J120" s="2">
        <v>2758</v>
      </c>
      <c r="K120">
        <v>8</v>
      </c>
      <c r="L120" t="str">
        <f>VLOOKUP(TRIM(B120), Country_Mapping!$A$2:$B$182, 2, FALSE)</f>
        <v>Europe</v>
      </c>
      <c r="M120">
        <f t="shared" si="2"/>
        <v>9.597429104963738E-5</v>
      </c>
      <c r="N120">
        <f t="shared" si="3"/>
        <v>55</v>
      </c>
    </row>
    <row r="121" spans="1:14" x14ac:dyDescent="0.35">
      <c r="A121">
        <v>120</v>
      </c>
      <c r="B121" t="s">
        <v>128</v>
      </c>
      <c r="C121" s="2">
        <v>24000</v>
      </c>
      <c r="D121" s="3">
        <v>0</v>
      </c>
      <c r="E121">
        <v>26.2</v>
      </c>
      <c r="F121">
        <v>6.13</v>
      </c>
      <c r="G121">
        <v>1.62</v>
      </c>
      <c r="H121">
        <v>342.42</v>
      </c>
      <c r="I121" s="7">
        <v>1128</v>
      </c>
      <c r="J121">
        <v>184</v>
      </c>
      <c r="K121">
        <v>7</v>
      </c>
      <c r="L121" t="str">
        <f>VLOOKUP(TRIM(B121), Country_Mapping!$A$2:$B$182, 2, FALSE)</f>
        <v>Africa</v>
      </c>
      <c r="M121">
        <f t="shared" si="2"/>
        <v>1.4361702127659575E-3</v>
      </c>
      <c r="N121">
        <f t="shared" si="3"/>
        <v>164</v>
      </c>
    </row>
    <row r="122" spans="1:14" x14ac:dyDescent="0.35">
      <c r="A122">
        <v>121</v>
      </c>
      <c r="B122" t="s">
        <v>129</v>
      </c>
      <c r="C122" s="2">
        <v>33000</v>
      </c>
      <c r="D122" s="3">
        <v>0</v>
      </c>
      <c r="E122">
        <v>126</v>
      </c>
      <c r="F122">
        <v>5.04</v>
      </c>
      <c r="G122">
        <v>1.33</v>
      </c>
      <c r="H122">
        <v>281.51</v>
      </c>
      <c r="I122" s="7">
        <v>4279</v>
      </c>
      <c r="J122">
        <v>849</v>
      </c>
      <c r="K122">
        <v>7</v>
      </c>
      <c r="L122" t="str">
        <f>VLOOKUP(TRIM(B122), Country_Mapping!$A$2:$B$182, 2, FALSE)</f>
        <v>Other</v>
      </c>
      <c r="M122">
        <f t="shared" si="2"/>
        <v>3.1082028511334424E-4</v>
      </c>
      <c r="N122">
        <f t="shared" si="3"/>
        <v>116</v>
      </c>
    </row>
    <row r="123" spans="1:14" x14ac:dyDescent="0.35">
      <c r="A123">
        <v>122</v>
      </c>
      <c r="B123" t="s">
        <v>130</v>
      </c>
      <c r="C123" s="2">
        <v>24001</v>
      </c>
      <c r="D123" s="3">
        <v>0</v>
      </c>
      <c r="E123">
        <v>79.400000000000006</v>
      </c>
      <c r="F123">
        <v>6.62</v>
      </c>
      <c r="G123">
        <v>1.75</v>
      </c>
      <c r="H123">
        <v>370.13</v>
      </c>
      <c r="I123" s="7">
        <v>3240</v>
      </c>
      <c r="J123">
        <v>489</v>
      </c>
      <c r="K123">
        <v>6</v>
      </c>
      <c r="L123" t="str">
        <f>VLOOKUP(TRIM(B123), Country_Mapping!$A$2:$B$182, 2, FALSE)</f>
        <v>Other</v>
      </c>
      <c r="M123">
        <f t="shared" si="2"/>
        <v>5.4012345679012341E-4</v>
      </c>
      <c r="N123">
        <f t="shared" si="3"/>
        <v>134</v>
      </c>
    </row>
    <row r="124" spans="1:14" x14ac:dyDescent="0.35">
      <c r="A124">
        <v>123</v>
      </c>
      <c r="B124" t="s">
        <v>131</v>
      </c>
      <c r="C124" s="2">
        <v>26000</v>
      </c>
      <c r="D124" s="3">
        <v>0</v>
      </c>
      <c r="E124">
        <v>169</v>
      </c>
      <c r="F124">
        <v>4.8</v>
      </c>
      <c r="G124">
        <v>1.27</v>
      </c>
      <c r="H124">
        <v>268.18</v>
      </c>
      <c r="I124" s="7">
        <v>4211</v>
      </c>
      <c r="J124">
        <v>877</v>
      </c>
      <c r="K124">
        <v>5</v>
      </c>
      <c r="L124" t="str">
        <f>VLOOKUP(TRIM(B124), Country_Mapping!$A$2:$B$182, 2, FALSE)</f>
        <v>Africa</v>
      </c>
      <c r="M124">
        <f t="shared" si="2"/>
        <v>3.0159107100451198E-4</v>
      </c>
      <c r="N124">
        <f t="shared" si="3"/>
        <v>112</v>
      </c>
    </row>
    <row r="125" spans="1:14" x14ac:dyDescent="0.35">
      <c r="A125">
        <v>124</v>
      </c>
      <c r="B125" t="s">
        <v>132</v>
      </c>
      <c r="C125" s="2">
        <v>27000</v>
      </c>
      <c r="D125" s="3">
        <v>0</v>
      </c>
      <c r="E125">
        <v>143.4</v>
      </c>
      <c r="F125">
        <v>8</v>
      </c>
      <c r="G125">
        <v>2.11</v>
      </c>
      <c r="H125">
        <v>447.11</v>
      </c>
      <c r="I125" s="7">
        <v>5215</v>
      </c>
      <c r="J125">
        <v>652</v>
      </c>
      <c r="K125">
        <v>5</v>
      </c>
      <c r="L125" t="str">
        <f>VLOOKUP(TRIM(B125), Country_Mapping!$A$2:$B$182, 2, FALSE)</f>
        <v>Europe</v>
      </c>
      <c r="M125">
        <f t="shared" si="2"/>
        <v>4.0460210930009583E-4</v>
      </c>
      <c r="N125">
        <f t="shared" si="3"/>
        <v>124</v>
      </c>
    </row>
    <row r="126" spans="1:14" x14ac:dyDescent="0.35">
      <c r="A126">
        <v>125</v>
      </c>
      <c r="B126" t="s">
        <v>133</v>
      </c>
      <c r="C126" s="2">
        <v>28000</v>
      </c>
      <c r="D126" s="3">
        <v>0</v>
      </c>
      <c r="E126">
        <v>340.2</v>
      </c>
      <c r="F126">
        <v>6.36</v>
      </c>
      <c r="G126">
        <v>1.68</v>
      </c>
      <c r="H126">
        <v>355.32</v>
      </c>
      <c r="I126" s="7">
        <v>8628</v>
      </c>
      <c r="J126" s="2">
        <v>1357</v>
      </c>
      <c r="K126">
        <v>4</v>
      </c>
      <c r="L126" t="str">
        <f>VLOOKUP(TRIM(B126), Country_Mapping!$A$2:$B$182, 2, FALSE)</f>
        <v>Africa</v>
      </c>
      <c r="M126">
        <f t="shared" si="2"/>
        <v>1.9471488178025035E-4</v>
      </c>
      <c r="N126">
        <f t="shared" si="3"/>
        <v>95</v>
      </c>
    </row>
    <row r="127" spans="1:14" x14ac:dyDescent="0.35">
      <c r="A127">
        <v>126</v>
      </c>
      <c r="B127" t="s">
        <v>200</v>
      </c>
      <c r="C127" s="2">
        <v>16000</v>
      </c>
      <c r="D127" s="3">
        <v>0</v>
      </c>
      <c r="E127">
        <v>584.29999999999995</v>
      </c>
      <c r="F127">
        <v>0.83</v>
      </c>
      <c r="G127">
        <v>0.22</v>
      </c>
      <c r="H127">
        <v>46.53</v>
      </c>
      <c r="I127" s="7">
        <v>27443</v>
      </c>
      <c r="J127" s="2">
        <v>33064</v>
      </c>
      <c r="K127">
        <v>57</v>
      </c>
      <c r="L127" t="str">
        <f>VLOOKUP(TRIM(B127), Country_Mapping!$A$2:$B$182, 2, FALSE)</f>
        <v>Other</v>
      </c>
      <c r="M127">
        <f t="shared" si="2"/>
        <v>8.0166162591553402E-6</v>
      </c>
      <c r="N127">
        <f t="shared" si="3"/>
        <v>2</v>
      </c>
    </row>
    <row r="128" spans="1:14" x14ac:dyDescent="0.35">
      <c r="A128">
        <v>127</v>
      </c>
      <c r="B128" t="s">
        <v>135</v>
      </c>
      <c r="C128" s="2">
        <v>17110</v>
      </c>
      <c r="D128" s="3">
        <v>0</v>
      </c>
      <c r="E128">
        <v>428</v>
      </c>
      <c r="F128">
        <v>5.42</v>
      </c>
      <c r="G128">
        <v>1.43</v>
      </c>
      <c r="H128">
        <v>302.87</v>
      </c>
      <c r="I128" s="7">
        <v>86117</v>
      </c>
      <c r="J128" s="2">
        <v>15889</v>
      </c>
      <c r="K128">
        <v>37</v>
      </c>
      <c r="L128" t="str">
        <f>VLOOKUP(TRIM(B128), Country_Mapping!$A$2:$B$182, 2, FALSE)</f>
        <v>Other</v>
      </c>
      <c r="M128">
        <f t="shared" si="2"/>
        <v>1.6605316023549358E-5</v>
      </c>
      <c r="N128">
        <f t="shared" si="3"/>
        <v>6</v>
      </c>
    </row>
    <row r="129" spans="1:14" x14ac:dyDescent="0.35">
      <c r="A129">
        <v>128</v>
      </c>
      <c r="B129" t="s">
        <v>136</v>
      </c>
      <c r="C129" s="2">
        <v>21000</v>
      </c>
      <c r="D129" s="3">
        <v>0</v>
      </c>
      <c r="E129">
        <v>4.0999999999999996</v>
      </c>
      <c r="F129">
        <v>4.43</v>
      </c>
      <c r="G129">
        <v>1.17</v>
      </c>
      <c r="H129">
        <v>247.46</v>
      </c>
      <c r="I129" s="7">
        <v>557</v>
      </c>
      <c r="J129">
        <v>126</v>
      </c>
      <c r="K129">
        <v>31</v>
      </c>
      <c r="L129" t="str">
        <f>VLOOKUP(TRIM(B129), Country_Mapping!$A$2:$B$182, 2, FALSE)</f>
        <v>Africa</v>
      </c>
      <c r="M129">
        <f t="shared" si="2"/>
        <v>2.1005385996409336E-3</v>
      </c>
      <c r="N129">
        <f t="shared" si="3"/>
        <v>172</v>
      </c>
    </row>
    <row r="130" spans="1:14" x14ac:dyDescent="0.35">
      <c r="A130">
        <v>129</v>
      </c>
      <c r="B130" t="s">
        <v>137</v>
      </c>
      <c r="C130" s="2">
        <v>23000</v>
      </c>
      <c r="D130" s="3">
        <v>0</v>
      </c>
      <c r="E130">
        <v>32.5</v>
      </c>
      <c r="F130">
        <v>2.1800000000000002</v>
      </c>
      <c r="G130">
        <v>0.57999999999999996</v>
      </c>
      <c r="H130">
        <v>122.04</v>
      </c>
      <c r="I130" s="7">
        <v>1177</v>
      </c>
      <c r="J130">
        <v>540</v>
      </c>
      <c r="K130">
        <v>17</v>
      </c>
      <c r="L130" t="str">
        <f>VLOOKUP(TRIM(B130), Country_Mapping!$A$2:$B$182, 2, FALSE)</f>
        <v>Other</v>
      </c>
      <c r="M130">
        <f t="shared" si="2"/>
        <v>4.9277824978759559E-4</v>
      </c>
      <c r="N130">
        <f t="shared" si="3"/>
        <v>129</v>
      </c>
    </row>
    <row r="131" spans="1:14" x14ac:dyDescent="0.35">
      <c r="A131">
        <v>130</v>
      </c>
      <c r="B131" t="s">
        <v>138</v>
      </c>
      <c r="C131" s="2">
        <v>21000</v>
      </c>
      <c r="D131" s="3">
        <v>0</v>
      </c>
      <c r="E131">
        <v>160.30000000000001</v>
      </c>
      <c r="F131">
        <v>3.65</v>
      </c>
      <c r="G131">
        <v>0.97</v>
      </c>
      <c r="H131">
        <v>204.1</v>
      </c>
      <c r="I131" s="7">
        <v>7006</v>
      </c>
      <c r="J131" s="2">
        <v>1919</v>
      </c>
      <c r="K131">
        <v>12</v>
      </c>
      <c r="L131" t="str">
        <f>VLOOKUP(TRIM(B131), Country_Mapping!$A$2:$B$182, 2, FALSE)</f>
        <v>Africa</v>
      </c>
      <c r="M131">
        <f t="shared" ref="M131:M182" si="4">G131/I131</f>
        <v>1.3845275478161574E-4</v>
      </c>
      <c r="N131">
        <f t="shared" ref="N131:N182" si="5">_xlfn.RANK.EQ(M131, $M$2:$M$182, 1)</f>
        <v>77</v>
      </c>
    </row>
    <row r="132" spans="1:14" x14ac:dyDescent="0.35">
      <c r="A132">
        <v>131</v>
      </c>
      <c r="B132" t="s">
        <v>139</v>
      </c>
      <c r="C132" s="2">
        <v>18000</v>
      </c>
      <c r="D132" s="3">
        <v>0</v>
      </c>
      <c r="E132">
        <v>11.1</v>
      </c>
      <c r="F132">
        <v>3.86</v>
      </c>
      <c r="G132">
        <v>1.02</v>
      </c>
      <c r="H132">
        <v>215.94</v>
      </c>
      <c r="I132" s="7">
        <v>496</v>
      </c>
      <c r="J132">
        <v>128</v>
      </c>
      <c r="K132">
        <v>12</v>
      </c>
      <c r="L132" t="str">
        <f>VLOOKUP(TRIM(B132), Country_Mapping!$A$2:$B$182, 2, FALSE)</f>
        <v>Other</v>
      </c>
      <c r="M132">
        <f t="shared" si="4"/>
        <v>2.0564516129032259E-3</v>
      </c>
      <c r="N132">
        <f t="shared" si="5"/>
        <v>171</v>
      </c>
    </row>
    <row r="133" spans="1:14" x14ac:dyDescent="0.35">
      <c r="A133">
        <v>132</v>
      </c>
      <c r="B133" t="s">
        <v>140</v>
      </c>
      <c r="C133" s="2">
        <v>21000</v>
      </c>
      <c r="D133" s="3">
        <v>0</v>
      </c>
      <c r="E133">
        <v>149</v>
      </c>
      <c r="F133">
        <v>4.29</v>
      </c>
      <c r="G133">
        <v>1.1299999999999999</v>
      </c>
      <c r="H133">
        <v>239.42</v>
      </c>
      <c r="I133" s="7">
        <v>6711</v>
      </c>
      <c r="J133" s="2">
        <v>1564</v>
      </c>
      <c r="K133">
        <v>10</v>
      </c>
      <c r="L133" t="str">
        <f>VLOOKUP(TRIM(B133), Country_Mapping!$A$2:$B$182, 2, FALSE)</f>
        <v>Africa</v>
      </c>
      <c r="M133">
        <f t="shared" si="4"/>
        <v>1.6838027119654296E-4</v>
      </c>
      <c r="N133">
        <f t="shared" si="5"/>
        <v>84</v>
      </c>
    </row>
    <row r="134" spans="1:14" x14ac:dyDescent="0.35">
      <c r="A134">
        <v>133</v>
      </c>
      <c r="B134" t="s">
        <v>141</v>
      </c>
      <c r="C134" s="2">
        <v>23000</v>
      </c>
      <c r="D134" s="3">
        <v>0</v>
      </c>
      <c r="E134">
        <v>18.899999999999999</v>
      </c>
      <c r="F134">
        <v>4.33</v>
      </c>
      <c r="G134">
        <v>1.1399999999999999</v>
      </c>
      <c r="H134">
        <v>241.74</v>
      </c>
      <c r="I134" s="7">
        <v>831</v>
      </c>
      <c r="J134">
        <v>192</v>
      </c>
      <c r="K134">
        <v>10</v>
      </c>
      <c r="L134" t="str">
        <f>VLOOKUP(TRIM(B134), Country_Mapping!$A$2:$B$182, 2, FALSE)</f>
        <v>Africa</v>
      </c>
      <c r="M134">
        <f t="shared" si="4"/>
        <v>1.3718411552346569E-3</v>
      </c>
      <c r="N134">
        <f t="shared" si="5"/>
        <v>161</v>
      </c>
    </row>
    <row r="135" spans="1:14" x14ac:dyDescent="0.35">
      <c r="A135">
        <v>134</v>
      </c>
      <c r="B135" t="s">
        <v>142</v>
      </c>
      <c r="C135" s="2">
        <v>18001</v>
      </c>
      <c r="D135" s="3">
        <v>0</v>
      </c>
      <c r="E135">
        <v>67.900000000000006</v>
      </c>
      <c r="F135">
        <v>6.75</v>
      </c>
      <c r="G135">
        <v>1.78</v>
      </c>
      <c r="H135">
        <v>376.89</v>
      </c>
      <c r="I135" s="7">
        <v>4551</v>
      </c>
      <c r="J135">
        <v>674</v>
      </c>
      <c r="K135">
        <v>10</v>
      </c>
      <c r="L135" t="str">
        <f>VLOOKUP(TRIM(B135), Country_Mapping!$A$2:$B$182, 2, FALSE)</f>
        <v>Europe</v>
      </c>
      <c r="M135">
        <f t="shared" si="4"/>
        <v>3.9112283014722037E-4</v>
      </c>
      <c r="N135">
        <f t="shared" si="5"/>
        <v>122</v>
      </c>
    </row>
    <row r="136" spans="1:14" x14ac:dyDescent="0.35">
      <c r="A136">
        <v>135</v>
      </c>
      <c r="B136" t="s">
        <v>143</v>
      </c>
      <c r="C136" s="2">
        <v>21999</v>
      </c>
      <c r="D136" s="3">
        <v>0</v>
      </c>
      <c r="E136">
        <v>18.8</v>
      </c>
      <c r="F136">
        <v>4.6100000000000003</v>
      </c>
      <c r="G136">
        <v>1.22</v>
      </c>
      <c r="H136">
        <v>257.61</v>
      </c>
      <c r="I136" s="7">
        <v>859</v>
      </c>
      <c r="J136">
        <v>186</v>
      </c>
      <c r="K136">
        <v>10</v>
      </c>
      <c r="L136" t="str">
        <f>VLOOKUP(TRIM(B136), Country_Mapping!$A$2:$B$182, 2, FALSE)</f>
        <v>Africa</v>
      </c>
      <c r="M136">
        <f t="shared" si="4"/>
        <v>1.4202561117578579E-3</v>
      </c>
      <c r="N136">
        <f t="shared" si="5"/>
        <v>163</v>
      </c>
    </row>
    <row r="137" spans="1:14" x14ac:dyDescent="0.35">
      <c r="A137">
        <v>136</v>
      </c>
      <c r="B137" t="s">
        <v>144</v>
      </c>
      <c r="C137" s="2">
        <v>17000</v>
      </c>
      <c r="D137" s="3">
        <v>0</v>
      </c>
      <c r="E137">
        <v>52.3</v>
      </c>
      <c r="F137">
        <v>3.94</v>
      </c>
      <c r="G137">
        <v>1.04</v>
      </c>
      <c r="H137">
        <v>219.96</v>
      </c>
      <c r="I137" s="7">
        <v>1973</v>
      </c>
      <c r="J137">
        <v>501</v>
      </c>
      <c r="K137">
        <v>10</v>
      </c>
      <c r="L137" t="str">
        <f>VLOOKUP(TRIM(B137), Country_Mapping!$A$2:$B$182, 2, FALSE)</f>
        <v>Africa</v>
      </c>
      <c r="M137">
        <f t="shared" si="4"/>
        <v>5.2711606690319316E-4</v>
      </c>
      <c r="N137">
        <f t="shared" si="5"/>
        <v>132</v>
      </c>
    </row>
    <row r="138" spans="1:14" x14ac:dyDescent="0.35">
      <c r="A138">
        <v>137</v>
      </c>
      <c r="B138" t="s">
        <v>145</v>
      </c>
      <c r="C138" s="2">
        <v>15000</v>
      </c>
      <c r="D138" s="3">
        <v>0</v>
      </c>
      <c r="E138">
        <v>30.6</v>
      </c>
      <c r="F138">
        <v>3.18</v>
      </c>
      <c r="G138">
        <v>0.84</v>
      </c>
      <c r="H138">
        <v>177.45</v>
      </c>
      <c r="I138" s="7">
        <v>915</v>
      </c>
      <c r="J138">
        <v>288</v>
      </c>
      <c r="K138">
        <v>9</v>
      </c>
      <c r="L138" t="str">
        <f>VLOOKUP(TRIM(B138), Country_Mapping!$A$2:$B$182, 2, FALSE)</f>
        <v>Africa</v>
      </c>
      <c r="M138">
        <f t="shared" si="4"/>
        <v>9.1803278688524581E-4</v>
      </c>
      <c r="N138">
        <f t="shared" si="5"/>
        <v>153</v>
      </c>
    </row>
    <row r="139" spans="1:14" x14ac:dyDescent="0.35">
      <c r="A139">
        <v>138</v>
      </c>
      <c r="B139" t="s">
        <v>146</v>
      </c>
      <c r="C139" s="2">
        <v>19001</v>
      </c>
      <c r="D139" s="3">
        <v>0</v>
      </c>
      <c r="E139">
        <v>24.8</v>
      </c>
      <c r="F139">
        <v>5.13</v>
      </c>
      <c r="G139">
        <v>1.36</v>
      </c>
      <c r="H139">
        <v>286.79000000000002</v>
      </c>
      <c r="I139" s="7">
        <v>1194</v>
      </c>
      <c r="J139">
        <v>233</v>
      </c>
      <c r="K139">
        <v>9</v>
      </c>
      <c r="L139" t="str">
        <f>VLOOKUP(TRIM(B139), Country_Mapping!$A$2:$B$182, 2, FALSE)</f>
        <v>Africa</v>
      </c>
      <c r="M139">
        <f t="shared" si="4"/>
        <v>1.1390284757118929E-3</v>
      </c>
      <c r="N139">
        <f t="shared" si="5"/>
        <v>158</v>
      </c>
    </row>
    <row r="140" spans="1:14" x14ac:dyDescent="0.35">
      <c r="A140">
        <v>139</v>
      </c>
      <c r="B140" t="s">
        <v>147</v>
      </c>
      <c r="C140" s="2">
        <v>22000</v>
      </c>
      <c r="D140" s="3">
        <v>0</v>
      </c>
      <c r="E140">
        <v>20.6</v>
      </c>
      <c r="F140">
        <v>5.59</v>
      </c>
      <c r="G140">
        <v>1.48</v>
      </c>
      <c r="H140">
        <v>312.60000000000002</v>
      </c>
      <c r="I140" s="7">
        <v>1051</v>
      </c>
      <c r="J140">
        <v>188</v>
      </c>
      <c r="K140">
        <v>9</v>
      </c>
      <c r="L140" t="str">
        <f>VLOOKUP(TRIM(B140), Country_Mapping!$A$2:$B$182, 2, FALSE)</f>
        <v>Africa</v>
      </c>
      <c r="M140">
        <f t="shared" si="4"/>
        <v>1.4081826831588962E-3</v>
      </c>
      <c r="N140">
        <f t="shared" si="5"/>
        <v>162</v>
      </c>
    </row>
    <row r="141" spans="1:14" x14ac:dyDescent="0.35">
      <c r="A141">
        <v>140</v>
      </c>
      <c r="B141" t="s">
        <v>148</v>
      </c>
      <c r="C141" s="2">
        <v>18000</v>
      </c>
      <c r="D141" s="3">
        <v>0</v>
      </c>
      <c r="E141">
        <v>40.299999999999997</v>
      </c>
      <c r="F141">
        <v>7.23</v>
      </c>
      <c r="G141">
        <v>1.91</v>
      </c>
      <c r="H141">
        <v>403.75</v>
      </c>
      <c r="I141" s="7">
        <v>2630</v>
      </c>
      <c r="J141">
        <v>364</v>
      </c>
      <c r="K141">
        <v>9</v>
      </c>
      <c r="L141" t="str">
        <f>VLOOKUP(TRIM(B141), Country_Mapping!$A$2:$B$182, 2, FALSE)</f>
        <v>Other</v>
      </c>
      <c r="M141">
        <f t="shared" si="4"/>
        <v>7.2623574144486686E-4</v>
      </c>
      <c r="N141">
        <f t="shared" si="5"/>
        <v>146</v>
      </c>
    </row>
    <row r="142" spans="1:14" x14ac:dyDescent="0.35">
      <c r="A142">
        <v>141</v>
      </c>
      <c r="B142" t="s">
        <v>149</v>
      </c>
      <c r="C142" s="2">
        <v>21000</v>
      </c>
      <c r="D142" s="3">
        <v>0</v>
      </c>
      <c r="E142">
        <v>105.3</v>
      </c>
      <c r="F142">
        <v>4.67</v>
      </c>
      <c r="G142">
        <v>1.23</v>
      </c>
      <c r="H142">
        <v>260.77999999999997</v>
      </c>
      <c r="I142" s="7">
        <v>4007</v>
      </c>
      <c r="J142">
        <v>858</v>
      </c>
      <c r="K142">
        <v>8</v>
      </c>
      <c r="L142" t="str">
        <f>VLOOKUP(TRIM(B142), Country_Mapping!$A$2:$B$182, 2, FALSE)</f>
        <v>Other</v>
      </c>
      <c r="M142">
        <f t="shared" si="4"/>
        <v>3.0696281507362115E-4</v>
      </c>
      <c r="N142">
        <f t="shared" si="5"/>
        <v>114</v>
      </c>
    </row>
    <row r="143" spans="1:14" x14ac:dyDescent="0.35">
      <c r="A143">
        <v>142</v>
      </c>
      <c r="B143" t="s">
        <v>150</v>
      </c>
      <c r="C143" s="2">
        <v>19090</v>
      </c>
      <c r="D143" s="3">
        <v>0</v>
      </c>
      <c r="E143">
        <v>880.9</v>
      </c>
      <c r="F143">
        <v>9.83</v>
      </c>
      <c r="G143">
        <v>2.6</v>
      </c>
      <c r="H143">
        <v>549.48</v>
      </c>
      <c r="I143" s="7">
        <v>59270</v>
      </c>
      <c r="J143" s="2">
        <v>6030</v>
      </c>
      <c r="K143">
        <v>7</v>
      </c>
      <c r="L143" t="str">
        <f>VLOOKUP(TRIM(B143), Country_Mapping!$A$2:$B$182, 2, FALSE)</f>
        <v>Europe</v>
      </c>
      <c r="M143">
        <f t="shared" si="4"/>
        <v>4.3867049097351109E-5</v>
      </c>
      <c r="N143">
        <f t="shared" si="5"/>
        <v>26</v>
      </c>
    </row>
    <row r="144" spans="1:14" x14ac:dyDescent="0.35">
      <c r="A144">
        <v>143</v>
      </c>
      <c r="B144" t="s">
        <v>151</v>
      </c>
      <c r="C144" s="2">
        <v>21000</v>
      </c>
      <c r="D144" s="3">
        <v>0</v>
      </c>
      <c r="E144">
        <v>154.69999999999999</v>
      </c>
      <c r="F144">
        <v>7.12</v>
      </c>
      <c r="G144">
        <v>1.88</v>
      </c>
      <c r="H144">
        <v>397.62</v>
      </c>
      <c r="I144" s="7">
        <v>5888</v>
      </c>
      <c r="J144">
        <v>827</v>
      </c>
      <c r="K144">
        <v>5</v>
      </c>
      <c r="L144" t="str">
        <f>VLOOKUP(TRIM(B144), Country_Mapping!$A$2:$B$182, 2, FALSE)</f>
        <v>Europe</v>
      </c>
      <c r="M144">
        <f t="shared" si="4"/>
        <v>3.1929347826086955E-4</v>
      </c>
      <c r="N144">
        <f t="shared" si="5"/>
        <v>117</v>
      </c>
    </row>
    <row r="145" spans="1:14" x14ac:dyDescent="0.35">
      <c r="A145">
        <v>144</v>
      </c>
      <c r="B145" t="s">
        <v>152</v>
      </c>
      <c r="C145" s="2">
        <v>20036</v>
      </c>
      <c r="D145" s="3">
        <v>0</v>
      </c>
      <c r="E145">
        <v>812.7</v>
      </c>
      <c r="F145">
        <v>6.48</v>
      </c>
      <c r="G145">
        <v>1.71</v>
      </c>
      <c r="H145">
        <v>361.88</v>
      </c>
      <c r="I145" s="7">
        <v>25194</v>
      </c>
      <c r="J145" s="2">
        <v>3888</v>
      </c>
      <c r="K145">
        <v>5</v>
      </c>
      <c r="L145" t="str">
        <f>VLOOKUP(TRIM(B145), Country_Mapping!$A$2:$B$182, 2, FALSE)</f>
        <v>North America</v>
      </c>
      <c r="M145">
        <f t="shared" si="4"/>
        <v>6.7873303167420806E-5</v>
      </c>
      <c r="N145">
        <f t="shared" si="5"/>
        <v>49</v>
      </c>
    </row>
    <row r="146" spans="1:14" x14ac:dyDescent="0.35">
      <c r="A146">
        <v>145</v>
      </c>
      <c r="B146" t="s">
        <v>153</v>
      </c>
      <c r="C146" s="2">
        <v>21000</v>
      </c>
      <c r="D146" s="3">
        <v>0</v>
      </c>
      <c r="E146">
        <v>37.200000000000003</v>
      </c>
      <c r="F146">
        <v>5.94</v>
      </c>
      <c r="G146">
        <v>1.57</v>
      </c>
      <c r="H146">
        <v>332.06</v>
      </c>
      <c r="I146" s="7">
        <v>859</v>
      </c>
      <c r="J146">
        <v>145</v>
      </c>
      <c r="K146">
        <v>4</v>
      </c>
      <c r="L146" t="str">
        <f>VLOOKUP(TRIM(B146), Country_Mapping!$A$2:$B$182, 2, FALSE)</f>
        <v>Other</v>
      </c>
      <c r="M146">
        <f t="shared" si="4"/>
        <v>1.8277066356228173E-3</v>
      </c>
      <c r="N146">
        <f t="shared" si="5"/>
        <v>168</v>
      </c>
    </row>
    <row r="147" spans="1:14" x14ac:dyDescent="0.35">
      <c r="A147">
        <v>146</v>
      </c>
      <c r="B147" t="s">
        <v>154</v>
      </c>
      <c r="C147" s="2">
        <v>20000</v>
      </c>
      <c r="D147" s="3">
        <v>0</v>
      </c>
      <c r="E147">
        <v>1118.2</v>
      </c>
      <c r="F147">
        <v>8.19</v>
      </c>
      <c r="G147">
        <v>2.16</v>
      </c>
      <c r="H147">
        <v>457.47</v>
      </c>
      <c r="I147" s="7">
        <v>34789</v>
      </c>
      <c r="J147" s="2">
        <v>4248</v>
      </c>
      <c r="K147">
        <v>4</v>
      </c>
      <c r="L147" t="str">
        <f>VLOOKUP(TRIM(B147), Country_Mapping!$A$2:$B$182, 2, FALSE)</f>
        <v>Oceania</v>
      </c>
      <c r="M147">
        <f t="shared" si="4"/>
        <v>6.2088591221363078E-5</v>
      </c>
      <c r="N147">
        <f t="shared" si="5"/>
        <v>43</v>
      </c>
    </row>
    <row r="148" spans="1:14" x14ac:dyDescent="0.35">
      <c r="A148">
        <v>147</v>
      </c>
      <c r="B148" t="s">
        <v>155</v>
      </c>
      <c r="C148" s="2">
        <v>16000</v>
      </c>
      <c r="D148" s="3">
        <v>0</v>
      </c>
      <c r="E148">
        <v>281.2</v>
      </c>
      <c r="F148">
        <v>5.27</v>
      </c>
      <c r="G148">
        <v>1.39</v>
      </c>
      <c r="H148">
        <v>294.41000000000003</v>
      </c>
      <c r="I148" s="7">
        <v>4882</v>
      </c>
      <c r="J148">
        <v>926</v>
      </c>
      <c r="K148">
        <v>3</v>
      </c>
      <c r="L148" t="str">
        <f>VLOOKUP(TRIM(B148), Country_Mapping!$A$2:$B$182, 2, FALSE)</f>
        <v>Oceania</v>
      </c>
      <c r="M148">
        <f t="shared" si="4"/>
        <v>2.8471937730438344E-4</v>
      </c>
      <c r="N148">
        <f t="shared" si="5"/>
        <v>106</v>
      </c>
    </row>
    <row r="149" spans="1:14" x14ac:dyDescent="0.35">
      <c r="A149">
        <v>148</v>
      </c>
      <c r="B149" t="s">
        <v>156</v>
      </c>
      <c r="C149" s="2">
        <v>18000</v>
      </c>
      <c r="D149" s="3">
        <v>0</v>
      </c>
      <c r="E149">
        <v>10.9</v>
      </c>
      <c r="F149">
        <v>54.89</v>
      </c>
      <c r="G149">
        <v>14.5</v>
      </c>
      <c r="H149">
        <v>3066.75</v>
      </c>
      <c r="I149" s="7">
        <v>1300</v>
      </c>
      <c r="J149">
        <v>24</v>
      </c>
      <c r="K149">
        <v>2</v>
      </c>
      <c r="L149" t="str">
        <f>VLOOKUP(TRIM(B149), Country_Mapping!$A$2:$B$182, 2, FALSE)</f>
        <v>Other</v>
      </c>
      <c r="M149">
        <f t="shared" si="4"/>
        <v>1.1153846153846153E-2</v>
      </c>
      <c r="N149">
        <f t="shared" si="5"/>
        <v>181</v>
      </c>
    </row>
    <row r="150" spans="1:14" x14ac:dyDescent="0.35">
      <c r="A150">
        <v>149</v>
      </c>
      <c r="B150" t="s">
        <v>157</v>
      </c>
      <c r="C150" s="2">
        <v>6000</v>
      </c>
      <c r="D150" s="3">
        <v>0</v>
      </c>
      <c r="E150">
        <v>31.3</v>
      </c>
      <c r="F150">
        <v>4.7699999999999996</v>
      </c>
      <c r="G150">
        <v>1.26</v>
      </c>
      <c r="H150">
        <v>266.49</v>
      </c>
      <c r="I150" s="7">
        <v>4268</v>
      </c>
      <c r="J150">
        <v>895</v>
      </c>
      <c r="K150">
        <v>29</v>
      </c>
      <c r="L150" t="str">
        <f>VLOOKUP(TRIM(B150), Country_Mapping!$A$2:$B$182, 2, FALSE)</f>
        <v>Other</v>
      </c>
      <c r="M150">
        <f t="shared" si="4"/>
        <v>2.9522024367385194E-4</v>
      </c>
      <c r="N150">
        <f t="shared" si="5"/>
        <v>109</v>
      </c>
    </row>
    <row r="151" spans="1:14" x14ac:dyDescent="0.35">
      <c r="A151">
        <v>150</v>
      </c>
      <c r="B151" t="s">
        <v>158</v>
      </c>
      <c r="C151" s="2">
        <v>6001</v>
      </c>
      <c r="D151" s="3">
        <v>0</v>
      </c>
      <c r="E151">
        <v>5.3</v>
      </c>
      <c r="F151">
        <v>5.12</v>
      </c>
      <c r="G151">
        <v>1.35</v>
      </c>
      <c r="H151">
        <v>285.95</v>
      </c>
      <c r="I151" s="7">
        <v>625</v>
      </c>
      <c r="J151">
        <v>122</v>
      </c>
      <c r="K151">
        <v>23</v>
      </c>
      <c r="L151" t="str">
        <f>VLOOKUP(TRIM(B151), Country_Mapping!$A$2:$B$182, 2, FALSE)</f>
        <v>Africa</v>
      </c>
      <c r="M151">
        <f t="shared" si="4"/>
        <v>2.16E-3</v>
      </c>
      <c r="N151">
        <f t="shared" si="5"/>
        <v>174</v>
      </c>
    </row>
    <row r="152" spans="1:14" x14ac:dyDescent="0.35">
      <c r="A152">
        <v>151</v>
      </c>
      <c r="B152" t="s">
        <v>159</v>
      </c>
      <c r="C152" s="2">
        <v>8001</v>
      </c>
      <c r="D152" s="3">
        <v>0</v>
      </c>
      <c r="E152">
        <v>11.3</v>
      </c>
      <c r="F152">
        <v>4.8</v>
      </c>
      <c r="G152">
        <v>1.27</v>
      </c>
      <c r="H152">
        <v>268.18</v>
      </c>
      <c r="I152" s="7">
        <v>1120</v>
      </c>
      <c r="J152">
        <v>233</v>
      </c>
      <c r="K152">
        <v>21</v>
      </c>
      <c r="L152" t="str">
        <f>VLOOKUP(TRIM(B152), Country_Mapping!$A$2:$B$182, 2, FALSE)</f>
        <v>Other</v>
      </c>
      <c r="M152">
        <f t="shared" si="4"/>
        <v>1.1339285714285715E-3</v>
      </c>
      <c r="N152">
        <f t="shared" si="5"/>
        <v>157</v>
      </c>
    </row>
    <row r="153" spans="1:14" x14ac:dyDescent="0.35">
      <c r="A153">
        <v>152</v>
      </c>
      <c r="B153" t="s">
        <v>160</v>
      </c>
      <c r="C153" s="2">
        <v>6700</v>
      </c>
      <c r="D153" s="3">
        <v>0</v>
      </c>
      <c r="E153">
        <v>8.8000000000000007</v>
      </c>
      <c r="F153">
        <v>5.36</v>
      </c>
      <c r="G153">
        <v>1.42</v>
      </c>
      <c r="H153">
        <v>299.27</v>
      </c>
      <c r="I153" s="7">
        <v>798</v>
      </c>
      <c r="J153">
        <v>149</v>
      </c>
      <c r="K153">
        <v>17</v>
      </c>
      <c r="L153" t="str">
        <f>VLOOKUP(TRIM(B153), Country_Mapping!$A$2:$B$182, 2, FALSE)</f>
        <v>Africa</v>
      </c>
      <c r="M153">
        <f t="shared" si="4"/>
        <v>1.7794486215538846E-3</v>
      </c>
      <c r="N153">
        <f t="shared" si="5"/>
        <v>167</v>
      </c>
    </row>
    <row r="154" spans="1:14" x14ac:dyDescent="0.35">
      <c r="A154">
        <v>153</v>
      </c>
      <c r="B154" t="s">
        <v>161</v>
      </c>
      <c r="C154" s="2">
        <v>5600</v>
      </c>
      <c r="D154" s="3">
        <v>0</v>
      </c>
      <c r="E154">
        <v>6.1</v>
      </c>
      <c r="F154">
        <v>3.03</v>
      </c>
      <c r="G154">
        <v>0.8</v>
      </c>
      <c r="H154">
        <v>169.2</v>
      </c>
      <c r="I154" s="7">
        <v>309</v>
      </c>
      <c r="J154">
        <v>102</v>
      </c>
      <c r="K154">
        <v>17</v>
      </c>
      <c r="L154" t="str">
        <f>VLOOKUP(TRIM(B154), Country_Mapping!$A$2:$B$182, 2, FALSE)</f>
        <v>Africa</v>
      </c>
      <c r="M154">
        <f t="shared" si="4"/>
        <v>2.5889967637540453E-3</v>
      </c>
      <c r="N154">
        <f t="shared" si="5"/>
        <v>176</v>
      </c>
    </row>
    <row r="155" spans="1:14" x14ac:dyDescent="0.35">
      <c r="A155">
        <v>154</v>
      </c>
      <c r="B155" t="s">
        <v>162</v>
      </c>
      <c r="C155" s="2">
        <v>7000</v>
      </c>
      <c r="D155" s="3">
        <v>0</v>
      </c>
      <c r="E155">
        <v>171.1</v>
      </c>
      <c r="F155">
        <v>6.46</v>
      </c>
      <c r="G155">
        <v>1.71</v>
      </c>
      <c r="H155">
        <v>361.03</v>
      </c>
      <c r="I155" s="7">
        <v>7677</v>
      </c>
      <c r="J155" s="2">
        <v>1188</v>
      </c>
      <c r="K155">
        <v>7</v>
      </c>
      <c r="L155" t="str">
        <f>VLOOKUP(TRIM(B155), Country_Mapping!$A$2:$B$182, 2, FALSE)</f>
        <v>Europe</v>
      </c>
      <c r="M155">
        <f t="shared" si="4"/>
        <v>2.2274325908558029E-4</v>
      </c>
      <c r="N155">
        <f t="shared" si="5"/>
        <v>101</v>
      </c>
    </row>
    <row r="156" spans="1:14" x14ac:dyDescent="0.35">
      <c r="A156">
        <v>155</v>
      </c>
      <c r="B156" t="s">
        <v>163</v>
      </c>
      <c r="C156" s="2">
        <v>6500</v>
      </c>
      <c r="D156" s="3">
        <v>0</v>
      </c>
      <c r="E156">
        <v>13.6</v>
      </c>
      <c r="F156">
        <v>5.17</v>
      </c>
      <c r="G156">
        <v>1.37</v>
      </c>
      <c r="H156">
        <v>288.91000000000003</v>
      </c>
      <c r="I156" s="7">
        <v>485</v>
      </c>
      <c r="J156">
        <v>94</v>
      </c>
      <c r="K156">
        <v>7</v>
      </c>
      <c r="L156" t="str">
        <f>VLOOKUP(TRIM(B156), Country_Mapping!$A$2:$B$182, 2, FALSE)</f>
        <v>Africa</v>
      </c>
      <c r="M156">
        <f t="shared" si="4"/>
        <v>2.8247422680412375E-3</v>
      </c>
      <c r="N156">
        <f t="shared" si="5"/>
        <v>177</v>
      </c>
    </row>
    <row r="157" spans="1:14" x14ac:dyDescent="0.35">
      <c r="A157">
        <v>156</v>
      </c>
      <c r="B157" t="s">
        <v>164</v>
      </c>
      <c r="C157" s="2">
        <v>14000</v>
      </c>
      <c r="D157" s="3">
        <v>0</v>
      </c>
      <c r="E157">
        <v>278.2</v>
      </c>
      <c r="F157">
        <v>4.5999999999999996</v>
      </c>
      <c r="G157">
        <v>1.22</v>
      </c>
      <c r="H157">
        <v>257.18</v>
      </c>
      <c r="I157" s="7">
        <v>6956</v>
      </c>
      <c r="J157" s="2">
        <v>1512</v>
      </c>
      <c r="K157">
        <v>5</v>
      </c>
      <c r="L157" t="str">
        <f>VLOOKUP(TRIM(B157), Country_Mapping!$A$2:$B$182, 2, FALSE)</f>
        <v>South America</v>
      </c>
      <c r="M157">
        <f t="shared" si="4"/>
        <v>1.7538815411155838E-4</v>
      </c>
      <c r="N157">
        <f t="shared" si="5"/>
        <v>90</v>
      </c>
    </row>
    <row r="158" spans="1:14" x14ac:dyDescent="0.35">
      <c r="A158">
        <v>157</v>
      </c>
      <c r="B158" t="s">
        <v>165</v>
      </c>
      <c r="C158" s="2">
        <v>11000</v>
      </c>
      <c r="D158" s="3">
        <v>0</v>
      </c>
      <c r="E158">
        <v>354.6</v>
      </c>
      <c r="F158">
        <v>3.6</v>
      </c>
      <c r="G158">
        <v>0.95</v>
      </c>
      <c r="H158">
        <v>201.14</v>
      </c>
      <c r="I158" s="7">
        <v>6924</v>
      </c>
      <c r="J158" s="2">
        <v>1923</v>
      </c>
      <c r="K158">
        <v>5</v>
      </c>
      <c r="L158" t="str">
        <f>VLOOKUP(TRIM(B158), Country_Mapping!$A$2:$B$182, 2, FALSE)</f>
        <v>Other</v>
      </c>
      <c r="M158">
        <f t="shared" si="4"/>
        <v>1.3720392836510687E-4</v>
      </c>
      <c r="N158">
        <f t="shared" si="5"/>
        <v>75</v>
      </c>
    </row>
    <row r="159" spans="1:14" x14ac:dyDescent="0.35">
      <c r="A159">
        <v>158</v>
      </c>
      <c r="B159" t="s">
        <v>166</v>
      </c>
      <c r="C159" s="2">
        <v>8000</v>
      </c>
      <c r="D159" s="3">
        <v>0</v>
      </c>
      <c r="E159">
        <v>26.7</v>
      </c>
      <c r="F159">
        <v>4.9000000000000004</v>
      </c>
      <c r="G159">
        <v>1.3</v>
      </c>
      <c r="H159">
        <v>273.89</v>
      </c>
      <c r="I159" s="7">
        <v>583</v>
      </c>
      <c r="J159">
        <v>119</v>
      </c>
      <c r="K159">
        <v>4</v>
      </c>
      <c r="L159" t="str">
        <f>VLOOKUP(TRIM(B159), Country_Mapping!$A$2:$B$182, 2, FALSE)</f>
        <v>Africa</v>
      </c>
      <c r="M159">
        <f t="shared" si="4"/>
        <v>2.2298456260720413E-3</v>
      </c>
      <c r="N159">
        <f t="shared" si="5"/>
        <v>175</v>
      </c>
    </row>
    <row r="160" spans="1:14" x14ac:dyDescent="0.35">
      <c r="A160">
        <v>159</v>
      </c>
      <c r="B160" t="s">
        <v>167</v>
      </c>
      <c r="C160" s="2">
        <v>13000</v>
      </c>
      <c r="D160" s="3">
        <v>0</v>
      </c>
      <c r="E160">
        <v>352.8</v>
      </c>
      <c r="F160">
        <v>4.26</v>
      </c>
      <c r="G160">
        <v>1.1299999999999999</v>
      </c>
      <c r="H160">
        <v>237.94</v>
      </c>
      <c r="I160" s="7">
        <v>6491</v>
      </c>
      <c r="J160" s="2">
        <v>1524</v>
      </c>
      <c r="K160">
        <v>4</v>
      </c>
      <c r="L160" t="str">
        <f>VLOOKUP(TRIM(B160), Country_Mapping!$A$2:$B$182, 2, FALSE)</f>
        <v>South America</v>
      </c>
      <c r="M160">
        <f t="shared" si="4"/>
        <v>1.7408719765829608E-4</v>
      </c>
      <c r="N160">
        <f t="shared" si="5"/>
        <v>89</v>
      </c>
    </row>
    <row r="161" spans="1:14" x14ac:dyDescent="0.35">
      <c r="A161">
        <v>160</v>
      </c>
      <c r="B161" t="s">
        <v>168</v>
      </c>
      <c r="C161" s="2">
        <v>8000</v>
      </c>
      <c r="D161" s="3">
        <v>0</v>
      </c>
      <c r="E161">
        <v>1169.4000000000001</v>
      </c>
      <c r="F161">
        <v>6.08</v>
      </c>
      <c r="G161">
        <v>1.61</v>
      </c>
      <c r="H161">
        <v>339.67</v>
      </c>
      <c r="I161" s="7">
        <v>30253</v>
      </c>
      <c r="J161" s="2">
        <v>4976</v>
      </c>
      <c r="K161">
        <v>4</v>
      </c>
      <c r="L161" t="str">
        <f>VLOOKUP(TRIM(B161), Country_Mapping!$A$2:$B$182, 2, FALSE)</f>
        <v>Other</v>
      </c>
      <c r="M161">
        <f t="shared" si="4"/>
        <v>5.3217862691303345E-5</v>
      </c>
      <c r="N161">
        <f t="shared" si="5"/>
        <v>38</v>
      </c>
    </row>
    <row r="162" spans="1:14" x14ac:dyDescent="0.35">
      <c r="A162">
        <v>161</v>
      </c>
      <c r="B162" t="s">
        <v>169</v>
      </c>
      <c r="C162" s="2">
        <v>5001</v>
      </c>
      <c r="D162" s="3">
        <v>0</v>
      </c>
      <c r="E162">
        <v>36.9</v>
      </c>
      <c r="F162">
        <v>5.68</v>
      </c>
      <c r="G162">
        <v>1.5</v>
      </c>
      <c r="H162">
        <v>317.45999999999998</v>
      </c>
      <c r="I162" s="7">
        <v>861</v>
      </c>
      <c r="J162">
        <v>152</v>
      </c>
      <c r="K162">
        <v>4</v>
      </c>
      <c r="L162" t="str">
        <f>VLOOKUP(TRIM(B162), Country_Mapping!$A$2:$B$182, 2, FALSE)</f>
        <v>Africa</v>
      </c>
      <c r="M162">
        <f t="shared" si="4"/>
        <v>1.7421602787456446E-3</v>
      </c>
      <c r="N162">
        <f t="shared" si="5"/>
        <v>166</v>
      </c>
    </row>
    <row r="163" spans="1:14" x14ac:dyDescent="0.35">
      <c r="A163">
        <v>162</v>
      </c>
      <c r="B163" t="s">
        <v>170</v>
      </c>
      <c r="C163" s="2">
        <v>11001</v>
      </c>
      <c r="D163" s="3">
        <v>0</v>
      </c>
      <c r="E163">
        <v>590.1</v>
      </c>
      <c r="F163">
        <v>8.27</v>
      </c>
      <c r="G163">
        <v>2.1800000000000002</v>
      </c>
      <c r="H163">
        <v>461.92</v>
      </c>
      <c r="I163" s="7">
        <v>15374</v>
      </c>
      <c r="J163" s="2">
        <v>1859</v>
      </c>
      <c r="K163">
        <v>3</v>
      </c>
      <c r="L163" t="str">
        <f>VLOOKUP(TRIM(B163), Country_Mapping!$A$2:$B$182, 2, FALSE)</f>
        <v>Other</v>
      </c>
      <c r="M163">
        <f t="shared" si="4"/>
        <v>1.4179784050995188E-4</v>
      </c>
      <c r="N163">
        <f t="shared" si="5"/>
        <v>80</v>
      </c>
    </row>
    <row r="164" spans="1:14" x14ac:dyDescent="0.35">
      <c r="A164">
        <v>163</v>
      </c>
      <c r="B164" t="s">
        <v>171</v>
      </c>
      <c r="C164" s="2">
        <v>5600</v>
      </c>
      <c r="D164" s="3">
        <v>0</v>
      </c>
      <c r="E164">
        <v>161.6</v>
      </c>
      <c r="F164">
        <v>6.86</v>
      </c>
      <c r="G164">
        <v>1.81</v>
      </c>
      <c r="H164">
        <v>383.24</v>
      </c>
      <c r="I164" s="7">
        <v>3064</v>
      </c>
      <c r="J164">
        <v>447</v>
      </c>
      <c r="K164">
        <v>3</v>
      </c>
      <c r="L164" t="str">
        <f>VLOOKUP(TRIM(B164), Country_Mapping!$A$2:$B$182, 2, FALSE)</f>
        <v>Other</v>
      </c>
      <c r="M164">
        <f t="shared" si="4"/>
        <v>5.9073107049608352E-4</v>
      </c>
      <c r="N164">
        <f t="shared" si="5"/>
        <v>138</v>
      </c>
    </row>
    <row r="165" spans="1:14" x14ac:dyDescent="0.35">
      <c r="A165">
        <v>164</v>
      </c>
      <c r="B165" t="s">
        <v>172</v>
      </c>
      <c r="C165" s="2">
        <v>7299</v>
      </c>
      <c r="D165" s="3">
        <v>0</v>
      </c>
      <c r="E165">
        <v>1169.0999999999999</v>
      </c>
      <c r="F165">
        <v>6.9</v>
      </c>
      <c r="G165">
        <v>1.82</v>
      </c>
      <c r="H165">
        <v>385.35</v>
      </c>
      <c r="I165" s="7">
        <v>10764</v>
      </c>
      <c r="J165" s="2">
        <v>1560</v>
      </c>
      <c r="K165">
        <v>1</v>
      </c>
      <c r="L165" t="str">
        <f>VLOOKUP(TRIM(B165), Country_Mapping!$A$2:$B$182, 2, FALSE)</f>
        <v>Africa</v>
      </c>
      <c r="M165">
        <f t="shared" si="4"/>
        <v>1.6908212560386474E-4</v>
      </c>
      <c r="N165">
        <f t="shared" si="5"/>
        <v>85</v>
      </c>
    </row>
    <row r="166" spans="1:14" x14ac:dyDescent="0.35">
      <c r="A166">
        <v>165</v>
      </c>
      <c r="B166" t="s">
        <v>173</v>
      </c>
      <c r="C166" s="2">
        <v>1499</v>
      </c>
      <c r="D166" s="3">
        <v>0</v>
      </c>
      <c r="E166">
        <v>2.2000000000000002</v>
      </c>
      <c r="F166">
        <v>5.09</v>
      </c>
      <c r="G166">
        <v>1.34</v>
      </c>
      <c r="H166">
        <v>284.26</v>
      </c>
      <c r="I166" s="7">
        <v>274</v>
      </c>
      <c r="J166">
        <v>54</v>
      </c>
      <c r="K166">
        <v>24</v>
      </c>
      <c r="L166" t="str">
        <f>VLOOKUP(TRIM(B166), Country_Mapping!$A$2:$B$182, 2, FALSE)</f>
        <v>Africa</v>
      </c>
      <c r="M166">
        <f t="shared" si="4"/>
        <v>4.8905109489051097E-3</v>
      </c>
      <c r="N166">
        <f t="shared" si="5"/>
        <v>179</v>
      </c>
    </row>
    <row r="167" spans="1:14" x14ac:dyDescent="0.35">
      <c r="A167">
        <v>166</v>
      </c>
      <c r="B167" t="s">
        <v>174</v>
      </c>
      <c r="C167" s="2">
        <v>1240</v>
      </c>
      <c r="D167" s="3">
        <v>0</v>
      </c>
      <c r="E167">
        <v>647.6</v>
      </c>
      <c r="F167">
        <v>3.6</v>
      </c>
      <c r="G167">
        <v>0.95</v>
      </c>
      <c r="H167">
        <v>200.93</v>
      </c>
      <c r="I167" s="7">
        <v>34246</v>
      </c>
      <c r="J167" s="2">
        <v>9513</v>
      </c>
      <c r="K167">
        <v>15</v>
      </c>
      <c r="L167" t="str">
        <f>VLOOKUP(TRIM(B167), Country_Mapping!$A$2:$B$182, 2, FALSE)</f>
        <v>Other</v>
      </c>
      <c r="M167">
        <f t="shared" si="4"/>
        <v>2.7740466039829468E-5</v>
      </c>
      <c r="N167">
        <f t="shared" si="5"/>
        <v>15</v>
      </c>
    </row>
    <row r="168" spans="1:14" x14ac:dyDescent="0.35">
      <c r="A168">
        <v>167</v>
      </c>
      <c r="B168" t="s">
        <v>175</v>
      </c>
      <c r="C168" s="2">
        <v>4401</v>
      </c>
      <c r="D168" s="3">
        <v>0</v>
      </c>
      <c r="E168">
        <v>1078.3</v>
      </c>
      <c r="F168">
        <v>6.27</v>
      </c>
      <c r="G168">
        <v>1.66</v>
      </c>
      <c r="H168">
        <v>350.24</v>
      </c>
      <c r="I168" s="7">
        <v>85083</v>
      </c>
      <c r="J168" s="2">
        <v>13570</v>
      </c>
      <c r="K168">
        <v>13</v>
      </c>
      <c r="L168" t="str">
        <f>VLOOKUP(TRIM(B168), Country_Mapping!$A$2:$B$182, 2, FALSE)</f>
        <v>Other</v>
      </c>
      <c r="M168">
        <f t="shared" si="4"/>
        <v>1.9510360471539555E-5</v>
      </c>
      <c r="N168">
        <f t="shared" si="5"/>
        <v>8</v>
      </c>
    </row>
    <row r="169" spans="1:14" x14ac:dyDescent="0.35">
      <c r="A169">
        <v>168</v>
      </c>
      <c r="B169" t="s">
        <v>176</v>
      </c>
      <c r="C169" s="2">
        <v>3001</v>
      </c>
      <c r="D169" s="3">
        <v>0</v>
      </c>
      <c r="E169">
        <v>62.4</v>
      </c>
      <c r="F169">
        <v>4.46</v>
      </c>
      <c r="G169">
        <v>1.18</v>
      </c>
      <c r="H169">
        <v>249.15</v>
      </c>
      <c r="I169" s="7">
        <v>3122</v>
      </c>
      <c r="J169">
        <v>700</v>
      </c>
      <c r="K169">
        <v>11</v>
      </c>
      <c r="L169" t="str">
        <f>VLOOKUP(TRIM(B169), Country_Mapping!$A$2:$B$182, 2, FALSE)</f>
        <v>Other</v>
      </c>
      <c r="M169">
        <f t="shared" si="4"/>
        <v>3.7796284433055732E-4</v>
      </c>
      <c r="N169">
        <f t="shared" si="5"/>
        <v>120</v>
      </c>
    </row>
    <row r="170" spans="1:14" x14ac:dyDescent="0.35">
      <c r="A170">
        <v>169</v>
      </c>
      <c r="B170" t="s">
        <v>177</v>
      </c>
      <c r="C170" s="2">
        <v>1300</v>
      </c>
      <c r="D170" s="3">
        <v>0</v>
      </c>
      <c r="E170">
        <v>25</v>
      </c>
      <c r="F170">
        <v>5.15</v>
      </c>
      <c r="G170">
        <v>1.36</v>
      </c>
      <c r="H170">
        <v>287.64</v>
      </c>
      <c r="I170" s="7">
        <v>1403</v>
      </c>
      <c r="J170">
        <v>272</v>
      </c>
      <c r="K170">
        <v>11</v>
      </c>
      <c r="L170" t="str">
        <f>VLOOKUP(TRIM(B170), Country_Mapping!$A$2:$B$182, 2, FALSE)</f>
        <v>Africa</v>
      </c>
      <c r="M170">
        <f t="shared" si="4"/>
        <v>9.6935138987883117E-4</v>
      </c>
      <c r="N170">
        <f t="shared" si="5"/>
        <v>155</v>
      </c>
    </row>
    <row r="171" spans="1:14" x14ac:dyDescent="0.35">
      <c r="A171">
        <v>170</v>
      </c>
      <c r="B171" t="s">
        <v>178</v>
      </c>
      <c r="C171" s="2">
        <v>1100</v>
      </c>
      <c r="D171" s="3">
        <v>0</v>
      </c>
      <c r="E171">
        <v>60.6</v>
      </c>
      <c r="F171">
        <v>4.92</v>
      </c>
      <c r="G171">
        <v>1.3</v>
      </c>
      <c r="H171">
        <v>274.95</v>
      </c>
      <c r="I171" s="7">
        <v>2783</v>
      </c>
      <c r="J171">
        <v>566</v>
      </c>
      <c r="K171">
        <v>9</v>
      </c>
      <c r="L171" t="str">
        <f>VLOOKUP(TRIM(B171), Country_Mapping!$A$2:$B$182, 2, FALSE)</f>
        <v>Oceania</v>
      </c>
      <c r="M171">
        <f t="shared" si="4"/>
        <v>4.6712181099532881E-4</v>
      </c>
      <c r="N171">
        <f t="shared" si="5"/>
        <v>126</v>
      </c>
    </row>
    <row r="172" spans="1:14" x14ac:dyDescent="0.35">
      <c r="A172">
        <v>171</v>
      </c>
      <c r="B172" t="s">
        <v>179</v>
      </c>
      <c r="C172">
        <v>70</v>
      </c>
      <c r="D172" s="3">
        <v>0</v>
      </c>
      <c r="E172">
        <v>180.2</v>
      </c>
      <c r="F172">
        <v>5.53</v>
      </c>
      <c r="G172">
        <v>1.46</v>
      </c>
      <c r="H172">
        <v>309.20999999999998</v>
      </c>
      <c r="I172" s="7">
        <v>7800</v>
      </c>
      <c r="J172" s="2">
        <v>1410</v>
      </c>
      <c r="K172">
        <v>8</v>
      </c>
      <c r="L172" t="str">
        <f>VLOOKUP(TRIM(B172), Country_Mapping!$A$2:$B$182, 2, FALSE)</f>
        <v>Other</v>
      </c>
      <c r="M172">
        <f t="shared" si="4"/>
        <v>1.8717948717948717E-4</v>
      </c>
      <c r="N172">
        <f t="shared" si="5"/>
        <v>91</v>
      </c>
    </row>
    <row r="173" spans="1:14" x14ac:dyDescent="0.35">
      <c r="A173">
        <v>172</v>
      </c>
      <c r="B173" t="s">
        <v>180</v>
      </c>
      <c r="C173">
        <v>400</v>
      </c>
      <c r="D173" s="3">
        <v>0</v>
      </c>
      <c r="E173">
        <v>54.5</v>
      </c>
      <c r="F173">
        <v>4.09</v>
      </c>
      <c r="G173">
        <v>1.08</v>
      </c>
      <c r="H173">
        <v>228.42</v>
      </c>
      <c r="I173" s="7">
        <v>1671</v>
      </c>
      <c r="J173">
        <v>409</v>
      </c>
      <c r="K173">
        <v>7</v>
      </c>
      <c r="L173" t="str">
        <f>VLOOKUP(TRIM(B173), Country_Mapping!$A$2:$B$182, 2, FALSE)</f>
        <v>Oceania</v>
      </c>
      <c r="M173">
        <f t="shared" si="4"/>
        <v>6.4631956912028726E-4</v>
      </c>
      <c r="N173">
        <f t="shared" si="5"/>
        <v>141</v>
      </c>
    </row>
    <row r="174" spans="1:14" x14ac:dyDescent="0.35">
      <c r="A174">
        <v>173</v>
      </c>
      <c r="B174" t="s">
        <v>181</v>
      </c>
      <c r="C174" s="2">
        <v>2000</v>
      </c>
      <c r="D174" s="3">
        <v>0</v>
      </c>
      <c r="E174">
        <v>278.10000000000002</v>
      </c>
      <c r="F174">
        <v>4.62</v>
      </c>
      <c r="G174">
        <v>1.22</v>
      </c>
      <c r="H174">
        <v>258.24</v>
      </c>
      <c r="I174" s="7">
        <v>9262</v>
      </c>
      <c r="J174" s="2">
        <v>2005</v>
      </c>
      <c r="K174">
        <v>7</v>
      </c>
      <c r="L174" t="str">
        <f>VLOOKUP(TRIM(B174), Country_Mapping!$A$2:$B$182, 2, FALSE)</f>
        <v>Other</v>
      </c>
      <c r="M174">
        <f t="shared" si="4"/>
        <v>1.3172101058086806E-4</v>
      </c>
      <c r="N174">
        <f t="shared" si="5"/>
        <v>71</v>
      </c>
    </row>
    <row r="175" spans="1:14" x14ac:dyDescent="0.35">
      <c r="A175">
        <v>174</v>
      </c>
      <c r="B175" t="s">
        <v>182</v>
      </c>
      <c r="C175" s="2">
        <v>3800</v>
      </c>
      <c r="D175" s="3">
        <v>0</v>
      </c>
      <c r="E175">
        <v>27.1</v>
      </c>
      <c r="F175">
        <v>5.04</v>
      </c>
      <c r="G175">
        <v>1.33</v>
      </c>
      <c r="H175">
        <v>281.51</v>
      </c>
      <c r="I175" s="7">
        <v>787</v>
      </c>
      <c r="J175">
        <v>156</v>
      </c>
      <c r="K175">
        <v>6</v>
      </c>
      <c r="L175" t="str">
        <f>VLOOKUP(TRIM(B175), Country_Mapping!$A$2:$B$182, 2, FALSE)</f>
        <v>Africa</v>
      </c>
      <c r="M175">
        <f t="shared" si="4"/>
        <v>1.6899618805590853E-3</v>
      </c>
      <c r="N175">
        <f t="shared" si="5"/>
        <v>165</v>
      </c>
    </row>
    <row r="176" spans="1:14" x14ac:dyDescent="0.35">
      <c r="A176">
        <v>175</v>
      </c>
      <c r="B176" t="s">
        <v>183</v>
      </c>
      <c r="C176" s="2">
        <v>2800</v>
      </c>
      <c r="D176" s="3">
        <v>0</v>
      </c>
      <c r="E176">
        <v>9.5</v>
      </c>
      <c r="F176">
        <v>9.06</v>
      </c>
      <c r="G176">
        <v>2.39</v>
      </c>
      <c r="H176">
        <v>506.12</v>
      </c>
      <c r="I176" s="7">
        <v>477</v>
      </c>
      <c r="J176">
        <v>53</v>
      </c>
      <c r="K176">
        <v>6</v>
      </c>
      <c r="L176" t="str">
        <f>VLOOKUP(TRIM(B176), Country_Mapping!$A$2:$B$182, 2, FALSE)</f>
        <v>Africa</v>
      </c>
      <c r="M176">
        <f t="shared" si="4"/>
        <v>5.0104821802935016E-3</v>
      </c>
      <c r="N176">
        <f t="shared" si="5"/>
        <v>180</v>
      </c>
    </row>
    <row r="177" spans="1:14" x14ac:dyDescent="0.35">
      <c r="A177">
        <v>176</v>
      </c>
      <c r="B177" t="s">
        <v>184</v>
      </c>
      <c r="C177" s="2">
        <v>1301</v>
      </c>
      <c r="D177" s="3">
        <v>0</v>
      </c>
      <c r="E177">
        <v>279.7</v>
      </c>
      <c r="F177">
        <v>4.78</v>
      </c>
      <c r="G177">
        <v>1.26</v>
      </c>
      <c r="H177">
        <v>267.33999999999997</v>
      </c>
      <c r="I177" s="7">
        <v>7268</v>
      </c>
      <c r="J177" s="2">
        <v>1521</v>
      </c>
      <c r="K177">
        <v>5</v>
      </c>
      <c r="L177" t="str">
        <f>VLOOKUP(TRIM(B177), Country_Mapping!$A$2:$B$182, 2, FALSE)</f>
        <v>Other</v>
      </c>
      <c r="M177">
        <f t="shared" si="4"/>
        <v>1.7336268574573473E-4</v>
      </c>
      <c r="N177">
        <f t="shared" si="5"/>
        <v>88</v>
      </c>
    </row>
    <row r="178" spans="1:14" x14ac:dyDescent="0.35">
      <c r="A178">
        <v>177</v>
      </c>
      <c r="B178" t="s">
        <v>185</v>
      </c>
      <c r="C178" s="2">
        <v>4001</v>
      </c>
      <c r="D178" s="3">
        <v>0</v>
      </c>
      <c r="E178">
        <v>166.5</v>
      </c>
      <c r="F178">
        <v>6.68</v>
      </c>
      <c r="G178">
        <v>1.76</v>
      </c>
      <c r="H178">
        <v>373.09</v>
      </c>
      <c r="I178" s="7">
        <v>4436</v>
      </c>
      <c r="J178">
        <v>664</v>
      </c>
      <c r="K178">
        <v>4</v>
      </c>
      <c r="L178" t="str">
        <f>VLOOKUP(TRIM(B178), Country_Mapping!$A$2:$B$182, 2, FALSE)</f>
        <v>North America</v>
      </c>
      <c r="M178">
        <f t="shared" si="4"/>
        <v>3.9675383228133452E-4</v>
      </c>
      <c r="N178">
        <f t="shared" si="5"/>
        <v>123</v>
      </c>
    </row>
    <row r="179" spans="1:14" x14ac:dyDescent="0.35">
      <c r="A179">
        <v>178</v>
      </c>
      <c r="B179" t="s">
        <v>186</v>
      </c>
      <c r="C179">
        <v>51</v>
      </c>
      <c r="D179" s="3">
        <v>0</v>
      </c>
      <c r="E179">
        <v>484.4</v>
      </c>
      <c r="F179">
        <v>11.43</v>
      </c>
      <c r="G179">
        <v>3.02</v>
      </c>
      <c r="H179">
        <v>638.73</v>
      </c>
      <c r="I179" s="7">
        <v>15586</v>
      </c>
      <c r="J179" s="2">
        <v>1364</v>
      </c>
      <c r="K179">
        <v>3</v>
      </c>
      <c r="L179" t="str">
        <f>VLOOKUP(TRIM(B179), Country_Mapping!$A$2:$B$182, 2, FALSE)</f>
        <v>Oceania</v>
      </c>
      <c r="M179">
        <f t="shared" si="4"/>
        <v>1.9376363403054024E-4</v>
      </c>
      <c r="N179">
        <f t="shared" si="5"/>
        <v>93</v>
      </c>
    </row>
    <row r="180" spans="1:14" x14ac:dyDescent="0.35">
      <c r="A180">
        <v>179</v>
      </c>
      <c r="B180" t="s">
        <v>187</v>
      </c>
      <c r="C180">
        <v>660</v>
      </c>
      <c r="D180" s="3">
        <v>0</v>
      </c>
      <c r="E180">
        <v>1705.1</v>
      </c>
      <c r="F180">
        <v>8.27</v>
      </c>
      <c r="G180">
        <v>2.19</v>
      </c>
      <c r="H180">
        <v>462.13</v>
      </c>
      <c r="I180" s="7">
        <v>34900</v>
      </c>
      <c r="J180" s="2">
        <v>4220</v>
      </c>
      <c r="K180">
        <v>2</v>
      </c>
      <c r="L180" t="str">
        <f>VLOOKUP(TRIM(B180), Country_Mapping!$A$2:$B$182, 2, FALSE)</f>
        <v>Other</v>
      </c>
      <c r="M180">
        <f t="shared" si="4"/>
        <v>6.2750716332378228E-5</v>
      </c>
      <c r="N180">
        <f t="shared" si="5"/>
        <v>44</v>
      </c>
    </row>
    <row r="181" spans="1:14" x14ac:dyDescent="0.35">
      <c r="A181">
        <v>180</v>
      </c>
      <c r="B181" t="s">
        <v>188</v>
      </c>
      <c r="C181">
        <v>400</v>
      </c>
      <c r="D181" s="3">
        <v>0</v>
      </c>
      <c r="E181">
        <v>1231.0999999999999</v>
      </c>
      <c r="F181">
        <v>4.57</v>
      </c>
      <c r="G181">
        <v>1.21</v>
      </c>
      <c r="H181">
        <v>255.07</v>
      </c>
      <c r="I181" s="7">
        <v>12589</v>
      </c>
      <c r="J181" s="2">
        <v>2755</v>
      </c>
      <c r="K181">
        <v>2</v>
      </c>
      <c r="L181" t="str">
        <f>VLOOKUP(TRIM(B181), Country_Mapping!$A$2:$B$182, 2, FALSE)</f>
        <v>Other</v>
      </c>
      <c r="M181">
        <f t="shared" si="4"/>
        <v>9.6115656525538168E-5</v>
      </c>
      <c r="N181">
        <f t="shared" si="5"/>
        <v>56</v>
      </c>
    </row>
    <row r="182" spans="1:14" x14ac:dyDescent="0.35">
      <c r="A182">
        <v>181</v>
      </c>
      <c r="B182" t="s">
        <v>189</v>
      </c>
      <c r="C182">
        <v>899</v>
      </c>
      <c r="D182" s="3">
        <v>0</v>
      </c>
      <c r="E182">
        <v>136.30000000000001</v>
      </c>
      <c r="F182">
        <v>16.2</v>
      </c>
      <c r="G182">
        <v>4.28</v>
      </c>
      <c r="H182">
        <v>905.22</v>
      </c>
      <c r="I182" s="7">
        <v>4903</v>
      </c>
      <c r="J182">
        <v>303</v>
      </c>
      <c r="K182">
        <v>2</v>
      </c>
      <c r="L182" t="str">
        <f>VLOOKUP(TRIM(B182), Country_Mapping!$A$2:$B$182, 2, FALSE)</f>
        <v>Oceania</v>
      </c>
      <c r="M182">
        <f t="shared" si="4"/>
        <v>8.7293493779318785E-4</v>
      </c>
      <c r="N182">
        <f t="shared" si="5"/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0564-3196-44E4-BEA1-4E6A901C5ED6}">
  <dimension ref="A1:Y51"/>
  <sheetViews>
    <sheetView zoomScale="63" zoomScaleNormal="160" workbookViewId="0">
      <selection activeCell="Z12" sqref="Z12"/>
    </sheetView>
  </sheetViews>
  <sheetFormatPr defaultRowHeight="14.5" x14ac:dyDescent="0.35"/>
  <sheetData>
    <row r="1" spans="1:25" ht="14.5" customHeight="1" x14ac:dyDescent="0.35">
      <c r="A1" s="10" t="s">
        <v>207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4.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5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</sheetData>
  <mergeCells count="1">
    <mergeCell ref="A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141-97A4-41FF-95B9-C01FE0CC4D64}">
  <dimension ref="A2:D58"/>
  <sheetViews>
    <sheetView topLeftCell="A35" zoomScale="84" workbookViewId="0">
      <selection activeCell="D59" sqref="D59"/>
    </sheetView>
  </sheetViews>
  <sheetFormatPr defaultRowHeight="14.5" x14ac:dyDescent="0.35"/>
  <cols>
    <col min="1" max="1" width="20.453125" bestFit="1" customWidth="1"/>
    <col min="2" max="2" width="14.08984375" bestFit="1" customWidth="1"/>
    <col min="3" max="3" width="15" bestFit="1" customWidth="1"/>
    <col min="4" max="4" width="10.36328125" bestFit="1" customWidth="1"/>
  </cols>
  <sheetData>
    <row r="2" spans="1:2" x14ac:dyDescent="0.35">
      <c r="A2" s="4" t="s">
        <v>204</v>
      </c>
      <c r="B2" t="s">
        <v>206</v>
      </c>
    </row>
    <row r="3" spans="1:2" x14ac:dyDescent="0.35">
      <c r="A3" s="5" t="s">
        <v>156</v>
      </c>
      <c r="B3">
        <v>181</v>
      </c>
    </row>
    <row r="4" spans="1:2" x14ac:dyDescent="0.35">
      <c r="A4" s="5" t="s">
        <v>183</v>
      </c>
      <c r="B4">
        <v>180</v>
      </c>
    </row>
    <row r="5" spans="1:2" x14ac:dyDescent="0.35">
      <c r="A5" s="5" t="s">
        <v>173</v>
      </c>
      <c r="B5">
        <v>179</v>
      </c>
    </row>
    <row r="6" spans="1:2" x14ac:dyDescent="0.35">
      <c r="A6" s="5" t="s">
        <v>123</v>
      </c>
      <c r="B6">
        <v>178</v>
      </c>
    </row>
    <row r="7" spans="1:2" x14ac:dyDescent="0.35">
      <c r="A7" s="5" t="s">
        <v>163</v>
      </c>
      <c r="B7">
        <v>177</v>
      </c>
    </row>
    <row r="8" spans="1:2" x14ac:dyDescent="0.35">
      <c r="A8" s="5" t="s">
        <v>161</v>
      </c>
      <c r="B8">
        <v>176</v>
      </c>
    </row>
    <row r="9" spans="1:2" x14ac:dyDescent="0.35">
      <c r="A9" s="5" t="s">
        <v>166</v>
      </c>
      <c r="B9">
        <v>175</v>
      </c>
    </row>
    <row r="10" spans="1:2" x14ac:dyDescent="0.35">
      <c r="A10" s="5" t="s">
        <v>158</v>
      </c>
      <c r="B10">
        <v>174</v>
      </c>
    </row>
    <row r="11" spans="1:2" x14ac:dyDescent="0.35">
      <c r="A11" s="5" t="s">
        <v>90</v>
      </c>
      <c r="B11">
        <v>173</v>
      </c>
    </row>
    <row r="12" spans="1:2" x14ac:dyDescent="0.35">
      <c r="A12" s="5" t="s">
        <v>136</v>
      </c>
      <c r="B12">
        <v>172</v>
      </c>
    </row>
    <row r="13" spans="1:2" x14ac:dyDescent="0.35">
      <c r="A13" s="5" t="s">
        <v>205</v>
      </c>
      <c r="B13">
        <v>176.5</v>
      </c>
    </row>
    <row r="15" spans="1:2" x14ac:dyDescent="0.35">
      <c r="A15" s="4" t="s">
        <v>204</v>
      </c>
      <c r="B15" t="s">
        <v>206</v>
      </c>
    </row>
    <row r="16" spans="1:2" x14ac:dyDescent="0.35">
      <c r="A16" s="5" t="s">
        <v>200</v>
      </c>
      <c r="B16">
        <v>2</v>
      </c>
    </row>
    <row r="17" spans="1:2" x14ac:dyDescent="0.35">
      <c r="A17" s="5" t="s">
        <v>175</v>
      </c>
      <c r="B17">
        <v>8</v>
      </c>
    </row>
    <row r="18" spans="1:2" x14ac:dyDescent="0.35">
      <c r="A18" s="5" t="s">
        <v>18</v>
      </c>
      <c r="B18">
        <v>9</v>
      </c>
    </row>
    <row r="19" spans="1:2" x14ac:dyDescent="0.35">
      <c r="A19" s="5" t="s">
        <v>46</v>
      </c>
      <c r="B19">
        <v>5</v>
      </c>
    </row>
    <row r="20" spans="1:2" x14ac:dyDescent="0.35">
      <c r="A20" s="5" t="s">
        <v>58</v>
      </c>
      <c r="B20">
        <v>3</v>
      </c>
    </row>
    <row r="21" spans="1:2" x14ac:dyDescent="0.35">
      <c r="A21" s="5" t="s">
        <v>101</v>
      </c>
      <c r="B21">
        <v>7</v>
      </c>
    </row>
    <row r="22" spans="1:2" x14ac:dyDescent="0.35">
      <c r="A22" s="5" t="s">
        <v>135</v>
      </c>
      <c r="B22">
        <v>6</v>
      </c>
    </row>
    <row r="23" spans="1:2" x14ac:dyDescent="0.35">
      <c r="A23" s="5" t="s">
        <v>60</v>
      </c>
      <c r="B23">
        <v>4</v>
      </c>
    </row>
    <row r="24" spans="1:2" x14ac:dyDescent="0.35">
      <c r="A24" s="5" t="s">
        <v>2</v>
      </c>
      <c r="B24">
        <v>10</v>
      </c>
    </row>
    <row r="25" spans="1:2" x14ac:dyDescent="0.35">
      <c r="A25" s="5" t="s">
        <v>39</v>
      </c>
      <c r="B25">
        <v>1</v>
      </c>
    </row>
    <row r="26" spans="1:2" x14ac:dyDescent="0.35">
      <c r="A26" s="5" t="s">
        <v>205</v>
      </c>
      <c r="B26">
        <v>5.5</v>
      </c>
    </row>
    <row r="28" spans="1:2" x14ac:dyDescent="0.35">
      <c r="A28" s="4" t="s">
        <v>204</v>
      </c>
      <c r="B28" t="s">
        <v>206</v>
      </c>
    </row>
    <row r="29" spans="1:2" x14ac:dyDescent="0.35">
      <c r="A29" s="5" t="s">
        <v>32</v>
      </c>
      <c r="B29" s="6">
        <v>139.07499999999999</v>
      </c>
    </row>
    <row r="30" spans="1:2" x14ac:dyDescent="0.35">
      <c r="A30" s="5" t="s">
        <v>5</v>
      </c>
      <c r="B30" s="6">
        <v>83.692307692307693</v>
      </c>
    </row>
    <row r="31" spans="1:2" x14ac:dyDescent="0.35">
      <c r="A31" s="5" t="s">
        <v>16</v>
      </c>
      <c r="B31" s="6">
        <v>58.970588235294116</v>
      </c>
    </row>
    <row r="32" spans="1:2" x14ac:dyDescent="0.35">
      <c r="A32" s="5" t="s">
        <v>3</v>
      </c>
      <c r="B32" s="6">
        <v>79.875</v>
      </c>
    </row>
    <row r="33" spans="1:2" x14ac:dyDescent="0.35">
      <c r="A33" s="5" t="s">
        <v>27</v>
      </c>
      <c r="B33" s="6">
        <v>93.888888888888886</v>
      </c>
    </row>
    <row r="34" spans="1:2" x14ac:dyDescent="0.35">
      <c r="A34" s="5" t="s">
        <v>9</v>
      </c>
      <c r="B34" s="6">
        <v>83.561403508771932</v>
      </c>
    </row>
    <row r="35" spans="1:2" x14ac:dyDescent="0.35">
      <c r="A35" s="5" t="s">
        <v>12</v>
      </c>
      <c r="B35" s="6">
        <v>77.416666666666671</v>
      </c>
    </row>
    <row r="36" spans="1:2" x14ac:dyDescent="0.35">
      <c r="A36" s="5" t="s">
        <v>205</v>
      </c>
      <c r="B36">
        <v>91</v>
      </c>
    </row>
    <row r="53" spans="1:4" x14ac:dyDescent="0.35">
      <c r="A53" t="s">
        <v>208</v>
      </c>
      <c r="D53" s="6">
        <f>AVERAGE(Petrol_Excel_Projects!$F$2:$F$182)</f>
        <v>5.6956906077348028</v>
      </c>
    </row>
    <row r="54" spans="1:4" x14ac:dyDescent="0.35">
      <c r="A54" t="s">
        <v>209</v>
      </c>
      <c r="D54" s="9">
        <f>AVERAGE(Petrol_Excel_Projects!$M$2:$M$182)</f>
        <v>5.483232657007641E-4</v>
      </c>
    </row>
    <row r="55" spans="1:4" x14ac:dyDescent="0.35">
      <c r="C55" t="s">
        <v>213</v>
      </c>
      <c r="D55" t="s">
        <v>214</v>
      </c>
    </row>
    <row r="56" spans="1:4" x14ac:dyDescent="0.35">
      <c r="A56" t="s">
        <v>210</v>
      </c>
      <c r="C56">
        <f>VLOOKUP(Petrol_Excel_Projects!B32, Petrol_Excel_Projects!B2:G182, 6, FALSE)</f>
        <v>0.02</v>
      </c>
      <c r="D56">
        <f>VLOOKUP(Petrol_Excel_Projects!B32, Petrol_Excel_Projects!B2:I182, 8, FALSE)</f>
        <v>16056</v>
      </c>
    </row>
    <row r="57" spans="1:4" x14ac:dyDescent="0.35">
      <c r="A57" t="s">
        <v>211</v>
      </c>
      <c r="C57">
        <f>VLOOKUP(Petrol_Excel_Projects!B60, Petrol_Excel_Projects!B2:G182, 6, FALSE)</f>
        <v>2.7</v>
      </c>
      <c r="D57">
        <f>VLOOKUP(Petrol_Excel_Projects!B60, Petrol_Excel_Projects!B2:I182, 8, FALSE)</f>
        <v>67390</v>
      </c>
    </row>
    <row r="58" spans="1:4" x14ac:dyDescent="0.35">
      <c r="A58" t="s">
        <v>212</v>
      </c>
      <c r="C58">
        <f>VLOOKUP(Petrol_Excel_Projects!B2, Petrol_Excel_Projects!B2:G182, 6, FALSE)</f>
        <v>1.37</v>
      </c>
      <c r="D58">
        <f>VLOOKUP(Petrol_Excel_Projects!B2, Petrol_Excel_Projects!B2:I182, 8, FALSE)</f>
        <v>63414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5A8B-27B6-4295-8CDD-CB96A0B6C41C}">
  <dimension ref="A1:B182"/>
  <sheetViews>
    <sheetView zoomScale="89" workbookViewId="0">
      <selection activeCell="P12" sqref="P12"/>
    </sheetView>
  </sheetViews>
  <sheetFormatPr defaultRowHeight="14.5" x14ac:dyDescent="0.35"/>
  <cols>
    <col min="1" max="1" width="21.453125" bestFit="1" customWidth="1"/>
    <col min="2" max="2" width="13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5</v>
      </c>
    </row>
    <row r="5" spans="1:2" x14ac:dyDescent="0.35">
      <c r="A5" t="s">
        <v>7</v>
      </c>
      <c r="B5" t="s">
        <v>5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9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5</v>
      </c>
    </row>
    <row r="10" spans="1:2" x14ac:dyDescent="0.35">
      <c r="A10" t="s">
        <v>14</v>
      </c>
      <c r="B10" t="s">
        <v>3</v>
      </c>
    </row>
    <row r="11" spans="1:2" x14ac:dyDescent="0.35">
      <c r="A11" t="s">
        <v>15</v>
      </c>
      <c r="B11" t="s">
        <v>16</v>
      </c>
    </row>
    <row r="12" spans="1:2" x14ac:dyDescent="0.35">
      <c r="A12" t="s">
        <v>17</v>
      </c>
      <c r="B12" t="s">
        <v>3</v>
      </c>
    </row>
    <row r="13" spans="1:2" x14ac:dyDescent="0.35">
      <c r="A13" t="s">
        <v>18</v>
      </c>
      <c r="B13" t="s">
        <v>9</v>
      </c>
    </row>
    <row r="14" spans="1:2" x14ac:dyDescent="0.35">
      <c r="A14" t="s">
        <v>19</v>
      </c>
      <c r="B14" t="s">
        <v>16</v>
      </c>
    </row>
    <row r="15" spans="1:2" x14ac:dyDescent="0.35">
      <c r="A15" t="s">
        <v>20</v>
      </c>
      <c r="B15" t="s">
        <v>5</v>
      </c>
    </row>
    <row r="16" spans="1:2" x14ac:dyDescent="0.35">
      <c r="A16" t="s">
        <v>21</v>
      </c>
      <c r="B16" t="s">
        <v>16</v>
      </c>
    </row>
    <row r="17" spans="1:2" x14ac:dyDescent="0.35">
      <c r="A17" t="s">
        <v>22</v>
      </c>
      <c r="B17" t="s">
        <v>5</v>
      </c>
    </row>
    <row r="18" spans="1:2" x14ac:dyDescent="0.35">
      <c r="A18" t="s">
        <v>23</v>
      </c>
      <c r="B18" t="s">
        <v>16</v>
      </c>
    </row>
    <row r="19" spans="1:2" x14ac:dyDescent="0.35">
      <c r="A19" t="s">
        <v>24</v>
      </c>
      <c r="B19" t="s">
        <v>16</v>
      </c>
    </row>
    <row r="20" spans="1:2" x14ac:dyDescent="0.35">
      <c r="A20" t="s">
        <v>25</v>
      </c>
      <c r="B20" t="s">
        <v>5</v>
      </c>
    </row>
    <row r="21" spans="1:2" x14ac:dyDescent="0.35">
      <c r="A21" t="s">
        <v>26</v>
      </c>
      <c r="B21" t="s">
        <v>27</v>
      </c>
    </row>
    <row r="22" spans="1:2" x14ac:dyDescent="0.35">
      <c r="A22" t="s">
        <v>28</v>
      </c>
      <c r="B22" t="s">
        <v>5</v>
      </c>
    </row>
    <row r="23" spans="1:2" x14ac:dyDescent="0.35">
      <c r="A23" t="s">
        <v>29</v>
      </c>
      <c r="B23" t="s">
        <v>9</v>
      </c>
    </row>
    <row r="24" spans="1:2" x14ac:dyDescent="0.35">
      <c r="A24" t="s">
        <v>30</v>
      </c>
      <c r="B24" t="s">
        <v>16</v>
      </c>
    </row>
    <row r="25" spans="1:2" x14ac:dyDescent="0.35">
      <c r="A25" t="s">
        <v>31</v>
      </c>
      <c r="B25" t="s">
        <v>32</v>
      </c>
    </row>
    <row r="26" spans="1:2" x14ac:dyDescent="0.35">
      <c r="A26" t="s">
        <v>33</v>
      </c>
      <c r="B26" t="s">
        <v>9</v>
      </c>
    </row>
    <row r="27" spans="1:2" x14ac:dyDescent="0.35">
      <c r="A27" t="s">
        <v>34</v>
      </c>
      <c r="B27" t="s">
        <v>9</v>
      </c>
    </row>
    <row r="28" spans="1:2" x14ac:dyDescent="0.35">
      <c r="A28" t="s">
        <v>35</v>
      </c>
      <c r="B28" t="s">
        <v>5</v>
      </c>
    </row>
    <row r="29" spans="1:2" x14ac:dyDescent="0.35">
      <c r="A29" t="s">
        <v>36</v>
      </c>
      <c r="B29" t="s">
        <v>12</v>
      </c>
    </row>
    <row r="30" spans="1:2" x14ac:dyDescent="0.35">
      <c r="A30" t="s">
        <v>37</v>
      </c>
      <c r="B30" t="s">
        <v>16</v>
      </c>
    </row>
    <row r="31" spans="1:2" x14ac:dyDescent="0.35">
      <c r="A31" t="s">
        <v>38</v>
      </c>
      <c r="B31" t="s">
        <v>32</v>
      </c>
    </row>
    <row r="32" spans="1:2" x14ac:dyDescent="0.35">
      <c r="A32" t="s">
        <v>39</v>
      </c>
      <c r="B32" t="s">
        <v>12</v>
      </c>
    </row>
    <row r="33" spans="1:2" x14ac:dyDescent="0.35">
      <c r="A33" t="s">
        <v>40</v>
      </c>
      <c r="B33" t="s">
        <v>16</v>
      </c>
    </row>
    <row r="34" spans="1:2" x14ac:dyDescent="0.35">
      <c r="A34" t="s">
        <v>41</v>
      </c>
      <c r="B34" t="s">
        <v>5</v>
      </c>
    </row>
    <row r="35" spans="1:2" x14ac:dyDescent="0.35">
      <c r="A35" t="s">
        <v>42</v>
      </c>
      <c r="B35" t="s">
        <v>5</v>
      </c>
    </row>
    <row r="36" spans="1:2" x14ac:dyDescent="0.35">
      <c r="A36" t="s">
        <v>43</v>
      </c>
      <c r="B36" t="s">
        <v>32</v>
      </c>
    </row>
    <row r="37" spans="1:2" x14ac:dyDescent="0.35">
      <c r="A37" t="s">
        <v>44</v>
      </c>
      <c r="B37" t="s">
        <v>12</v>
      </c>
    </row>
    <row r="38" spans="1:2" x14ac:dyDescent="0.35">
      <c r="A38" t="s">
        <v>45</v>
      </c>
      <c r="B38" t="s">
        <v>32</v>
      </c>
    </row>
    <row r="39" spans="1:2" x14ac:dyDescent="0.35">
      <c r="A39" t="s">
        <v>46</v>
      </c>
      <c r="B39" t="s">
        <v>9</v>
      </c>
    </row>
    <row r="40" spans="1:2" x14ac:dyDescent="0.35">
      <c r="A40" t="s">
        <v>47</v>
      </c>
      <c r="B40" t="s">
        <v>5</v>
      </c>
    </row>
    <row r="41" spans="1:2" x14ac:dyDescent="0.35">
      <c r="A41" t="s">
        <v>48</v>
      </c>
      <c r="B41" t="s">
        <v>12</v>
      </c>
    </row>
    <row r="42" spans="1:2" x14ac:dyDescent="0.35">
      <c r="A42" t="s">
        <v>49</v>
      </c>
      <c r="B42" t="s">
        <v>9</v>
      </c>
    </row>
    <row r="43" spans="1:2" x14ac:dyDescent="0.35">
      <c r="A43" t="s">
        <v>50</v>
      </c>
      <c r="B43" t="s">
        <v>9</v>
      </c>
    </row>
    <row r="44" spans="1:2" x14ac:dyDescent="0.35">
      <c r="A44" t="s">
        <v>51</v>
      </c>
      <c r="B44" t="s">
        <v>16</v>
      </c>
    </row>
    <row r="45" spans="1:2" x14ac:dyDescent="0.35">
      <c r="A45" t="s">
        <v>52</v>
      </c>
      <c r="B45" t="s">
        <v>16</v>
      </c>
    </row>
    <row r="46" spans="1:2" x14ac:dyDescent="0.35">
      <c r="A46" t="s">
        <v>53</v>
      </c>
      <c r="B46" t="s">
        <v>12</v>
      </c>
    </row>
    <row r="47" spans="1:2" x14ac:dyDescent="0.35">
      <c r="A47" t="s">
        <v>54</v>
      </c>
      <c r="B47" t="s">
        <v>16</v>
      </c>
    </row>
    <row r="48" spans="1:2" x14ac:dyDescent="0.35">
      <c r="A48" t="s">
        <v>55</v>
      </c>
      <c r="B48" t="s">
        <v>12</v>
      </c>
    </row>
    <row r="49" spans="1:2" x14ac:dyDescent="0.35">
      <c r="A49" t="s">
        <v>56</v>
      </c>
      <c r="B49" t="s">
        <v>16</v>
      </c>
    </row>
    <row r="50" spans="1:2" x14ac:dyDescent="0.35">
      <c r="A50" t="s">
        <v>57</v>
      </c>
      <c r="B50" t="s">
        <v>32</v>
      </c>
    </row>
    <row r="51" spans="1:2" x14ac:dyDescent="0.35">
      <c r="A51" t="s">
        <v>58</v>
      </c>
      <c r="B51" t="s">
        <v>32</v>
      </c>
    </row>
    <row r="52" spans="1:2" x14ac:dyDescent="0.35">
      <c r="A52" t="s">
        <v>59</v>
      </c>
      <c r="B52" t="s">
        <v>16</v>
      </c>
    </row>
    <row r="53" spans="1:2" x14ac:dyDescent="0.35">
      <c r="A53" t="s">
        <v>60</v>
      </c>
      <c r="B53" t="s">
        <v>9</v>
      </c>
    </row>
    <row r="54" spans="1:2" x14ac:dyDescent="0.35">
      <c r="A54" t="s">
        <v>61</v>
      </c>
      <c r="B54" t="s">
        <v>16</v>
      </c>
    </row>
    <row r="55" spans="1:2" x14ac:dyDescent="0.35">
      <c r="A55" t="s">
        <v>62</v>
      </c>
      <c r="B55" t="s">
        <v>16</v>
      </c>
    </row>
    <row r="56" spans="1:2" x14ac:dyDescent="0.35">
      <c r="A56" t="s">
        <v>63</v>
      </c>
      <c r="B56" t="s">
        <v>9</v>
      </c>
    </row>
    <row r="57" spans="1:2" x14ac:dyDescent="0.35">
      <c r="A57" t="s">
        <v>64</v>
      </c>
      <c r="B57" t="s">
        <v>16</v>
      </c>
    </row>
    <row r="58" spans="1:2" x14ac:dyDescent="0.35">
      <c r="A58" t="s">
        <v>65</v>
      </c>
      <c r="B58" t="s">
        <v>16</v>
      </c>
    </row>
    <row r="59" spans="1:2" x14ac:dyDescent="0.35">
      <c r="A59" t="s">
        <v>66</v>
      </c>
      <c r="B59" t="s">
        <v>9</v>
      </c>
    </row>
    <row r="60" spans="1:2" x14ac:dyDescent="0.35">
      <c r="A60" t="s">
        <v>67</v>
      </c>
      <c r="B60" t="s">
        <v>16</v>
      </c>
    </row>
    <row r="61" spans="1:2" x14ac:dyDescent="0.35">
      <c r="A61" t="s">
        <v>68</v>
      </c>
      <c r="B61" t="s">
        <v>27</v>
      </c>
    </row>
    <row r="62" spans="1:2" x14ac:dyDescent="0.35">
      <c r="A62" t="s">
        <v>69</v>
      </c>
      <c r="B62" t="s">
        <v>3</v>
      </c>
    </row>
    <row r="63" spans="1:2" x14ac:dyDescent="0.35">
      <c r="A63" t="s">
        <v>70</v>
      </c>
      <c r="B63" t="s">
        <v>9</v>
      </c>
    </row>
    <row r="64" spans="1:2" x14ac:dyDescent="0.35">
      <c r="A64" t="s">
        <v>71</v>
      </c>
      <c r="B64" t="s">
        <v>16</v>
      </c>
    </row>
    <row r="65" spans="1:2" x14ac:dyDescent="0.35">
      <c r="A65" t="s">
        <v>72</v>
      </c>
      <c r="B65" t="s">
        <v>16</v>
      </c>
    </row>
    <row r="66" spans="1:2" x14ac:dyDescent="0.35">
      <c r="A66" t="s">
        <v>73</v>
      </c>
      <c r="B66" t="s">
        <v>16</v>
      </c>
    </row>
    <row r="67" spans="1:2" x14ac:dyDescent="0.35">
      <c r="A67" t="s">
        <v>74</v>
      </c>
      <c r="B67" t="s">
        <v>3</v>
      </c>
    </row>
    <row r="68" spans="1:2" x14ac:dyDescent="0.35">
      <c r="A68" t="s">
        <v>75</v>
      </c>
      <c r="B68" t="s">
        <v>9</v>
      </c>
    </row>
    <row r="69" spans="1:2" x14ac:dyDescent="0.35">
      <c r="A69" t="s">
        <v>76</v>
      </c>
      <c r="B69" t="s">
        <v>5</v>
      </c>
    </row>
    <row r="70" spans="1:2" x14ac:dyDescent="0.35">
      <c r="A70" t="s">
        <v>77</v>
      </c>
      <c r="B70" t="s">
        <v>32</v>
      </c>
    </row>
    <row r="71" spans="1:2" x14ac:dyDescent="0.35">
      <c r="A71" t="s">
        <v>78</v>
      </c>
      <c r="B71" t="s">
        <v>9</v>
      </c>
    </row>
    <row r="72" spans="1:2" x14ac:dyDescent="0.35">
      <c r="A72" t="s">
        <v>79</v>
      </c>
      <c r="B72" t="s">
        <v>3</v>
      </c>
    </row>
    <row r="73" spans="1:2" x14ac:dyDescent="0.35">
      <c r="A73" t="s">
        <v>80</v>
      </c>
      <c r="B73" t="s">
        <v>9</v>
      </c>
    </row>
    <row r="74" spans="1:2" x14ac:dyDescent="0.35">
      <c r="A74" t="s">
        <v>81</v>
      </c>
      <c r="B74" t="s">
        <v>9</v>
      </c>
    </row>
    <row r="75" spans="1:2" x14ac:dyDescent="0.35">
      <c r="A75" t="s">
        <v>82</v>
      </c>
      <c r="B75" t="s">
        <v>3</v>
      </c>
    </row>
    <row r="76" spans="1:2" x14ac:dyDescent="0.35">
      <c r="A76" t="s">
        <v>83</v>
      </c>
      <c r="B76" t="s">
        <v>32</v>
      </c>
    </row>
    <row r="77" spans="1:2" x14ac:dyDescent="0.35">
      <c r="A77" t="s">
        <v>84</v>
      </c>
      <c r="B77" t="s">
        <v>9</v>
      </c>
    </row>
    <row r="78" spans="1:2" x14ac:dyDescent="0.35">
      <c r="A78" t="s">
        <v>85</v>
      </c>
      <c r="B78" t="s">
        <v>9</v>
      </c>
    </row>
    <row r="79" spans="1:2" x14ac:dyDescent="0.35">
      <c r="A79" t="s">
        <v>86</v>
      </c>
      <c r="B79" t="s">
        <v>9</v>
      </c>
    </row>
    <row r="80" spans="1:2" x14ac:dyDescent="0.35">
      <c r="A80" t="s">
        <v>87</v>
      </c>
      <c r="B80" t="s">
        <v>9</v>
      </c>
    </row>
    <row r="81" spans="1:2" x14ac:dyDescent="0.35">
      <c r="A81" t="s">
        <v>88</v>
      </c>
      <c r="B81" t="s">
        <v>3</v>
      </c>
    </row>
    <row r="82" spans="1:2" x14ac:dyDescent="0.35">
      <c r="A82" t="s">
        <v>89</v>
      </c>
      <c r="B82" t="s">
        <v>9</v>
      </c>
    </row>
    <row r="83" spans="1:2" x14ac:dyDescent="0.35">
      <c r="A83" t="s">
        <v>90</v>
      </c>
      <c r="B83" t="s">
        <v>32</v>
      </c>
    </row>
    <row r="84" spans="1:2" x14ac:dyDescent="0.35">
      <c r="A84" t="s">
        <v>91</v>
      </c>
      <c r="B84" t="s">
        <v>12</v>
      </c>
    </row>
    <row r="85" spans="1:2" x14ac:dyDescent="0.35">
      <c r="A85" t="s">
        <v>92</v>
      </c>
      <c r="B85" t="s">
        <v>32</v>
      </c>
    </row>
    <row r="86" spans="1:2" x14ac:dyDescent="0.35">
      <c r="A86" t="s">
        <v>93</v>
      </c>
      <c r="B86" t="s">
        <v>32</v>
      </c>
    </row>
    <row r="87" spans="1:2" x14ac:dyDescent="0.35">
      <c r="A87" t="s">
        <v>94</v>
      </c>
      <c r="B87" t="s">
        <v>16</v>
      </c>
    </row>
    <row r="88" spans="1:2" x14ac:dyDescent="0.35">
      <c r="A88" t="s">
        <v>95</v>
      </c>
      <c r="B88" t="s">
        <v>16</v>
      </c>
    </row>
    <row r="89" spans="1:2" x14ac:dyDescent="0.35">
      <c r="A89" t="s">
        <v>96</v>
      </c>
      <c r="B89" t="s">
        <v>32</v>
      </c>
    </row>
    <row r="90" spans="1:2" x14ac:dyDescent="0.35">
      <c r="A90" t="s">
        <v>97</v>
      </c>
      <c r="B90" t="s">
        <v>16</v>
      </c>
    </row>
    <row r="91" spans="1:2" x14ac:dyDescent="0.35">
      <c r="A91" t="s">
        <v>98</v>
      </c>
      <c r="B91" t="s">
        <v>9</v>
      </c>
    </row>
    <row r="92" spans="1:2" x14ac:dyDescent="0.35">
      <c r="A92" t="s">
        <v>99</v>
      </c>
      <c r="B92" t="s">
        <v>9</v>
      </c>
    </row>
    <row r="93" spans="1:2" x14ac:dyDescent="0.35">
      <c r="A93" t="s">
        <v>100</v>
      </c>
      <c r="B93" t="s">
        <v>3</v>
      </c>
    </row>
    <row r="94" spans="1:2" x14ac:dyDescent="0.35">
      <c r="A94" t="s">
        <v>101</v>
      </c>
      <c r="B94" t="s">
        <v>9</v>
      </c>
    </row>
    <row r="95" spans="1:2" x14ac:dyDescent="0.35">
      <c r="A95" t="s">
        <v>102</v>
      </c>
      <c r="B95" t="s">
        <v>12</v>
      </c>
    </row>
    <row r="96" spans="1:2" x14ac:dyDescent="0.35">
      <c r="A96" t="s">
        <v>103</v>
      </c>
      <c r="B96" t="s">
        <v>16</v>
      </c>
    </row>
    <row r="97" spans="1:2" x14ac:dyDescent="0.35">
      <c r="A97" t="s">
        <v>104</v>
      </c>
      <c r="B97" t="s">
        <v>3</v>
      </c>
    </row>
    <row r="98" spans="1:2" x14ac:dyDescent="0.35">
      <c r="A98" t="s">
        <v>105</v>
      </c>
      <c r="B98" t="s">
        <v>3</v>
      </c>
    </row>
    <row r="99" spans="1:2" x14ac:dyDescent="0.35">
      <c r="A99" t="s">
        <v>106</v>
      </c>
      <c r="B99" t="s">
        <v>3</v>
      </c>
    </row>
    <row r="100" spans="1:2" x14ac:dyDescent="0.35">
      <c r="A100" t="s">
        <v>107</v>
      </c>
      <c r="B100" t="s">
        <v>9</v>
      </c>
    </row>
    <row r="101" spans="1:2" x14ac:dyDescent="0.35">
      <c r="A101" t="s">
        <v>108</v>
      </c>
      <c r="B101" t="s">
        <v>9</v>
      </c>
    </row>
    <row r="102" spans="1:2" x14ac:dyDescent="0.35">
      <c r="A102" t="s">
        <v>109</v>
      </c>
      <c r="B102" t="s">
        <v>16</v>
      </c>
    </row>
    <row r="103" spans="1:2" x14ac:dyDescent="0.35">
      <c r="A103" t="s">
        <v>110</v>
      </c>
      <c r="B103" t="s">
        <v>12</v>
      </c>
    </row>
    <row r="104" spans="1:2" x14ac:dyDescent="0.35">
      <c r="A104" t="s">
        <v>111</v>
      </c>
      <c r="B104" t="s">
        <v>3</v>
      </c>
    </row>
    <row r="105" spans="1:2" x14ac:dyDescent="0.35">
      <c r="A105" t="s">
        <v>112</v>
      </c>
      <c r="B105" t="s">
        <v>9</v>
      </c>
    </row>
    <row r="106" spans="1:2" x14ac:dyDescent="0.35">
      <c r="A106" t="s">
        <v>113</v>
      </c>
      <c r="B106" t="s">
        <v>9</v>
      </c>
    </row>
    <row r="107" spans="1:2" x14ac:dyDescent="0.35">
      <c r="A107" t="s">
        <v>114</v>
      </c>
      <c r="B107" t="s">
        <v>32</v>
      </c>
    </row>
    <row r="108" spans="1:2" x14ac:dyDescent="0.35">
      <c r="A108" t="s">
        <v>115</v>
      </c>
      <c r="B108" t="s">
        <v>9</v>
      </c>
    </row>
    <row r="109" spans="1:2" x14ac:dyDescent="0.35">
      <c r="A109" t="s">
        <v>116</v>
      </c>
      <c r="B109" t="s">
        <v>32</v>
      </c>
    </row>
    <row r="110" spans="1:2" x14ac:dyDescent="0.35">
      <c r="A110" t="s">
        <v>117</v>
      </c>
      <c r="B110" t="s">
        <v>9</v>
      </c>
    </row>
    <row r="111" spans="1:2" x14ac:dyDescent="0.35">
      <c r="A111" t="s">
        <v>118</v>
      </c>
      <c r="B111" t="s">
        <v>9</v>
      </c>
    </row>
    <row r="112" spans="1:2" x14ac:dyDescent="0.35">
      <c r="A112" t="s">
        <v>119</v>
      </c>
      <c r="B112" t="s">
        <v>16</v>
      </c>
    </row>
    <row r="113" spans="1:2" x14ac:dyDescent="0.35">
      <c r="A113" t="s">
        <v>120</v>
      </c>
      <c r="B113" t="s">
        <v>32</v>
      </c>
    </row>
    <row r="114" spans="1:2" x14ac:dyDescent="0.35">
      <c r="A114" t="s">
        <v>121</v>
      </c>
      <c r="B114" t="s">
        <v>27</v>
      </c>
    </row>
    <row r="115" spans="1:2" x14ac:dyDescent="0.35">
      <c r="A115" t="s">
        <v>122</v>
      </c>
      <c r="B115" t="s">
        <v>16</v>
      </c>
    </row>
    <row r="116" spans="1:2" x14ac:dyDescent="0.35">
      <c r="A116" t="s">
        <v>123</v>
      </c>
      <c r="B116" t="s">
        <v>32</v>
      </c>
    </row>
    <row r="117" spans="1:2" x14ac:dyDescent="0.35">
      <c r="A117" t="s">
        <v>124</v>
      </c>
      <c r="B117" t="s">
        <v>3</v>
      </c>
    </row>
    <row r="118" spans="1:2" x14ac:dyDescent="0.35">
      <c r="A118" t="s">
        <v>125</v>
      </c>
      <c r="B118" t="s">
        <v>9</v>
      </c>
    </row>
    <row r="119" spans="1:2" x14ac:dyDescent="0.35">
      <c r="A119" t="s">
        <v>126</v>
      </c>
      <c r="B119" t="s">
        <v>32</v>
      </c>
    </row>
    <row r="120" spans="1:2" x14ac:dyDescent="0.35">
      <c r="A120" t="s">
        <v>127</v>
      </c>
      <c r="B120" t="s">
        <v>16</v>
      </c>
    </row>
    <row r="121" spans="1:2" x14ac:dyDescent="0.35">
      <c r="A121" t="s">
        <v>128</v>
      </c>
      <c r="B121" t="s">
        <v>32</v>
      </c>
    </row>
    <row r="122" spans="1:2" x14ac:dyDescent="0.35">
      <c r="A122" t="s">
        <v>129</v>
      </c>
      <c r="B122" t="s">
        <v>9</v>
      </c>
    </row>
    <row r="123" spans="1:2" x14ac:dyDescent="0.35">
      <c r="A123" t="s">
        <v>130</v>
      </c>
      <c r="B123" t="s">
        <v>9</v>
      </c>
    </row>
    <row r="124" spans="1:2" x14ac:dyDescent="0.35">
      <c r="A124" t="s">
        <v>131</v>
      </c>
      <c r="B124" t="s">
        <v>32</v>
      </c>
    </row>
    <row r="125" spans="1:2" x14ac:dyDescent="0.35">
      <c r="A125" t="s">
        <v>132</v>
      </c>
      <c r="B125" t="s">
        <v>16</v>
      </c>
    </row>
    <row r="126" spans="1:2" x14ac:dyDescent="0.35">
      <c r="A126" t="s">
        <v>133</v>
      </c>
      <c r="B126" t="s">
        <v>32</v>
      </c>
    </row>
    <row r="127" spans="1:2" x14ac:dyDescent="0.35">
      <c r="A127" t="s">
        <v>134</v>
      </c>
      <c r="B127" t="s">
        <v>9</v>
      </c>
    </row>
    <row r="128" spans="1:2" x14ac:dyDescent="0.35">
      <c r="A128" t="s">
        <v>135</v>
      </c>
      <c r="B128" t="s">
        <v>9</v>
      </c>
    </row>
    <row r="129" spans="1:2" x14ac:dyDescent="0.35">
      <c r="A129" t="s">
        <v>136</v>
      </c>
      <c r="B129" t="s">
        <v>32</v>
      </c>
    </row>
    <row r="130" spans="1:2" x14ac:dyDescent="0.35">
      <c r="A130" t="s">
        <v>137</v>
      </c>
      <c r="B130" t="s">
        <v>9</v>
      </c>
    </row>
    <row r="131" spans="1:2" x14ac:dyDescent="0.35">
      <c r="A131" t="s">
        <v>138</v>
      </c>
      <c r="B131" t="s">
        <v>32</v>
      </c>
    </row>
    <row r="132" spans="1:2" x14ac:dyDescent="0.35">
      <c r="A132" t="s">
        <v>139</v>
      </c>
      <c r="B132" t="s">
        <v>9</v>
      </c>
    </row>
    <row r="133" spans="1:2" x14ac:dyDescent="0.35">
      <c r="A133" t="s">
        <v>140</v>
      </c>
      <c r="B133" t="s">
        <v>32</v>
      </c>
    </row>
    <row r="134" spans="1:2" x14ac:dyDescent="0.35">
      <c r="A134" t="s">
        <v>141</v>
      </c>
      <c r="B134" t="s">
        <v>32</v>
      </c>
    </row>
    <row r="135" spans="1:2" x14ac:dyDescent="0.35">
      <c r="A135" t="s">
        <v>142</v>
      </c>
      <c r="B135" t="s">
        <v>16</v>
      </c>
    </row>
    <row r="136" spans="1:2" x14ac:dyDescent="0.35">
      <c r="A136" t="s">
        <v>143</v>
      </c>
      <c r="B136" t="s">
        <v>32</v>
      </c>
    </row>
    <row r="137" spans="1:2" x14ac:dyDescent="0.35">
      <c r="A137" t="s">
        <v>144</v>
      </c>
      <c r="B137" t="s">
        <v>32</v>
      </c>
    </row>
    <row r="138" spans="1:2" x14ac:dyDescent="0.35">
      <c r="A138" t="s">
        <v>145</v>
      </c>
      <c r="B138" t="s">
        <v>32</v>
      </c>
    </row>
    <row r="139" spans="1:2" x14ac:dyDescent="0.35">
      <c r="A139" t="s">
        <v>146</v>
      </c>
      <c r="B139" t="s">
        <v>32</v>
      </c>
    </row>
    <row r="140" spans="1:2" x14ac:dyDescent="0.35">
      <c r="A140" t="s">
        <v>147</v>
      </c>
      <c r="B140" t="s">
        <v>32</v>
      </c>
    </row>
    <row r="141" spans="1:2" x14ac:dyDescent="0.35">
      <c r="A141" t="s">
        <v>148</v>
      </c>
      <c r="B141" t="s">
        <v>9</v>
      </c>
    </row>
    <row r="142" spans="1:2" x14ac:dyDescent="0.35">
      <c r="A142" t="s">
        <v>149</v>
      </c>
      <c r="B142" t="s">
        <v>9</v>
      </c>
    </row>
    <row r="143" spans="1:2" x14ac:dyDescent="0.35">
      <c r="A143" t="s">
        <v>150</v>
      </c>
      <c r="B143" t="s">
        <v>16</v>
      </c>
    </row>
    <row r="144" spans="1:2" x14ac:dyDescent="0.35">
      <c r="A144" t="s">
        <v>151</v>
      </c>
      <c r="B144" t="s">
        <v>16</v>
      </c>
    </row>
    <row r="145" spans="1:2" x14ac:dyDescent="0.35">
      <c r="A145" t="s">
        <v>152</v>
      </c>
      <c r="B145" t="s">
        <v>3</v>
      </c>
    </row>
    <row r="146" spans="1:2" x14ac:dyDescent="0.35">
      <c r="A146" t="s">
        <v>153</v>
      </c>
      <c r="B146" t="s">
        <v>9</v>
      </c>
    </row>
    <row r="147" spans="1:2" x14ac:dyDescent="0.35">
      <c r="A147" t="s">
        <v>154</v>
      </c>
      <c r="B147" t="s">
        <v>27</v>
      </c>
    </row>
    <row r="148" spans="1:2" x14ac:dyDescent="0.35">
      <c r="A148" t="s">
        <v>155</v>
      </c>
      <c r="B148" t="s">
        <v>27</v>
      </c>
    </row>
    <row r="149" spans="1:2" x14ac:dyDescent="0.35">
      <c r="A149" t="s">
        <v>156</v>
      </c>
      <c r="B149" t="s">
        <v>9</v>
      </c>
    </row>
    <row r="150" spans="1:2" x14ac:dyDescent="0.35">
      <c r="A150" t="s">
        <v>157</v>
      </c>
      <c r="B150" t="s">
        <v>9</v>
      </c>
    </row>
    <row r="151" spans="1:2" x14ac:dyDescent="0.35">
      <c r="A151" t="s">
        <v>158</v>
      </c>
      <c r="B151" t="s">
        <v>32</v>
      </c>
    </row>
    <row r="152" spans="1:2" x14ac:dyDescent="0.35">
      <c r="A152" t="s">
        <v>159</v>
      </c>
      <c r="B152" t="s">
        <v>9</v>
      </c>
    </row>
    <row r="153" spans="1:2" x14ac:dyDescent="0.35">
      <c r="A153" t="s">
        <v>160</v>
      </c>
      <c r="B153" t="s">
        <v>32</v>
      </c>
    </row>
    <row r="154" spans="1:2" x14ac:dyDescent="0.35">
      <c r="A154" t="s">
        <v>161</v>
      </c>
      <c r="B154" t="s">
        <v>32</v>
      </c>
    </row>
    <row r="155" spans="1:2" x14ac:dyDescent="0.35">
      <c r="A155" t="s">
        <v>162</v>
      </c>
      <c r="B155" t="s">
        <v>16</v>
      </c>
    </row>
    <row r="156" spans="1:2" x14ac:dyDescent="0.35">
      <c r="A156" t="s">
        <v>163</v>
      </c>
      <c r="B156" t="s">
        <v>32</v>
      </c>
    </row>
    <row r="157" spans="1:2" x14ac:dyDescent="0.35">
      <c r="A157" t="s">
        <v>164</v>
      </c>
      <c r="B157" t="s">
        <v>12</v>
      </c>
    </row>
    <row r="158" spans="1:2" x14ac:dyDescent="0.35">
      <c r="A158" t="s">
        <v>165</v>
      </c>
      <c r="B158" t="s">
        <v>9</v>
      </c>
    </row>
    <row r="159" spans="1:2" x14ac:dyDescent="0.35">
      <c r="A159" t="s">
        <v>166</v>
      </c>
      <c r="B159" t="s">
        <v>32</v>
      </c>
    </row>
    <row r="160" spans="1:2" x14ac:dyDescent="0.35">
      <c r="A160" t="s">
        <v>167</v>
      </c>
      <c r="B160" t="s">
        <v>12</v>
      </c>
    </row>
    <row r="161" spans="1:2" x14ac:dyDescent="0.35">
      <c r="A161" t="s">
        <v>168</v>
      </c>
      <c r="B161" t="s">
        <v>9</v>
      </c>
    </row>
    <row r="162" spans="1:2" x14ac:dyDescent="0.35">
      <c r="A162" t="s">
        <v>169</v>
      </c>
      <c r="B162" t="s">
        <v>32</v>
      </c>
    </row>
    <row r="163" spans="1:2" x14ac:dyDescent="0.35">
      <c r="A163" t="s">
        <v>170</v>
      </c>
      <c r="B163" t="s">
        <v>9</v>
      </c>
    </row>
    <row r="164" spans="1:2" x14ac:dyDescent="0.35">
      <c r="A164" t="s">
        <v>171</v>
      </c>
      <c r="B164" t="s">
        <v>9</v>
      </c>
    </row>
    <row r="165" spans="1:2" x14ac:dyDescent="0.35">
      <c r="A165" t="s">
        <v>172</v>
      </c>
      <c r="B165" t="s">
        <v>32</v>
      </c>
    </row>
    <row r="166" spans="1:2" x14ac:dyDescent="0.35">
      <c r="A166" t="s">
        <v>173</v>
      </c>
      <c r="B166" t="s">
        <v>32</v>
      </c>
    </row>
    <row r="167" spans="1:2" x14ac:dyDescent="0.35">
      <c r="A167" t="s">
        <v>174</v>
      </c>
      <c r="B167" t="s">
        <v>9</v>
      </c>
    </row>
    <row r="168" spans="1:2" x14ac:dyDescent="0.35">
      <c r="A168" t="s">
        <v>175</v>
      </c>
      <c r="B168" t="s">
        <v>9</v>
      </c>
    </row>
    <row r="169" spans="1:2" x14ac:dyDescent="0.35">
      <c r="A169" t="s">
        <v>176</v>
      </c>
      <c r="B169" t="s">
        <v>9</v>
      </c>
    </row>
    <row r="170" spans="1:2" x14ac:dyDescent="0.35">
      <c r="A170" t="s">
        <v>177</v>
      </c>
      <c r="B170" t="s">
        <v>32</v>
      </c>
    </row>
    <row r="171" spans="1:2" x14ac:dyDescent="0.35">
      <c r="A171" t="s">
        <v>178</v>
      </c>
      <c r="B171" t="s">
        <v>27</v>
      </c>
    </row>
    <row r="172" spans="1:2" x14ac:dyDescent="0.35">
      <c r="A172" t="s">
        <v>179</v>
      </c>
      <c r="B172" t="s">
        <v>9</v>
      </c>
    </row>
    <row r="173" spans="1:2" x14ac:dyDescent="0.35">
      <c r="A173" t="s">
        <v>180</v>
      </c>
      <c r="B173" t="s">
        <v>27</v>
      </c>
    </row>
    <row r="174" spans="1:2" x14ac:dyDescent="0.35">
      <c r="A174" t="s">
        <v>181</v>
      </c>
      <c r="B174" t="s">
        <v>9</v>
      </c>
    </row>
    <row r="175" spans="1:2" x14ac:dyDescent="0.35">
      <c r="A175" t="s">
        <v>182</v>
      </c>
      <c r="B175" t="s">
        <v>32</v>
      </c>
    </row>
    <row r="176" spans="1:2" x14ac:dyDescent="0.35">
      <c r="A176" t="s">
        <v>183</v>
      </c>
      <c r="B176" t="s">
        <v>32</v>
      </c>
    </row>
    <row r="177" spans="1:2" x14ac:dyDescent="0.35">
      <c r="A177" t="s">
        <v>184</v>
      </c>
      <c r="B177" t="s">
        <v>9</v>
      </c>
    </row>
    <row r="178" spans="1:2" x14ac:dyDescent="0.35">
      <c r="A178" t="s">
        <v>185</v>
      </c>
      <c r="B178" t="s">
        <v>3</v>
      </c>
    </row>
    <row r="179" spans="1:2" x14ac:dyDescent="0.35">
      <c r="A179" t="s">
        <v>186</v>
      </c>
      <c r="B179" t="s">
        <v>27</v>
      </c>
    </row>
    <row r="180" spans="1:2" x14ac:dyDescent="0.35">
      <c r="A180" t="s">
        <v>187</v>
      </c>
      <c r="B180" t="s">
        <v>9</v>
      </c>
    </row>
    <row r="181" spans="1:2" x14ac:dyDescent="0.35">
      <c r="A181" t="s">
        <v>188</v>
      </c>
      <c r="B181" t="s">
        <v>9</v>
      </c>
    </row>
    <row r="182" spans="1:2" x14ac:dyDescent="0.35">
      <c r="A182" t="s">
        <v>189</v>
      </c>
      <c r="B18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Petrol_Excel_Projects</vt:lpstr>
      <vt:lpstr>Fuel_Price_Affordability_Dashbo</vt:lpstr>
      <vt:lpstr>Working</vt:lpstr>
      <vt:lpstr>Country_Mapping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Pichsophea LONG</dc:creator>
  <cp:lastModifiedBy>Pichsophea LONG</cp:lastModifiedBy>
  <dcterms:created xsi:type="dcterms:W3CDTF">2025-04-23T17:44:14Z</dcterms:created>
  <dcterms:modified xsi:type="dcterms:W3CDTF">2025-04-23T20:14:07Z</dcterms:modified>
</cp:coreProperties>
</file>