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avel Švejda\Desktop\MemDim\"/>
    </mc:Choice>
  </mc:AlternateContent>
  <xr:revisionPtr revIDLastSave="0" documentId="13_ncr:1_{68ABBCA6-7E8C-431E-9C8E-416C6E30E8D3}" xr6:coauthVersionLast="47" xr6:coauthVersionMax="47" xr10:uidLastSave="{00000000-0000-0000-0000-000000000000}"/>
  <bookViews>
    <workbookView xWindow="-21697" yWindow="-98" windowWidth="21795" windowHeight="1369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M15" i="1"/>
  <c r="N15" i="1"/>
  <c r="O15" i="1"/>
  <c r="P15" i="1"/>
  <c r="M16" i="1"/>
  <c r="N16" i="1"/>
  <c r="O16" i="1"/>
  <c r="P16" i="1"/>
  <c r="M17" i="1"/>
  <c r="N17" i="1"/>
  <c r="O17" i="1"/>
  <c r="P17" i="1"/>
  <c r="M19" i="1"/>
  <c r="N19" i="1"/>
  <c r="O19" i="1"/>
  <c r="P19" i="1"/>
  <c r="M20" i="1"/>
  <c r="N20" i="1"/>
  <c r="O20" i="1"/>
  <c r="P20" i="1"/>
  <c r="L20" i="1"/>
  <c r="L19" i="1"/>
  <c r="L17" i="1"/>
  <c r="L16" i="1"/>
  <c r="L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4" i="1"/>
  <c r="M18" i="1"/>
  <c r="N18" i="1"/>
  <c r="O18" i="1"/>
  <c r="P18" i="1"/>
  <c r="L1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1" i="1"/>
  <c r="D6" i="1"/>
  <c r="E6" i="1"/>
  <c r="F6" i="1"/>
  <c r="G6" i="1"/>
  <c r="H6" i="1"/>
  <c r="I6" i="1"/>
  <c r="J6" i="1"/>
  <c r="K6" i="1"/>
  <c r="L6" i="1"/>
  <c r="M6" i="1"/>
  <c r="N6" i="1"/>
  <c r="O6" i="1"/>
  <c r="P6" i="1"/>
  <c r="C6" i="1"/>
  <c r="F8" i="1"/>
  <c r="F13" i="1" s="1"/>
  <c r="F9" i="1"/>
  <c r="F10" i="1" s="1"/>
  <c r="D9" i="1"/>
  <c r="D12" i="1" s="1"/>
  <c r="E9" i="1"/>
  <c r="E12" i="1" s="1"/>
  <c r="G9" i="1"/>
  <c r="G10" i="1" s="1"/>
  <c r="H9" i="1"/>
  <c r="H10" i="1" s="1"/>
  <c r="I9" i="1"/>
  <c r="I10" i="1" s="1"/>
  <c r="J9" i="1"/>
  <c r="J12" i="1" s="1"/>
  <c r="K9" i="1"/>
  <c r="K10" i="1" s="1"/>
  <c r="C9" i="1"/>
  <c r="C12" i="1" s="1"/>
  <c r="D8" i="1"/>
  <c r="E8" i="1"/>
  <c r="G8" i="1"/>
  <c r="H8" i="1"/>
  <c r="I8" i="1"/>
  <c r="I13" i="1" s="1"/>
  <c r="J8" i="1"/>
  <c r="J13" i="1" s="1"/>
  <c r="K8" i="1"/>
  <c r="K13" i="1" s="1"/>
  <c r="L8" i="1"/>
  <c r="L13" i="1" s="1"/>
  <c r="M8" i="1"/>
  <c r="N8" i="1"/>
  <c r="O8" i="1"/>
  <c r="P8" i="1"/>
  <c r="C8" i="1"/>
  <c r="N9" i="1" l="1"/>
  <c r="N12" i="1" s="1"/>
  <c r="E10" i="1"/>
  <c r="L9" i="1"/>
  <c r="L12" i="1" s="1"/>
  <c r="P9" i="1"/>
  <c r="P10" i="1" s="1"/>
  <c r="M9" i="1"/>
  <c r="M12" i="1" s="1"/>
  <c r="N13" i="1"/>
  <c r="E13" i="1"/>
  <c r="J10" i="1"/>
  <c r="O9" i="1"/>
  <c r="O10" i="1" s="1"/>
  <c r="K12" i="1"/>
  <c r="L10" i="1"/>
  <c r="F12" i="1"/>
  <c r="P13" i="1"/>
  <c r="H13" i="1"/>
  <c r="M10" i="1"/>
  <c r="D10" i="1"/>
  <c r="O13" i="1"/>
  <c r="G13" i="1"/>
  <c r="I12" i="1"/>
  <c r="P12" i="1"/>
  <c r="H12" i="1"/>
  <c r="M13" i="1"/>
  <c r="D13" i="1"/>
  <c r="C10" i="1"/>
  <c r="G12" i="1"/>
  <c r="C13" i="1"/>
  <c r="N10" i="1" l="1"/>
  <c r="O12" i="1"/>
</calcChain>
</file>

<file path=xl/sharedStrings.xml><?xml version="1.0" encoding="utf-8"?>
<sst xmlns="http://schemas.openxmlformats.org/spreadsheetml/2006/main" count="37" uniqueCount="37">
  <si>
    <t>https://www.ebeton.cz/specifikace/</t>
  </si>
  <si>
    <t>Pevnostní třídy betonu</t>
  </si>
  <si>
    <t>fck</t>
  </si>
  <si>
    <t>fck,cube</t>
  </si>
  <si>
    <t>fcm</t>
  </si>
  <si>
    <t>fctm</t>
  </si>
  <si>
    <t>fctk;0,05</t>
  </si>
  <si>
    <t>fctk;0,95</t>
  </si>
  <si>
    <t>Ecm</t>
  </si>
  <si>
    <t>Ec1</t>
  </si>
  <si>
    <t>Ecu,1</t>
  </si>
  <si>
    <t>Ec2</t>
  </si>
  <si>
    <t>Ecu2</t>
  </si>
  <si>
    <t>n</t>
  </si>
  <si>
    <t>Ec3</t>
  </si>
  <si>
    <t>Ecu3</t>
  </si>
  <si>
    <t>fctd</t>
  </si>
  <si>
    <t>fcd</t>
  </si>
  <si>
    <t>μ</t>
  </si>
  <si>
    <t>α</t>
  </si>
  <si>
    <t>γc</t>
  </si>
  <si>
    <t>γs</t>
  </si>
  <si>
    <t>Char. betonu</t>
  </si>
  <si>
    <t>C 12/15</t>
  </si>
  <si>
    <t>C 16/20</t>
  </si>
  <si>
    <t>C 20/25</t>
  </si>
  <si>
    <t>C 25/30</t>
  </si>
  <si>
    <t>C 30/37</t>
  </si>
  <si>
    <t>C 35/45</t>
  </si>
  <si>
    <t>C 40/50</t>
  </si>
  <si>
    <t>C 45/55</t>
  </si>
  <si>
    <t>C 50/60</t>
  </si>
  <si>
    <t>C 55/67</t>
  </si>
  <si>
    <t>C 60/75</t>
  </si>
  <si>
    <t>C 70/85</t>
  </si>
  <si>
    <t>C 80/95</t>
  </si>
  <si>
    <t>C 90/105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</si>
</sst>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474747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i/>
      <sz val="11"/>
      <color theme="4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3"/>
  <sheetViews>
    <sheetView tabSelected="1" topLeftCell="A8" workbookViewId="0">
      <selection activeCell="C23" sqref="C23"/>
    </sheetView>
  </sheetViews>
  <sheetFormatPr defaultRowHeight="15" x14ac:dyDescent="0.25"/>
  <cols>
    <col min="1" max="1" width="11.85546875" customWidth="1"/>
    <col min="2" max="2" width="10.28515625" customWidth="1"/>
    <col min="3" max="3" width="12.140625" bestFit="1" customWidth="1"/>
    <col min="4" max="11" width="9.28515625" bestFit="1" customWidth="1"/>
    <col min="12" max="12" width="10.5703125" bestFit="1" customWidth="1"/>
    <col min="13" max="16" width="9.28515625" bestFit="1" customWidth="1"/>
  </cols>
  <sheetData>
    <row r="2" spans="2:16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2:16" ht="24" customHeight="1" x14ac:dyDescent="0.25">
      <c r="B3" s="16" t="s">
        <v>22</v>
      </c>
      <c r="C3" s="17" t="s"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2:16" x14ac:dyDescent="0.25">
      <c r="B4" s="16"/>
      <c r="C4" s="9" t="s">
        <v>23</v>
      </c>
      <c r="D4" s="9" t="s">
        <v>24</v>
      </c>
      <c r="E4" s="9" t="s">
        <v>25</v>
      </c>
      <c r="F4" s="9" t="s">
        <v>26</v>
      </c>
      <c r="G4" s="9" t="s">
        <v>27</v>
      </c>
      <c r="H4" s="9" t="s">
        <v>28</v>
      </c>
      <c r="I4" s="9" t="s">
        <v>29</v>
      </c>
      <c r="J4" s="9" t="s">
        <v>30</v>
      </c>
      <c r="K4" s="9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</row>
    <row r="5" spans="2:16" ht="20.100000000000001" customHeight="1" x14ac:dyDescent="0.25">
      <c r="B5" s="11" t="s">
        <v>2</v>
      </c>
      <c r="C5" s="1">
        <v>12</v>
      </c>
      <c r="D5" s="1">
        <v>16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  <c r="J5" s="1">
        <v>45</v>
      </c>
      <c r="K5" s="1">
        <v>50</v>
      </c>
      <c r="L5" s="2">
        <v>55</v>
      </c>
      <c r="M5" s="2">
        <v>60</v>
      </c>
      <c r="N5" s="2">
        <v>70</v>
      </c>
      <c r="O5" s="2">
        <v>80</v>
      </c>
      <c r="P5" s="2">
        <v>90</v>
      </c>
    </row>
    <row r="6" spans="2:16" ht="20.100000000000001" customHeight="1" x14ac:dyDescent="0.25">
      <c r="B6" s="11" t="s">
        <v>17</v>
      </c>
      <c r="C6" s="3">
        <f t="shared" ref="C6:P6" si="0">C5/$C$24</f>
        <v>8</v>
      </c>
      <c r="D6" s="3">
        <f t="shared" si="0"/>
        <v>10.666666666666666</v>
      </c>
      <c r="E6" s="3">
        <f t="shared" si="0"/>
        <v>13.333333333333334</v>
      </c>
      <c r="F6" s="3">
        <f t="shared" si="0"/>
        <v>16.666666666666668</v>
      </c>
      <c r="G6" s="3">
        <f t="shared" si="0"/>
        <v>20</v>
      </c>
      <c r="H6" s="3">
        <f t="shared" si="0"/>
        <v>23.333333333333332</v>
      </c>
      <c r="I6" s="3">
        <f t="shared" si="0"/>
        <v>26.666666666666668</v>
      </c>
      <c r="J6" s="3">
        <f t="shared" si="0"/>
        <v>30</v>
      </c>
      <c r="K6" s="3">
        <f t="shared" si="0"/>
        <v>33.333333333333336</v>
      </c>
      <c r="L6" s="4">
        <f t="shared" si="0"/>
        <v>36.666666666666664</v>
      </c>
      <c r="M6" s="4">
        <f t="shared" si="0"/>
        <v>40</v>
      </c>
      <c r="N6" s="4">
        <f t="shared" si="0"/>
        <v>46.666666666666664</v>
      </c>
      <c r="O6" s="4">
        <f t="shared" si="0"/>
        <v>53.333333333333336</v>
      </c>
      <c r="P6" s="4">
        <f t="shared" si="0"/>
        <v>60</v>
      </c>
    </row>
    <row r="7" spans="2:16" ht="20.100000000000001" customHeight="1" x14ac:dyDescent="0.25">
      <c r="B7" s="11" t="s">
        <v>3</v>
      </c>
      <c r="C7" s="1">
        <v>15</v>
      </c>
      <c r="D7" s="1">
        <v>20</v>
      </c>
      <c r="E7" s="1">
        <v>25</v>
      </c>
      <c r="F7" s="1">
        <v>30</v>
      </c>
      <c r="G7" s="1">
        <v>37</v>
      </c>
      <c r="H7" s="1">
        <v>45</v>
      </c>
      <c r="I7" s="1">
        <v>50</v>
      </c>
      <c r="J7" s="1">
        <v>55</v>
      </c>
      <c r="K7" s="1">
        <v>60</v>
      </c>
      <c r="L7" s="2">
        <v>67</v>
      </c>
      <c r="M7" s="2">
        <v>75</v>
      </c>
      <c r="N7" s="2">
        <v>85</v>
      </c>
      <c r="O7" s="2">
        <v>95</v>
      </c>
      <c r="P7" s="2">
        <v>105</v>
      </c>
    </row>
    <row r="8" spans="2:16" ht="20.100000000000001" customHeight="1" x14ac:dyDescent="0.25">
      <c r="B8" s="11" t="s">
        <v>4</v>
      </c>
      <c r="C8" s="1">
        <f>C5+8</f>
        <v>20</v>
      </c>
      <c r="D8" s="1">
        <f t="shared" ref="D8:E8" si="1">D5+8</f>
        <v>24</v>
      </c>
      <c r="E8" s="1">
        <f t="shared" si="1"/>
        <v>28</v>
      </c>
      <c r="F8" s="1">
        <f t="shared" ref="F8" si="2">F5+8</f>
        <v>33</v>
      </c>
      <c r="G8" s="1">
        <f t="shared" ref="G8:P8" si="3">G5+8</f>
        <v>38</v>
      </c>
      <c r="H8" s="1">
        <f t="shared" si="3"/>
        <v>43</v>
      </c>
      <c r="I8" s="1">
        <f t="shared" si="3"/>
        <v>48</v>
      </c>
      <c r="J8" s="1">
        <f t="shared" si="3"/>
        <v>53</v>
      </c>
      <c r="K8" s="1">
        <f t="shared" si="3"/>
        <v>58</v>
      </c>
      <c r="L8" s="2">
        <f t="shared" si="3"/>
        <v>63</v>
      </c>
      <c r="M8" s="2">
        <f t="shared" si="3"/>
        <v>68</v>
      </c>
      <c r="N8" s="2">
        <f t="shared" si="3"/>
        <v>78</v>
      </c>
      <c r="O8" s="2">
        <f t="shared" si="3"/>
        <v>88</v>
      </c>
      <c r="P8" s="2">
        <f t="shared" si="3"/>
        <v>98</v>
      </c>
    </row>
    <row r="9" spans="2:16" ht="20.100000000000001" customHeight="1" x14ac:dyDescent="0.25">
      <c r="B9" s="11" t="s">
        <v>5</v>
      </c>
      <c r="C9" s="3">
        <f>0.3*C5^(2/3)</f>
        <v>1.5724448365253381</v>
      </c>
      <c r="D9" s="3">
        <f t="shared" ref="D9:E9" si="4">0.3*D5^(2/3)</f>
        <v>1.9048812623618392</v>
      </c>
      <c r="E9" s="3">
        <f t="shared" si="4"/>
        <v>2.2104188991842313</v>
      </c>
      <c r="F9" s="3">
        <f t="shared" ref="F9" si="5">0.3*F5^(2/3)</f>
        <v>2.5649639200150443</v>
      </c>
      <c r="G9" s="3">
        <f>0.3*G5^(2/3)</f>
        <v>2.896468153816889</v>
      </c>
      <c r="H9" s="3">
        <f>0.3*H5^(2/3)</f>
        <v>3.2099624416952368</v>
      </c>
      <c r="I9" s="3">
        <f>0.3*I5^(2/3)</f>
        <v>3.5088212858554391</v>
      </c>
      <c r="J9" s="3">
        <f>0.3*J5^(2/3)</f>
        <v>3.7954469938578708</v>
      </c>
      <c r="K9" s="3">
        <f>0.3*K5^(2/3)</f>
        <v>4.0716264248923588</v>
      </c>
      <c r="L9" s="4">
        <f>2.12*LN(1+(L8/10))</f>
        <v>4.214293618087213</v>
      </c>
      <c r="M9" s="4">
        <f t="shared" ref="M9:P9" si="6">2.12*LN(1+(M8/10))</f>
        <v>4.3547423154345584</v>
      </c>
      <c r="N9" s="4">
        <f t="shared" si="6"/>
        <v>4.6104736495464218</v>
      </c>
      <c r="O9" s="4">
        <f t="shared" si="6"/>
        <v>4.8386506576342363</v>
      </c>
      <c r="P9" s="4">
        <f t="shared" si="6"/>
        <v>5.0446378043559692</v>
      </c>
    </row>
    <row r="10" spans="2:16" ht="20.100000000000001" customHeight="1" x14ac:dyDescent="0.25">
      <c r="B10" s="11" t="s">
        <v>6</v>
      </c>
      <c r="C10" s="3">
        <f>C9*0.7</f>
        <v>1.1007113855677366</v>
      </c>
      <c r="D10" s="3">
        <f t="shared" ref="D10:F10" si="7">D9*0.7</f>
        <v>1.3334168836532874</v>
      </c>
      <c r="E10" s="3">
        <f t="shared" si="7"/>
        <v>1.5472932294289619</v>
      </c>
      <c r="F10" s="3">
        <f t="shared" si="7"/>
        <v>1.7954747440105308</v>
      </c>
      <c r="G10" s="3">
        <f t="shared" ref="G10:P10" si="8">G9*0.7</f>
        <v>2.0275277076718221</v>
      </c>
      <c r="H10" s="3">
        <f t="shared" si="8"/>
        <v>2.2469737091866655</v>
      </c>
      <c r="I10" s="3">
        <f t="shared" si="8"/>
        <v>2.4561749000988073</v>
      </c>
      <c r="J10" s="3">
        <f t="shared" si="8"/>
        <v>2.6568128957005093</v>
      </c>
      <c r="K10" s="3">
        <f t="shared" si="8"/>
        <v>2.8501384974246511</v>
      </c>
      <c r="L10" s="4">
        <f t="shared" si="8"/>
        <v>2.950005532661049</v>
      </c>
      <c r="M10" s="4">
        <f t="shared" si="8"/>
        <v>3.0483196208041905</v>
      </c>
      <c r="N10" s="4">
        <f t="shared" si="8"/>
        <v>3.227331554682495</v>
      </c>
      <c r="O10" s="4">
        <f t="shared" si="8"/>
        <v>3.3870554603439653</v>
      </c>
      <c r="P10" s="4">
        <f t="shared" si="8"/>
        <v>3.531246463049178</v>
      </c>
    </row>
    <row r="11" spans="2:16" ht="20.100000000000001" customHeight="1" x14ac:dyDescent="0.25">
      <c r="B11" s="11" t="s">
        <v>16</v>
      </c>
      <c r="C11" s="3">
        <f t="shared" ref="C11:P11" si="9">C10/$C$24</f>
        <v>0.73380759037849108</v>
      </c>
      <c r="D11" s="3">
        <f t="shared" si="9"/>
        <v>0.88894458910219154</v>
      </c>
      <c r="E11" s="3">
        <f t="shared" si="9"/>
        <v>1.031528819619308</v>
      </c>
      <c r="F11" s="3">
        <f t="shared" si="9"/>
        <v>1.1969831626736871</v>
      </c>
      <c r="G11" s="3">
        <f t="shared" si="9"/>
        <v>1.3516851384478814</v>
      </c>
      <c r="H11" s="3">
        <f t="shared" si="9"/>
        <v>1.4979824727911104</v>
      </c>
      <c r="I11" s="3">
        <f t="shared" si="9"/>
        <v>1.637449933399205</v>
      </c>
      <c r="J11" s="3">
        <f t="shared" si="9"/>
        <v>1.7712085971336728</v>
      </c>
      <c r="K11" s="3">
        <f t="shared" si="9"/>
        <v>1.900092331616434</v>
      </c>
      <c r="L11" s="4">
        <f t="shared" si="9"/>
        <v>1.9666703551073661</v>
      </c>
      <c r="M11" s="4">
        <f t="shared" si="9"/>
        <v>2.0322130805361271</v>
      </c>
      <c r="N11" s="4">
        <f t="shared" si="9"/>
        <v>2.1515543697883301</v>
      </c>
      <c r="O11" s="4">
        <f t="shared" si="9"/>
        <v>2.2580369735626435</v>
      </c>
      <c r="P11" s="4">
        <f t="shared" si="9"/>
        <v>2.3541643086994521</v>
      </c>
    </row>
    <row r="12" spans="2:16" ht="20.100000000000001" customHeight="1" x14ac:dyDescent="0.25">
      <c r="B12" s="11" t="s">
        <v>7</v>
      </c>
      <c r="C12" s="3">
        <f>1.3*C9</f>
        <v>2.0441782874829397</v>
      </c>
      <c r="D12" s="3">
        <f t="shared" ref="D12:E12" si="10">1.3*D9</f>
        <v>2.4763456410703912</v>
      </c>
      <c r="E12" s="3">
        <f t="shared" si="10"/>
        <v>2.8735445689395007</v>
      </c>
      <c r="F12" s="3">
        <f t="shared" ref="F12" si="11">1.3*F9</f>
        <v>3.3344530960195575</v>
      </c>
      <c r="G12" s="3">
        <f t="shared" ref="G12:P12" si="12">1.3*G9</f>
        <v>3.765408599961956</v>
      </c>
      <c r="H12" s="3">
        <f t="shared" si="12"/>
        <v>4.1729511742038081</v>
      </c>
      <c r="I12" s="3">
        <f t="shared" si="12"/>
        <v>4.5614676716120712</v>
      </c>
      <c r="J12" s="3">
        <f t="shared" si="12"/>
        <v>4.9340810920152318</v>
      </c>
      <c r="K12" s="3">
        <f t="shared" si="12"/>
        <v>5.2931143523600666</v>
      </c>
      <c r="L12" s="4">
        <f t="shared" si="12"/>
        <v>5.4785817035133775</v>
      </c>
      <c r="M12" s="4">
        <f t="shared" si="12"/>
        <v>5.6611650100649262</v>
      </c>
      <c r="N12" s="4">
        <f t="shared" si="12"/>
        <v>5.9936157444103486</v>
      </c>
      <c r="O12" s="4">
        <f t="shared" si="12"/>
        <v>6.2902458549245077</v>
      </c>
      <c r="P12" s="4">
        <f t="shared" si="12"/>
        <v>6.5580291456627604</v>
      </c>
    </row>
    <row r="13" spans="2:16" ht="20.100000000000001" customHeight="1" x14ac:dyDescent="0.25">
      <c r="B13" s="11" t="s">
        <v>8</v>
      </c>
      <c r="C13" s="5">
        <f>22*(C8/10)^0.3</f>
        <v>27.085177093588158</v>
      </c>
      <c r="D13" s="5">
        <f t="shared" ref="D13:E13" si="13">22*(D8/10)^0.3</f>
        <v>28.607904894961401</v>
      </c>
      <c r="E13" s="5">
        <f t="shared" si="13"/>
        <v>29.961951054640309</v>
      </c>
      <c r="F13" s="5">
        <f t="shared" ref="F13" si="14">22*(F8/10)^0.3</f>
        <v>31.475806210019346</v>
      </c>
      <c r="G13" s="5">
        <f t="shared" ref="G13:P13" si="15">22*(G8/10)^0.3</f>
        <v>32.836568031330792</v>
      </c>
      <c r="H13" s="5">
        <f t="shared" si="15"/>
        <v>34.077146199189329</v>
      </c>
      <c r="I13" s="5">
        <f t="shared" si="15"/>
        <v>35.220462288934414</v>
      </c>
      <c r="J13" s="5">
        <f t="shared" si="15"/>
        <v>36.283188218914134</v>
      </c>
      <c r="K13" s="5">
        <f t="shared" si="15"/>
        <v>37.277869091614654</v>
      </c>
      <c r="L13" s="6">
        <f t="shared" si="15"/>
        <v>38.214206461639002</v>
      </c>
      <c r="M13" s="6">
        <f t="shared" si="15"/>
        <v>39.099873708049074</v>
      </c>
      <c r="N13" s="6">
        <f t="shared" si="15"/>
        <v>40.742817784548983</v>
      </c>
      <c r="O13" s="6">
        <f t="shared" si="15"/>
        <v>42.244238168935823</v>
      </c>
      <c r="P13" s="6">
        <f t="shared" si="15"/>
        <v>43.630531500658059</v>
      </c>
    </row>
    <row r="14" spans="2:16" ht="20.100000000000001" customHeight="1" x14ac:dyDescent="0.25">
      <c r="B14" s="11" t="s">
        <v>9</v>
      </c>
      <c r="C14" s="7">
        <f>IF(0.7*C8^0.31 &lt; 2.8,-0.7*C8^0.31,-2.8)</f>
        <v>-1.7718107758850909</v>
      </c>
      <c r="D14" s="7">
        <f t="shared" ref="D14:P14" si="16">IF(0.7*D8^0.31 &lt; 2.8,-0.7*D8^0.31,-2.8)</f>
        <v>-1.8748370396696974</v>
      </c>
      <c r="E14" s="7">
        <f t="shared" si="16"/>
        <v>-1.9666045051940388</v>
      </c>
      <c r="F14" s="7">
        <f t="shared" si="16"/>
        <v>-2.0693662482105193</v>
      </c>
      <c r="G14" s="7">
        <f t="shared" si="16"/>
        <v>-2.1618768697354804</v>
      </c>
      <c r="H14" s="7">
        <f t="shared" si="16"/>
        <v>-2.2463284691964671</v>
      </c>
      <c r="I14" s="7">
        <f t="shared" si="16"/>
        <v>-2.3242499142093389</v>
      </c>
      <c r="J14" s="7">
        <f t="shared" si="16"/>
        <v>-2.3967545449312704</v>
      </c>
      <c r="K14" s="7">
        <f t="shared" si="16"/>
        <v>-2.4646810048680772</v>
      </c>
      <c r="L14" s="8">
        <f t="shared" si="16"/>
        <v>-2.5286784670814431</v>
      </c>
      <c r="M14" s="8">
        <f t="shared" si="16"/>
        <v>-2.5892608390866876</v>
      </c>
      <c r="N14" s="8">
        <f t="shared" si="16"/>
        <v>-2.7017637279883995</v>
      </c>
      <c r="O14" s="8">
        <f t="shared" si="16"/>
        <v>-2.8</v>
      </c>
      <c r="P14" s="8">
        <f t="shared" si="16"/>
        <v>-2.8</v>
      </c>
    </row>
    <row r="15" spans="2:16" ht="20.100000000000001" customHeight="1" x14ac:dyDescent="0.25">
      <c r="B15" s="11" t="s">
        <v>10</v>
      </c>
      <c r="C15" s="7">
        <v>-3.5</v>
      </c>
      <c r="D15" s="7">
        <v>-3.5</v>
      </c>
      <c r="E15" s="7">
        <v>-3.5</v>
      </c>
      <c r="F15" s="7">
        <v>-3.5</v>
      </c>
      <c r="G15" s="7">
        <v>-3.5</v>
      </c>
      <c r="H15" s="7">
        <v>-3.5</v>
      </c>
      <c r="I15" s="7">
        <v>-3.5</v>
      </c>
      <c r="J15" s="7">
        <v>-3.5</v>
      </c>
      <c r="K15" s="7">
        <v>-3.5</v>
      </c>
      <c r="L15" s="8">
        <f>-1*(2.8+27*((98-L8)/100)^4)</f>
        <v>-3.2051687499999995</v>
      </c>
      <c r="M15" s="8">
        <f t="shared" ref="M15:P15" si="17">-1*(2.8+27*((98-M8)/100)^4)</f>
        <v>-3.0186999999999999</v>
      </c>
      <c r="N15" s="8">
        <f t="shared" si="17"/>
        <v>-2.8431999999999999</v>
      </c>
      <c r="O15" s="8">
        <f t="shared" si="17"/>
        <v>-2.8026999999999997</v>
      </c>
      <c r="P15" s="8">
        <f t="shared" si="17"/>
        <v>-2.8</v>
      </c>
    </row>
    <row r="16" spans="2:16" ht="20.100000000000001" customHeight="1" x14ac:dyDescent="0.25">
      <c r="B16" s="11" t="s">
        <v>11</v>
      </c>
      <c r="C16" s="7">
        <v>-2</v>
      </c>
      <c r="D16" s="7">
        <v>-2</v>
      </c>
      <c r="E16" s="7">
        <v>-2</v>
      </c>
      <c r="F16" s="7">
        <v>-2</v>
      </c>
      <c r="G16" s="7">
        <v>-2</v>
      </c>
      <c r="H16" s="7">
        <v>-2</v>
      </c>
      <c r="I16" s="7">
        <v>-2</v>
      </c>
      <c r="J16" s="7">
        <v>-2</v>
      </c>
      <c r="K16" s="7">
        <v>-2</v>
      </c>
      <c r="L16" s="8">
        <f>-1*(2+0.085*(L5-50)^0.53)</f>
        <v>-2.1994679057750481</v>
      </c>
      <c r="M16" s="8">
        <f t="shared" ref="M16:P16" si="18">-1*(2+0.085*(M5-50)^0.53)</f>
        <v>-2.2880175327183223</v>
      </c>
      <c r="N16" s="8">
        <f t="shared" si="18"/>
        <v>-2.4158769243143414</v>
      </c>
      <c r="O16" s="8">
        <f t="shared" si="18"/>
        <v>-2.5155765911087431</v>
      </c>
      <c r="P16" s="8">
        <f t="shared" si="18"/>
        <v>-2.6004968327615767</v>
      </c>
    </row>
    <row r="17" spans="2:16" ht="20.100000000000001" customHeight="1" x14ac:dyDescent="0.25">
      <c r="B17" s="11" t="s">
        <v>12</v>
      </c>
      <c r="C17" s="7">
        <v>-3.5</v>
      </c>
      <c r="D17" s="7">
        <v>-3.5</v>
      </c>
      <c r="E17" s="7">
        <v>-3.5</v>
      </c>
      <c r="F17" s="7">
        <v>-3.5</v>
      </c>
      <c r="G17" s="7">
        <v>-3.5</v>
      </c>
      <c r="H17" s="7">
        <v>-3.5</v>
      </c>
      <c r="I17" s="7">
        <v>-3.5</v>
      </c>
      <c r="J17" s="7">
        <v>-3.5</v>
      </c>
      <c r="K17" s="7">
        <v>-3.5</v>
      </c>
      <c r="L17" s="8">
        <f xml:space="preserve"> -1*(2.6 + 35 * ((90 - L5) / 100)^4)</f>
        <v>-3.1252187500000002</v>
      </c>
      <c r="M17" s="8">
        <f t="shared" ref="M17:P17" si="19" xml:space="preserve"> -1*(2.6 + 35 * ((90 - M5) / 100)^4)</f>
        <v>-2.8835000000000002</v>
      </c>
      <c r="N17" s="8">
        <f t="shared" si="19"/>
        <v>-2.6560000000000001</v>
      </c>
      <c r="O17" s="8">
        <f t="shared" si="19"/>
        <v>-2.6034999999999999</v>
      </c>
      <c r="P17" s="8">
        <f t="shared" si="19"/>
        <v>-2.6</v>
      </c>
    </row>
    <row r="18" spans="2:16" ht="20.100000000000001" customHeight="1" x14ac:dyDescent="0.25">
      <c r="B18" s="11" t="s">
        <v>13</v>
      </c>
      <c r="C18" s="7">
        <v>2</v>
      </c>
      <c r="D18" s="7">
        <v>2</v>
      </c>
      <c r="E18" s="7">
        <v>2</v>
      </c>
      <c r="F18" s="7">
        <v>2</v>
      </c>
      <c r="G18" s="7">
        <v>2</v>
      </c>
      <c r="H18" s="7">
        <v>2</v>
      </c>
      <c r="I18" s="7">
        <v>2</v>
      </c>
      <c r="J18" s="7">
        <v>2</v>
      </c>
      <c r="K18" s="7">
        <v>2</v>
      </c>
      <c r="L18" s="8">
        <f xml:space="preserve"> 1.4 + 23.4 * ((90 - L5) / 100)^4</f>
        <v>1.7511462499999997</v>
      </c>
      <c r="M18" s="8">
        <f t="shared" ref="M18:P18" si="20" xml:space="preserve"> 1.4 + 23.4 * ((90 - M5) / 100)^4</f>
        <v>1.58954</v>
      </c>
      <c r="N18" s="8">
        <f t="shared" si="20"/>
        <v>1.4374399999999998</v>
      </c>
      <c r="O18" s="8">
        <f t="shared" si="20"/>
        <v>1.4023399999999999</v>
      </c>
      <c r="P18" s="8">
        <f t="shared" si="20"/>
        <v>1.4</v>
      </c>
    </row>
    <row r="19" spans="2:16" ht="20.100000000000001" customHeight="1" x14ac:dyDescent="0.25">
      <c r="B19" s="11" t="s">
        <v>14</v>
      </c>
      <c r="C19" s="7">
        <v>-1.75</v>
      </c>
      <c r="D19" s="7">
        <v>-1.75</v>
      </c>
      <c r="E19" s="7">
        <v>-1.75</v>
      </c>
      <c r="F19" s="7">
        <v>-1.75</v>
      </c>
      <c r="G19" s="7">
        <v>-1.75</v>
      </c>
      <c r="H19" s="7">
        <v>-1.75</v>
      </c>
      <c r="I19" s="7">
        <v>-1.75</v>
      </c>
      <c r="J19" s="7">
        <v>-1.75</v>
      </c>
      <c r="K19" s="7">
        <v>-1.75</v>
      </c>
      <c r="L19" s="8">
        <f xml:space="preserve"> -1*(1.75 + 0.55 * ((L5 - 50) / 40))</f>
        <v>-1.8187500000000001</v>
      </c>
      <c r="M19" s="8">
        <f t="shared" ref="M19:P19" si="21" xml:space="preserve"> -1*(1.75 + 0.55 * ((M5 - 50) / 40))</f>
        <v>-1.8875</v>
      </c>
      <c r="N19" s="8">
        <f t="shared" si="21"/>
        <v>-2.0249999999999999</v>
      </c>
      <c r="O19" s="8">
        <f t="shared" si="21"/>
        <v>-2.1625000000000001</v>
      </c>
      <c r="P19" s="8">
        <f t="shared" si="21"/>
        <v>-2.2999999999999998</v>
      </c>
    </row>
    <row r="20" spans="2:16" ht="20.100000000000001" customHeight="1" x14ac:dyDescent="0.25">
      <c r="B20" s="11" t="s">
        <v>15</v>
      </c>
      <c r="C20" s="7">
        <v>-3.5</v>
      </c>
      <c r="D20" s="7">
        <v>-3.5</v>
      </c>
      <c r="E20" s="7">
        <v>-3.5</v>
      </c>
      <c r="F20" s="7">
        <v>-3.5</v>
      </c>
      <c r="G20" s="7">
        <v>-3.5</v>
      </c>
      <c r="H20" s="7">
        <v>-3.5</v>
      </c>
      <c r="I20" s="7">
        <v>-3.5</v>
      </c>
      <c r="J20" s="7">
        <v>-3.5</v>
      </c>
      <c r="K20" s="7">
        <v>-3.5</v>
      </c>
      <c r="L20" s="8">
        <f xml:space="preserve"> -1*(2.6 + 35 * ((90 - L5) / 100)^4)</f>
        <v>-3.1252187500000002</v>
      </c>
      <c r="M20" s="8">
        <f t="shared" ref="M20:P20" si="22" xml:space="preserve"> -1*(2.6 + 35 * ((90 - M5) / 100)^4)</f>
        <v>-2.8835000000000002</v>
      </c>
      <c r="N20" s="8">
        <f t="shared" si="22"/>
        <v>-2.6560000000000001</v>
      </c>
      <c r="O20" s="8">
        <f t="shared" si="22"/>
        <v>-2.6034999999999999</v>
      </c>
      <c r="P20" s="8">
        <f t="shared" si="22"/>
        <v>-2.6</v>
      </c>
    </row>
    <row r="22" spans="2:16" ht="17.100000000000001" customHeight="1" x14ac:dyDescent="0.25">
      <c r="B22" s="11" t="s">
        <v>18</v>
      </c>
      <c r="C22" s="13">
        <v>0.2</v>
      </c>
      <c r="G22" s="11"/>
    </row>
    <row r="23" spans="2:16" ht="17.100000000000001" customHeight="1" x14ac:dyDescent="0.25">
      <c r="B23" s="12" t="s">
        <v>19</v>
      </c>
      <c r="C23" s="14">
        <f>1.6*10^-5</f>
        <v>1.6000000000000003E-5</v>
      </c>
    </row>
    <row r="24" spans="2:16" ht="17.100000000000001" customHeight="1" x14ac:dyDescent="0.25">
      <c r="B24" s="12" t="s">
        <v>20</v>
      </c>
      <c r="C24" s="13">
        <v>1.5</v>
      </c>
    </row>
    <row r="25" spans="2:16" ht="17.100000000000001" customHeight="1" x14ac:dyDescent="0.25">
      <c r="B25" s="12" t="s">
        <v>21</v>
      </c>
      <c r="C25" s="13">
        <v>1.1499999999999999</v>
      </c>
    </row>
    <row r="27" spans="2:16" x14ac:dyDescent="0.25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2:16" x14ac:dyDescent="0.25"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2:16" x14ac:dyDescent="0.25"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2:16" x14ac:dyDescent="0.25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2:16" x14ac:dyDescent="0.25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2:16" x14ac:dyDescent="0.25"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3:16" x14ac:dyDescent="0.25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</sheetData>
  <mergeCells count="3">
    <mergeCell ref="B2:P2"/>
    <mergeCell ref="B3:B4"/>
    <mergeCell ref="C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Švejda</dc:creator>
  <cp:lastModifiedBy>Pavel Švejda</cp:lastModifiedBy>
  <dcterms:created xsi:type="dcterms:W3CDTF">2015-06-05T18:19:34Z</dcterms:created>
  <dcterms:modified xsi:type="dcterms:W3CDTF">2025-05-24T19:40:24Z</dcterms:modified>
</cp:coreProperties>
</file>