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20" yWindow="0" windowWidth="28800" windowHeight="16320"/>
  </bookViews>
  <sheets>
    <sheet name="Blad1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T16" i="1"/>
  <c r="S16" i="1"/>
  <c r="R16" i="1"/>
  <c r="Q16" i="1"/>
  <c r="P16" i="1"/>
  <c r="O16" i="1"/>
  <c r="N16" i="1"/>
  <c r="M16" i="1"/>
  <c r="T15" i="1"/>
  <c r="S15" i="1"/>
  <c r="R15" i="1"/>
  <c r="Q15" i="1"/>
  <c r="P15" i="1"/>
  <c r="O15" i="1"/>
  <c r="N15" i="1"/>
  <c r="M15" i="1"/>
  <c r="T14" i="1"/>
  <c r="S14" i="1"/>
  <c r="R14" i="1"/>
  <c r="Q14" i="1"/>
  <c r="P14" i="1"/>
  <c r="O14" i="1"/>
  <c r="N14" i="1"/>
  <c r="M14" i="1"/>
  <c r="T13" i="1"/>
  <c r="S13" i="1"/>
  <c r="R13" i="1"/>
  <c r="Q13" i="1"/>
  <c r="P13" i="1"/>
  <c r="O13" i="1"/>
  <c r="N13" i="1"/>
  <c r="M13" i="1"/>
  <c r="T12" i="1"/>
  <c r="S12" i="1"/>
  <c r="R12" i="1"/>
  <c r="Q12" i="1"/>
  <c r="P12" i="1"/>
  <c r="O12" i="1"/>
  <c r="N12" i="1"/>
  <c r="M12" i="1"/>
  <c r="T11" i="1"/>
  <c r="S11" i="1"/>
  <c r="R11" i="1"/>
  <c r="Q11" i="1"/>
  <c r="P11" i="1"/>
  <c r="O11" i="1"/>
  <c r="N11" i="1"/>
  <c r="M11" i="1"/>
  <c r="T10" i="1"/>
  <c r="S10" i="1"/>
  <c r="R10" i="1"/>
  <c r="Q10" i="1"/>
  <c r="P10" i="1"/>
  <c r="O10" i="1"/>
  <c r="N10" i="1"/>
  <c r="M10" i="1"/>
  <c r="T9" i="1"/>
  <c r="P9" i="1"/>
  <c r="Z9" i="1"/>
  <c r="S9" i="1"/>
  <c r="R9" i="1"/>
  <c r="Q9" i="1"/>
  <c r="O9" i="1"/>
  <c r="N9" i="1"/>
  <c r="M9" i="1"/>
  <c r="T8" i="1"/>
  <c r="P8" i="1"/>
  <c r="Z8" i="1"/>
  <c r="S8" i="1"/>
  <c r="R8" i="1"/>
  <c r="Q8" i="1"/>
  <c r="O8" i="1"/>
  <c r="N8" i="1"/>
  <c r="M8" i="1"/>
  <c r="T7" i="1"/>
  <c r="P7" i="1"/>
  <c r="Z7" i="1"/>
  <c r="S7" i="1"/>
  <c r="R7" i="1"/>
  <c r="Q7" i="1"/>
  <c r="O7" i="1"/>
  <c r="N7" i="1"/>
  <c r="M7" i="1"/>
  <c r="T6" i="1"/>
  <c r="S6" i="1"/>
  <c r="R6" i="1"/>
  <c r="Q6" i="1"/>
  <c r="P6" i="1"/>
  <c r="O6" i="1"/>
  <c r="N6" i="1"/>
  <c r="M6" i="1"/>
  <c r="T5" i="1"/>
  <c r="S5" i="1"/>
  <c r="R5" i="1"/>
  <c r="Q5" i="1"/>
  <c r="P5" i="1"/>
  <c r="O5" i="1"/>
  <c r="N5" i="1"/>
  <c r="M5" i="1"/>
  <c r="T4" i="1"/>
  <c r="S4" i="1"/>
  <c r="R4" i="1"/>
  <c r="Q4" i="1"/>
  <c r="P4" i="1"/>
  <c r="O4" i="1"/>
  <c r="N4" i="1"/>
  <c r="M4" i="1"/>
  <c r="T3" i="1"/>
  <c r="S3" i="1"/>
  <c r="R3" i="1"/>
  <c r="Q3" i="1"/>
  <c r="P3" i="1"/>
  <c r="O3" i="1"/>
  <c r="N3" i="1"/>
  <c r="M3" i="1"/>
  <c r="W3" i="1"/>
  <c r="X8" i="1"/>
  <c r="X9" i="1"/>
  <c r="X3" i="1"/>
  <c r="Z6" i="1"/>
  <c r="X4" i="1"/>
  <c r="W6" i="1"/>
  <c r="V7" i="1"/>
  <c r="V9" i="1"/>
  <c r="O18" i="1"/>
  <c r="Z5" i="1"/>
  <c r="T21" i="1"/>
  <c r="V3" i="1"/>
  <c r="Z4" i="1"/>
  <c r="V5" i="1"/>
  <c r="W7" i="1"/>
  <c r="W5" i="1"/>
  <c r="X7" i="1"/>
  <c r="V8" i="1"/>
  <c r="X5" i="1"/>
  <c r="W8" i="1"/>
  <c r="P18" i="1"/>
  <c r="N18" i="1"/>
  <c r="Z3" i="1"/>
  <c r="V4" i="1"/>
  <c r="V6" i="1"/>
  <c r="W9" i="1"/>
  <c r="M18" i="1"/>
  <c r="W4" i="1"/>
  <c r="X6" i="1"/>
  <c r="Q21" i="1"/>
  <c r="R21" i="1"/>
  <c r="S21" i="1"/>
  <c r="Q19" i="1"/>
  <c r="Q20" i="1"/>
  <c r="T19" i="1"/>
  <c r="T20" i="1"/>
  <c r="S19" i="1"/>
  <c r="S20" i="1"/>
  <c r="R19" i="1"/>
  <c r="R20" i="1"/>
</calcChain>
</file>

<file path=xl/sharedStrings.xml><?xml version="1.0" encoding="utf-8"?>
<sst xmlns="http://schemas.openxmlformats.org/spreadsheetml/2006/main" count="97" uniqueCount="41">
  <si>
    <t>PlotID</t>
  </si>
  <si>
    <t>Treatment</t>
  </si>
  <si>
    <t>Field Measurements</t>
  </si>
  <si>
    <t>Predictions by best indices</t>
  </si>
  <si>
    <t>Height</t>
  </si>
  <si>
    <t>Fresh biomass</t>
  </si>
  <si>
    <t>N content</t>
  </si>
  <si>
    <t>C content</t>
  </si>
  <si>
    <t>Leaf Chl content</t>
  </si>
  <si>
    <t>Fa</t>
  </si>
  <si>
    <t>Mean</t>
  </si>
  <si>
    <t>Fa (5)</t>
  </si>
  <si>
    <t>Lp (4)</t>
  </si>
  <si>
    <t>Lp+Tr (5)</t>
  </si>
  <si>
    <t>Rs (2)</t>
  </si>
  <si>
    <t>Rs+Vs (2)</t>
  </si>
  <si>
    <t>Lp</t>
  </si>
  <si>
    <t>Tr (5)</t>
  </si>
  <si>
    <t>Vs (5)</t>
  </si>
  <si>
    <t>Standard deviation</t>
  </si>
  <si>
    <t>20b</t>
  </si>
  <si>
    <t>Lp+Tr</t>
  </si>
  <si>
    <t>40a</t>
  </si>
  <si>
    <t>Rs</t>
  </si>
  <si>
    <t>69a</t>
  </si>
  <si>
    <t>Rs+Vs</t>
  </si>
  <si>
    <t>91b</t>
  </si>
  <si>
    <t>Tr</t>
  </si>
  <si>
    <t>116a</t>
  </si>
  <si>
    <t>Vs</t>
  </si>
  <si>
    <t>20a</t>
  </si>
  <si>
    <t>RMSE</t>
  </si>
  <si>
    <t>40b</t>
  </si>
  <si>
    <t>CVRMSE</t>
  </si>
  <si>
    <t>R2</t>
  </si>
  <si>
    <t>Probability lvl</t>
  </si>
  <si>
    <t>&lt;0.001</t>
  </si>
  <si>
    <t>&lt;0.02</t>
  </si>
  <si>
    <t>&lt;0.01</t>
  </si>
  <si>
    <t>&lt;0.0001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</si>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</sst>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2" borderId="8" xfId="0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10" fontId="0" fillId="0" borderId="0" xfId="0" applyNumberFormat="1"/>
    <xf numFmtId="0" fontId="0" fillId="0" borderId="0" xfId="0" applyFill="1" applyBorder="1" applyAlignment="1"/>
    <xf numFmtId="0" fontId="0" fillId="0" borderId="12" xfId="0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2" fillId="0" borderId="5" xfId="0" applyFont="1" applyBorder="1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Height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[1]TREATMENTS!$O$2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[1]TREATMENTS!$O$10:$O$16</c:f>
                <c:numCache>
                  <c:formatCode>General</c:formatCode>
                  <c:ptCount val="7"/>
                  <c:pt idx="0">
                    <c:v>2.740209845978953</c:v>
                  </c:pt>
                  <c:pt idx="1">
                    <c:v>3.617853947784515</c:v>
                  </c:pt>
                  <c:pt idx="2">
                    <c:v>3.537654590261746</c:v>
                  </c:pt>
                  <c:pt idx="3">
                    <c:v>6.4375</c:v>
                  </c:pt>
                  <c:pt idx="4">
                    <c:v>8.0</c:v>
                  </c:pt>
                  <c:pt idx="5">
                    <c:v>3.183551475946321</c:v>
                  </c:pt>
                  <c:pt idx="6">
                    <c:v>7.259734843642707</c:v>
                  </c:pt>
                </c:numCache>
              </c:numRef>
            </c:plus>
            <c:minus>
              <c:numRef>
                <c:f>[1]TREATMENTS!$O$10:$O$16</c:f>
                <c:numCache>
                  <c:formatCode>General</c:formatCode>
                  <c:ptCount val="7"/>
                  <c:pt idx="0">
                    <c:v>2.740209845978953</c:v>
                  </c:pt>
                  <c:pt idx="1">
                    <c:v>3.617853947784515</c:v>
                  </c:pt>
                  <c:pt idx="2">
                    <c:v>3.537654590261746</c:v>
                  </c:pt>
                  <c:pt idx="3">
                    <c:v>6.4375</c:v>
                  </c:pt>
                  <c:pt idx="4">
                    <c:v>8.0</c:v>
                  </c:pt>
                  <c:pt idx="5">
                    <c:v>3.183551475946321</c:v>
                  </c:pt>
                  <c:pt idx="6">
                    <c:v>7.259734843642707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[1]TREATMENTS!$N$3:$N$9</c:f>
              <c:strCache>
                <c:ptCount val="7"/>
                <c:pt idx="0">
                  <c:v>_x0006_Fa (5)</c:v>
                </c:pt>
                <c:pt idx="1">
                  <c:v>_x0006_Lp (4)</c:v>
                </c:pt>
                <c:pt idx="2">
                  <c:v>	Lp+Tr (5)</c:v>
                </c:pt>
                <c:pt idx="3">
                  <c:v>_x0006_Rs (2)</c:v>
                </c:pt>
                <c:pt idx="4">
                  <c:v>	Rs+Vs (2)</c:v>
                </c:pt>
                <c:pt idx="5">
                  <c:v>_x0006_Tr (5)</c:v>
                </c:pt>
                <c:pt idx="6">
                  <c:v>_x0006_Vs (5)</c:v>
                </c:pt>
              </c:strCache>
            </c:strRef>
          </c:cat>
          <c:val>
            <c:numRef>
              <c:f>[1]TREATMENTS!$O$3:$O$9</c:f>
              <c:numCache>
                <c:formatCode>General</c:formatCode>
                <c:ptCount val="7"/>
                <c:pt idx="0">
                  <c:v>89.85</c:v>
                </c:pt>
                <c:pt idx="1">
                  <c:v>75.15625</c:v>
                </c:pt>
                <c:pt idx="2">
                  <c:v>81.9</c:v>
                </c:pt>
                <c:pt idx="3">
                  <c:v>96.9375</c:v>
                </c:pt>
                <c:pt idx="4">
                  <c:v>100.0</c:v>
                </c:pt>
                <c:pt idx="5">
                  <c:v>90.825</c:v>
                </c:pt>
                <c:pt idx="6">
                  <c:v>100.7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21-4D0A-B80A-4409FE8BD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96297752"/>
        <c:axId val="2096290712"/>
      </c:barChart>
      <c:catAx>
        <c:axId val="209629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90712"/>
        <c:crosses val="autoZero"/>
        <c:auto val="1"/>
        <c:lblAlgn val="ctr"/>
        <c:lblOffset val="100"/>
        <c:noMultiLvlLbl val="0"/>
      </c:catAx>
      <c:valAx>
        <c:axId val="209629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9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leaf Chl content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[1]TREATMENTS!$X$2</c:f>
              <c:strCache>
                <c:ptCount val="1"/>
                <c:pt idx="0">
                  <c:v>Leaf Chl content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[1]TREATMENTS!$X$10:$X$16</c:f>
                <c:numCache>
                  <c:formatCode>General</c:formatCode>
                  <c:ptCount val="7"/>
                  <c:pt idx="0">
                    <c:v>0.0735664334129111</c:v>
                  </c:pt>
                  <c:pt idx="1">
                    <c:v>0.0527963988116034</c:v>
                  </c:pt>
                  <c:pt idx="2">
                    <c:v>0.0885146235748755</c:v>
                  </c:pt>
                  <c:pt idx="3">
                    <c:v>0.0024785140073007</c:v>
                  </c:pt>
                  <c:pt idx="4">
                    <c:v>0.08102072560294</c:v>
                  </c:pt>
                  <c:pt idx="5">
                    <c:v>0.0412630733694372</c:v>
                  </c:pt>
                  <c:pt idx="6">
                    <c:v>0.097662346454899</c:v>
                  </c:pt>
                </c:numCache>
              </c:numRef>
            </c:plus>
            <c:minus>
              <c:numRef>
                <c:f>[1]TREATMENTS!$X$10:$X$16</c:f>
                <c:numCache>
                  <c:formatCode>General</c:formatCode>
                  <c:ptCount val="7"/>
                  <c:pt idx="0">
                    <c:v>0.0735664334129111</c:v>
                  </c:pt>
                  <c:pt idx="1">
                    <c:v>0.0527963988116034</c:v>
                  </c:pt>
                  <c:pt idx="2">
                    <c:v>0.0885146235748755</c:v>
                  </c:pt>
                  <c:pt idx="3">
                    <c:v>0.0024785140073007</c:v>
                  </c:pt>
                  <c:pt idx="4">
                    <c:v>0.08102072560294</c:v>
                  </c:pt>
                  <c:pt idx="5">
                    <c:v>0.0412630733694372</c:v>
                  </c:pt>
                  <c:pt idx="6">
                    <c:v>0.097662346454899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[1]TREATMENTS!$N$3:$N$9</c:f>
              <c:strCache>
                <c:ptCount val="7"/>
                <c:pt idx="0">
                  <c:v>_x0006_Fa (5)</c:v>
                </c:pt>
                <c:pt idx="1">
                  <c:v>_x0006_Lp (4)</c:v>
                </c:pt>
                <c:pt idx="2">
                  <c:v>	Lp+Tr (5)</c:v>
                </c:pt>
                <c:pt idx="3">
                  <c:v>_x0006_Rs (2)</c:v>
                </c:pt>
                <c:pt idx="4">
                  <c:v>	Rs+Vs (2)</c:v>
                </c:pt>
                <c:pt idx="5">
                  <c:v>_x0006_Tr (5)</c:v>
                </c:pt>
                <c:pt idx="6">
                  <c:v>_x0006_Vs (5)</c:v>
                </c:pt>
              </c:strCache>
            </c:strRef>
          </c:cat>
          <c:val>
            <c:numRef>
              <c:f>[1]TREATMENTS!$X$3:$X$9</c:f>
              <c:numCache>
                <c:formatCode>General</c:formatCode>
                <c:ptCount val="7"/>
                <c:pt idx="0">
                  <c:v>0.625323391368499</c:v>
                </c:pt>
                <c:pt idx="1">
                  <c:v>0.385743121731103</c:v>
                </c:pt>
                <c:pt idx="2">
                  <c:v>0.601308181546383</c:v>
                </c:pt>
                <c:pt idx="3">
                  <c:v>0.882926819084297</c:v>
                </c:pt>
                <c:pt idx="4">
                  <c:v>1.086671040449517</c:v>
                </c:pt>
                <c:pt idx="5">
                  <c:v>0.771819981192084</c:v>
                </c:pt>
                <c:pt idx="6">
                  <c:v>0.934816438440296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55-4617-AB48-A944DB89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24101624"/>
        <c:axId val="2124108088"/>
      </c:barChart>
      <c:catAx>
        <c:axId val="2124101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08088"/>
        <c:crosses val="autoZero"/>
        <c:auto val="1"/>
        <c:lblAlgn val="ctr"/>
        <c:lblOffset val="100"/>
        <c:noMultiLvlLbl val="0"/>
      </c:catAx>
      <c:valAx>
        <c:axId val="212410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leaf Chl content (g/m2 projected leaf area)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10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Height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[1]TREATMENTS!$T$2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[1]TREATMENTS!$T$10:$T$16</c:f>
                <c:numCache>
                  <c:formatCode>General</c:formatCode>
                  <c:ptCount val="7"/>
                  <c:pt idx="0">
                    <c:v>3.91976378850012</c:v>
                  </c:pt>
                  <c:pt idx="1">
                    <c:v>2.348577952965262</c:v>
                  </c:pt>
                  <c:pt idx="2">
                    <c:v>2.55928166227805</c:v>
                  </c:pt>
                  <c:pt idx="3">
                    <c:v>1.254474908505017</c:v>
                  </c:pt>
                  <c:pt idx="4">
                    <c:v>1.930914881238827</c:v>
                  </c:pt>
                  <c:pt idx="5">
                    <c:v>2.759226008124572</c:v>
                  </c:pt>
                  <c:pt idx="6">
                    <c:v>6.09137805665417</c:v>
                  </c:pt>
                </c:numCache>
              </c:numRef>
            </c:plus>
            <c:minus>
              <c:numRef>
                <c:f>[1]TREATMENTS!$T$10:$T$16</c:f>
                <c:numCache>
                  <c:formatCode>General</c:formatCode>
                  <c:ptCount val="7"/>
                  <c:pt idx="0">
                    <c:v>3.91976378850012</c:v>
                  </c:pt>
                  <c:pt idx="1">
                    <c:v>2.348577952965262</c:v>
                  </c:pt>
                  <c:pt idx="2">
                    <c:v>2.55928166227805</c:v>
                  </c:pt>
                  <c:pt idx="3">
                    <c:v>1.254474908505017</c:v>
                  </c:pt>
                  <c:pt idx="4">
                    <c:v>1.930914881238827</c:v>
                  </c:pt>
                  <c:pt idx="5">
                    <c:v>2.759226008124572</c:v>
                  </c:pt>
                  <c:pt idx="6">
                    <c:v>6.09137805665417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[1]TREATMENTS!$N$3:$N$9</c:f>
              <c:strCache>
                <c:ptCount val="7"/>
                <c:pt idx="0">
                  <c:v>_x0006_Fa (5)</c:v>
                </c:pt>
                <c:pt idx="1">
                  <c:v>_x0006_Lp (4)</c:v>
                </c:pt>
                <c:pt idx="2">
                  <c:v>	Lp+Tr (5)</c:v>
                </c:pt>
                <c:pt idx="3">
                  <c:v>_x0006_Rs (2)</c:v>
                </c:pt>
                <c:pt idx="4">
                  <c:v>	Rs+Vs (2)</c:v>
                </c:pt>
                <c:pt idx="5">
                  <c:v>_x0006_Tr (5)</c:v>
                </c:pt>
                <c:pt idx="6">
                  <c:v>_x0006_Vs (5)</c:v>
                </c:pt>
              </c:strCache>
            </c:strRef>
          </c:cat>
          <c:val>
            <c:numRef>
              <c:f>[1]TREATMENTS!$T$3:$T$9</c:f>
              <c:numCache>
                <c:formatCode>General</c:formatCode>
                <c:ptCount val="7"/>
                <c:pt idx="0">
                  <c:v>87.05636658775377</c:v>
                </c:pt>
                <c:pt idx="1">
                  <c:v>77.70376992801593</c:v>
                </c:pt>
                <c:pt idx="2">
                  <c:v>85.00246038916163</c:v>
                </c:pt>
                <c:pt idx="3">
                  <c:v>95.4876981881296</c:v>
                </c:pt>
                <c:pt idx="4">
                  <c:v>104.7928688864097</c:v>
                </c:pt>
                <c:pt idx="5">
                  <c:v>92.48274692997823</c:v>
                </c:pt>
                <c:pt idx="6">
                  <c:v>99.64952860471808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D3-4824-80E6-AD63413DE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96212696"/>
        <c:axId val="2096206184"/>
      </c:barChart>
      <c:catAx>
        <c:axId val="209621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06184"/>
        <c:crosses val="autoZero"/>
        <c:auto val="1"/>
        <c:lblAlgn val="ctr"/>
        <c:lblOffset val="100"/>
        <c:noMultiLvlLbl val="0"/>
      </c:catAx>
      <c:valAx>
        <c:axId val="20962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Height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1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Fresh Biomass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[1]TREATMENTS!$P$2</c:f>
              <c:strCache>
                <c:ptCount val="1"/>
                <c:pt idx="0">
                  <c:v>Fresh biomass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[1]TREATMENTS!$P$16</c:f>
                <c:numCache>
                  <c:formatCode>General</c:formatCode>
                  <c:ptCount val="1"/>
                  <c:pt idx="0">
                    <c:v>0.512481167903759</c:v>
                  </c:pt>
                </c:numCache>
              </c:numRef>
            </c:plus>
            <c:minus>
              <c:numRef>
                <c:f>[1]TREATMENTS!$P$10:$P$16</c:f>
                <c:numCache>
                  <c:formatCode>General</c:formatCode>
                  <c:ptCount val="7"/>
                  <c:pt idx="0">
                    <c:v>0.271834822316788</c:v>
                  </c:pt>
                  <c:pt idx="1">
                    <c:v>0.433471730104745</c:v>
                  </c:pt>
                  <c:pt idx="2">
                    <c:v>0.759394518220929</c:v>
                  </c:pt>
                  <c:pt idx="3">
                    <c:v>0.649120000000002</c:v>
                  </c:pt>
                  <c:pt idx="4">
                    <c:v>0.518640000000003</c:v>
                  </c:pt>
                  <c:pt idx="5">
                    <c:v>1.014327652183456</c:v>
                  </c:pt>
                  <c:pt idx="6">
                    <c:v>0.512481167903759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[1]TREATMENTS!$N$3:$N$9</c:f>
              <c:strCache>
                <c:ptCount val="7"/>
                <c:pt idx="0">
                  <c:v>_x0006_Fa (5)</c:v>
                </c:pt>
                <c:pt idx="1">
                  <c:v>_x0006_Lp (4)</c:v>
                </c:pt>
                <c:pt idx="2">
                  <c:v>	Lp+Tr (5)</c:v>
                </c:pt>
                <c:pt idx="3">
                  <c:v>_x0006_Rs (2)</c:v>
                </c:pt>
                <c:pt idx="4">
                  <c:v>	Rs+Vs (2)</c:v>
                </c:pt>
                <c:pt idx="5">
                  <c:v>_x0006_Tr (5)</c:v>
                </c:pt>
                <c:pt idx="6">
                  <c:v>_x0006_Vs (5)</c:v>
                </c:pt>
              </c:strCache>
            </c:strRef>
          </c:cat>
          <c:val>
            <c:numRef>
              <c:f>[1]TREATMENTS!$P$3:$P$9</c:f>
              <c:numCache>
                <c:formatCode>General</c:formatCode>
                <c:ptCount val="7"/>
                <c:pt idx="0">
                  <c:v>3.003104</c:v>
                </c:pt>
                <c:pt idx="1">
                  <c:v>2.61696</c:v>
                </c:pt>
                <c:pt idx="2">
                  <c:v>2.665216</c:v>
                </c:pt>
                <c:pt idx="3">
                  <c:v>5.11888</c:v>
                </c:pt>
                <c:pt idx="4">
                  <c:v>3.75288</c:v>
                </c:pt>
                <c:pt idx="5">
                  <c:v>3.629696</c:v>
                </c:pt>
                <c:pt idx="6">
                  <c:v>4.490208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3A-4B86-943F-8CCFA1D9A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96165672"/>
        <c:axId val="2096159160"/>
      </c:barChart>
      <c:catAx>
        <c:axId val="209616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59160"/>
        <c:crosses val="autoZero"/>
        <c:auto val="1"/>
        <c:lblAlgn val="ctr"/>
        <c:lblOffset val="100"/>
        <c:noMultiLvlLbl val="0"/>
      </c:catAx>
      <c:valAx>
        <c:axId val="209615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Fresh Biomass (kg/m2)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6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N content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[1]TREATMENTS!$Q$2</c:f>
              <c:strCache>
                <c:ptCount val="1"/>
                <c:pt idx="0">
                  <c:v>N content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[1]TREATMENTS!$Q$10:$Q$16</c:f>
                <c:numCache>
                  <c:formatCode>General</c:formatCode>
                  <c:ptCount val="7"/>
                  <c:pt idx="0">
                    <c:v>0.865184502154144</c:v>
                  </c:pt>
                  <c:pt idx="1">
                    <c:v>1.264139675323006</c:v>
                  </c:pt>
                  <c:pt idx="2">
                    <c:v>3.272018380432132</c:v>
                  </c:pt>
                  <c:pt idx="3">
                    <c:v>1.0292016</c:v>
                  </c:pt>
                  <c:pt idx="4">
                    <c:v>0.824272</c:v>
                  </c:pt>
                  <c:pt idx="5">
                    <c:v>1.905097939228682</c:v>
                  </c:pt>
                  <c:pt idx="6">
                    <c:v>1.307644594812483</c:v>
                  </c:pt>
                </c:numCache>
              </c:numRef>
            </c:plus>
            <c:minus>
              <c:numRef>
                <c:f>[1]TREATMENTS!$Q$10:$Q$16</c:f>
                <c:numCache>
                  <c:formatCode>General</c:formatCode>
                  <c:ptCount val="7"/>
                  <c:pt idx="0">
                    <c:v>0.865184502154144</c:v>
                  </c:pt>
                  <c:pt idx="1">
                    <c:v>1.264139675323006</c:v>
                  </c:pt>
                  <c:pt idx="2">
                    <c:v>3.272018380432132</c:v>
                  </c:pt>
                  <c:pt idx="3">
                    <c:v>1.0292016</c:v>
                  </c:pt>
                  <c:pt idx="4">
                    <c:v>0.824272</c:v>
                  </c:pt>
                  <c:pt idx="5">
                    <c:v>1.905097939228682</c:v>
                  </c:pt>
                  <c:pt idx="6">
                    <c:v>1.307644594812483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[1]TREATMENTS!$N$3:$N$9</c:f>
              <c:strCache>
                <c:ptCount val="7"/>
                <c:pt idx="0">
                  <c:v>_x0006_Fa (5)</c:v>
                </c:pt>
                <c:pt idx="1">
                  <c:v>_x0006_Lp (4)</c:v>
                </c:pt>
                <c:pt idx="2">
                  <c:v>	Lp+Tr (5)</c:v>
                </c:pt>
                <c:pt idx="3">
                  <c:v>_x0006_Rs (2)</c:v>
                </c:pt>
                <c:pt idx="4">
                  <c:v>	Rs+Vs (2)</c:v>
                </c:pt>
                <c:pt idx="5">
                  <c:v>_x0006_Tr (5)</c:v>
                </c:pt>
                <c:pt idx="6">
                  <c:v>_x0006_Vs (5)</c:v>
                </c:pt>
              </c:strCache>
            </c:strRef>
          </c:cat>
          <c:val>
            <c:numRef>
              <c:f>[1]TREATMENTS!$Q$3:$Q$9</c:f>
              <c:numCache>
                <c:formatCode>General</c:formatCode>
                <c:ptCount val="7"/>
                <c:pt idx="0">
                  <c:v>7.109647359999999</c:v>
                </c:pt>
                <c:pt idx="1">
                  <c:v>6.0409256</c:v>
                </c:pt>
                <c:pt idx="2">
                  <c:v>7.138036799999999</c:v>
                </c:pt>
                <c:pt idx="3">
                  <c:v>14.2025424</c:v>
                </c:pt>
                <c:pt idx="4">
                  <c:v>12.397872</c:v>
                </c:pt>
                <c:pt idx="5">
                  <c:v>8.3583152</c:v>
                </c:pt>
                <c:pt idx="6">
                  <c:v>12.33600512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53-4687-87F8-06229EA78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96118136"/>
        <c:axId val="2096111624"/>
      </c:barChart>
      <c:catAx>
        <c:axId val="2096118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11624"/>
        <c:crosses val="autoZero"/>
        <c:auto val="1"/>
        <c:lblAlgn val="ctr"/>
        <c:lblOffset val="100"/>
        <c:noMultiLvlLbl val="0"/>
      </c:catAx>
      <c:valAx>
        <c:axId val="209611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N content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1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C content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[1]TREATMENTS!$R$2</c:f>
              <c:strCache>
                <c:ptCount val="1"/>
                <c:pt idx="0">
                  <c:v>C content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[1]TREATMENTS!$R$10:$R$16</c:f>
                <c:numCache>
                  <c:formatCode>General</c:formatCode>
                  <c:ptCount val="7"/>
                  <c:pt idx="0">
                    <c:v>45.15418545412594</c:v>
                  </c:pt>
                  <c:pt idx="1">
                    <c:v>65.90014588549502</c:v>
                  </c:pt>
                  <c:pt idx="2">
                    <c:v>120.6828239677436</c:v>
                  </c:pt>
                  <c:pt idx="3">
                    <c:v>61.01760000000002</c:v>
                  </c:pt>
                  <c:pt idx="4">
                    <c:v>69.60095999999991</c:v>
                  </c:pt>
                  <c:pt idx="5">
                    <c:v>147.7030886969008</c:v>
                  </c:pt>
                  <c:pt idx="6">
                    <c:v>68.77059237287062</c:v>
                  </c:pt>
                </c:numCache>
              </c:numRef>
            </c:plus>
            <c:minus>
              <c:numRef>
                <c:f>[1]TREATMENTS!$R$10:$R$16</c:f>
                <c:numCache>
                  <c:formatCode>General</c:formatCode>
                  <c:ptCount val="7"/>
                  <c:pt idx="0">
                    <c:v>45.15418545412594</c:v>
                  </c:pt>
                  <c:pt idx="1">
                    <c:v>65.90014588549502</c:v>
                  </c:pt>
                  <c:pt idx="2">
                    <c:v>120.6828239677436</c:v>
                  </c:pt>
                  <c:pt idx="3">
                    <c:v>61.01760000000002</c:v>
                  </c:pt>
                  <c:pt idx="4">
                    <c:v>69.60095999999991</c:v>
                  </c:pt>
                  <c:pt idx="5">
                    <c:v>147.7030886969008</c:v>
                  </c:pt>
                  <c:pt idx="6">
                    <c:v>68.77059237287062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[1]TREATMENTS!$N$3:$N$9</c:f>
              <c:strCache>
                <c:ptCount val="7"/>
                <c:pt idx="0">
                  <c:v>_x0006_Fa (5)</c:v>
                </c:pt>
                <c:pt idx="1">
                  <c:v>_x0006_Lp (4)</c:v>
                </c:pt>
                <c:pt idx="2">
                  <c:v>	Lp+Tr (5)</c:v>
                </c:pt>
                <c:pt idx="3">
                  <c:v>_x0006_Rs (2)</c:v>
                </c:pt>
                <c:pt idx="4">
                  <c:v>	Rs+Vs (2)</c:v>
                </c:pt>
                <c:pt idx="5">
                  <c:v>_x0006_Tr (5)</c:v>
                </c:pt>
                <c:pt idx="6">
                  <c:v>_x0006_Vs (5)</c:v>
                </c:pt>
              </c:strCache>
            </c:strRef>
          </c:cat>
          <c:val>
            <c:numRef>
              <c:f>[1]TREATMENTS!$R$3:$R$9</c:f>
              <c:numCache>
                <c:formatCode>General</c:formatCode>
                <c:ptCount val="7"/>
                <c:pt idx="0">
                  <c:v>475.08512</c:v>
                </c:pt>
                <c:pt idx="1">
                  <c:v>423.3305200000001</c:v>
                </c:pt>
                <c:pt idx="2">
                  <c:v>417.9016</c:v>
                </c:pt>
                <c:pt idx="3">
                  <c:v>724.80192</c:v>
                </c:pt>
                <c:pt idx="4">
                  <c:v>511.41056</c:v>
                </c:pt>
                <c:pt idx="5">
                  <c:v>544.4623360000001</c:v>
                </c:pt>
                <c:pt idx="6">
                  <c:v>638.8861119999999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9C2-4628-B581-AC71D0C6D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23859128"/>
        <c:axId val="2123865592"/>
      </c:barChart>
      <c:catAx>
        <c:axId val="2123859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65592"/>
        <c:crosses val="autoZero"/>
        <c:auto val="1"/>
        <c:lblAlgn val="ctr"/>
        <c:lblOffset val="100"/>
        <c:noMultiLvlLbl val="0"/>
      </c:catAx>
      <c:valAx>
        <c:axId val="2123865592"/>
        <c:scaling>
          <c:orientation val="minMax"/>
          <c:max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 content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5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leaf Chl content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[1]TREATMENTS!$S$2</c:f>
              <c:strCache>
                <c:ptCount val="1"/>
                <c:pt idx="0">
                  <c:v>Leaf Chl content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[1]TREATMENTS!$S$10:$S$16</c:f>
                <c:numCache>
                  <c:formatCode>General</c:formatCode>
                  <c:ptCount val="7"/>
                  <c:pt idx="0">
                    <c:v>0.058883022139007</c:v>
                  </c:pt>
                  <c:pt idx="1">
                    <c:v>0.0215053390042338</c:v>
                  </c:pt>
                  <c:pt idx="2">
                    <c:v>0.106596255511715</c:v>
                  </c:pt>
                  <c:pt idx="3">
                    <c:v>0.119923121512409</c:v>
                  </c:pt>
                  <c:pt idx="4">
                    <c:v>0.0575839242814487</c:v>
                  </c:pt>
                  <c:pt idx="5">
                    <c:v>0.133567606812531</c:v>
                  </c:pt>
                  <c:pt idx="6">
                    <c:v>0.176014923869565</c:v>
                  </c:pt>
                </c:numCache>
              </c:numRef>
            </c:plus>
            <c:minus>
              <c:numRef>
                <c:f>[1]TREATMENTS!$S$10:$S$16</c:f>
                <c:numCache>
                  <c:formatCode>General</c:formatCode>
                  <c:ptCount val="7"/>
                  <c:pt idx="0">
                    <c:v>0.058883022139007</c:v>
                  </c:pt>
                  <c:pt idx="1">
                    <c:v>0.0215053390042338</c:v>
                  </c:pt>
                  <c:pt idx="2">
                    <c:v>0.106596255511715</c:v>
                  </c:pt>
                  <c:pt idx="3">
                    <c:v>0.119923121512409</c:v>
                  </c:pt>
                  <c:pt idx="4">
                    <c:v>0.0575839242814487</c:v>
                  </c:pt>
                  <c:pt idx="5">
                    <c:v>0.133567606812531</c:v>
                  </c:pt>
                  <c:pt idx="6">
                    <c:v>0.176014923869565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[1]TREATMENTS!$N$3:$N$9</c:f>
              <c:strCache>
                <c:ptCount val="7"/>
                <c:pt idx="0">
                  <c:v>_x0006_Fa (5)</c:v>
                </c:pt>
                <c:pt idx="1">
                  <c:v>_x0006_Lp (4)</c:v>
                </c:pt>
                <c:pt idx="2">
                  <c:v>	Lp+Tr (5)</c:v>
                </c:pt>
                <c:pt idx="3">
                  <c:v>_x0006_Rs (2)</c:v>
                </c:pt>
                <c:pt idx="4">
                  <c:v>	Rs+Vs (2)</c:v>
                </c:pt>
                <c:pt idx="5">
                  <c:v>_x0006_Tr (5)</c:v>
                </c:pt>
                <c:pt idx="6">
                  <c:v>_x0006_Vs (5)</c:v>
                </c:pt>
              </c:strCache>
            </c:strRef>
          </c:cat>
          <c:val>
            <c:numRef>
              <c:f>[1]TREATMENTS!$S$3:$S$9</c:f>
              <c:numCache>
                <c:formatCode>General</c:formatCode>
                <c:ptCount val="7"/>
                <c:pt idx="0">
                  <c:v>0.637473858607644</c:v>
                </c:pt>
                <c:pt idx="1">
                  <c:v>0.442801210413656</c:v>
                </c:pt>
                <c:pt idx="2">
                  <c:v>0.57462397568204</c:v>
                </c:pt>
                <c:pt idx="3">
                  <c:v>0.906247187475938</c:v>
                </c:pt>
                <c:pt idx="4">
                  <c:v>1.100328472844944</c:v>
                </c:pt>
                <c:pt idx="5">
                  <c:v>0.711988062412905</c:v>
                </c:pt>
                <c:pt idx="6">
                  <c:v>0.973786482162523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18-4855-8999-75A129E87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23912168"/>
        <c:axId val="2123918632"/>
      </c:barChart>
      <c:catAx>
        <c:axId val="2123912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8632"/>
        <c:crosses val="autoZero"/>
        <c:auto val="1"/>
        <c:lblAlgn val="ctr"/>
        <c:lblOffset val="100"/>
        <c:noMultiLvlLbl val="0"/>
      </c:catAx>
      <c:valAx>
        <c:axId val="212391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leaf Chl</a:t>
                </a:r>
                <a:r>
                  <a:rPr lang="nl-NL" baseline="0"/>
                  <a:t> content (g/m2 projected leaf area)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Fresh Biomass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[1]TREATMENTS!$U$2</c:f>
              <c:strCache>
                <c:ptCount val="1"/>
                <c:pt idx="0">
                  <c:v>Fresh biomass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[1]TREATMENTS!$U$10:$U$16</c:f>
                <c:numCache>
                  <c:formatCode>General</c:formatCode>
                  <c:ptCount val="7"/>
                  <c:pt idx="0">
                    <c:v>0.250940409231036</c:v>
                  </c:pt>
                  <c:pt idx="1">
                    <c:v>0.133890449793852</c:v>
                  </c:pt>
                  <c:pt idx="2">
                    <c:v>0.198640055365075</c:v>
                  </c:pt>
                  <c:pt idx="3">
                    <c:v>0.339091</c:v>
                  </c:pt>
                  <c:pt idx="4">
                    <c:v>0.0482774999999997</c:v>
                  </c:pt>
                  <c:pt idx="5">
                    <c:v>0.172937567413677</c:v>
                  </c:pt>
                  <c:pt idx="6">
                    <c:v>0.193665715903048</c:v>
                  </c:pt>
                </c:numCache>
              </c:numRef>
            </c:plus>
            <c:minus>
              <c:numRef>
                <c:f>[1]TREATMENTS!$U$10:$U$16</c:f>
                <c:numCache>
                  <c:formatCode>General</c:formatCode>
                  <c:ptCount val="7"/>
                  <c:pt idx="0">
                    <c:v>0.250940409231036</c:v>
                  </c:pt>
                  <c:pt idx="1">
                    <c:v>0.133890449793852</c:v>
                  </c:pt>
                  <c:pt idx="2">
                    <c:v>0.198640055365075</c:v>
                  </c:pt>
                  <c:pt idx="3">
                    <c:v>0.339091</c:v>
                  </c:pt>
                  <c:pt idx="4">
                    <c:v>0.0482774999999997</c:v>
                  </c:pt>
                  <c:pt idx="5">
                    <c:v>0.172937567413677</c:v>
                  </c:pt>
                  <c:pt idx="6">
                    <c:v>0.193665715903048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[1]TREATMENTS!$N$3:$N$9</c:f>
              <c:strCache>
                <c:ptCount val="7"/>
                <c:pt idx="0">
                  <c:v>_x0006_Fa (5)</c:v>
                </c:pt>
                <c:pt idx="1">
                  <c:v>_x0006_Lp (4)</c:v>
                </c:pt>
                <c:pt idx="2">
                  <c:v>	Lp+Tr (5)</c:v>
                </c:pt>
                <c:pt idx="3">
                  <c:v>_x0006_Rs (2)</c:v>
                </c:pt>
                <c:pt idx="4">
                  <c:v>	Rs+Vs (2)</c:v>
                </c:pt>
                <c:pt idx="5">
                  <c:v>_x0006_Tr (5)</c:v>
                </c:pt>
                <c:pt idx="6">
                  <c:v>_x0006_Vs (5)</c:v>
                </c:pt>
              </c:strCache>
            </c:strRef>
          </c:cat>
          <c:val>
            <c:numRef>
              <c:f>[1]TREATMENTS!$U$3:$U$9</c:f>
              <c:numCache>
                <c:formatCode>General</c:formatCode>
                <c:ptCount val="7"/>
                <c:pt idx="0">
                  <c:v>3.4660216</c:v>
                </c:pt>
                <c:pt idx="1">
                  <c:v>2.681376</c:v>
                </c:pt>
                <c:pt idx="2">
                  <c:v>2.8982766</c:v>
                </c:pt>
                <c:pt idx="3">
                  <c:v>4.023717</c:v>
                </c:pt>
                <c:pt idx="4">
                  <c:v>4.1486815</c:v>
                </c:pt>
                <c:pt idx="5">
                  <c:v>3.6941178</c:v>
                </c:pt>
                <c:pt idx="6">
                  <c:v>4.0929454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15-4B5D-B12D-8E92E3B3E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23959176"/>
        <c:axId val="2123965640"/>
      </c:barChart>
      <c:catAx>
        <c:axId val="2123959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65640"/>
        <c:crosses val="autoZero"/>
        <c:auto val="1"/>
        <c:lblAlgn val="ctr"/>
        <c:lblOffset val="100"/>
        <c:noMultiLvlLbl val="0"/>
      </c:catAx>
      <c:valAx>
        <c:axId val="2123965640"/>
        <c:scaling>
          <c:orientation val="minMax"/>
          <c:max val="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Fresh Biomass (kg/m2)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5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N content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[1]TREATMENTS!$V$2</c:f>
              <c:strCache>
                <c:ptCount val="1"/>
                <c:pt idx="0">
                  <c:v>N content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[1]TREATMENTS!$V$10:$V$16</c:f>
                <c:numCache>
                  <c:formatCode>General</c:formatCode>
                  <c:ptCount val="7"/>
                  <c:pt idx="0">
                    <c:v>0.850583289419589</c:v>
                  </c:pt>
                  <c:pt idx="1">
                    <c:v>0.510755967573483</c:v>
                  </c:pt>
                  <c:pt idx="2">
                    <c:v>1.123579677634353</c:v>
                  </c:pt>
                  <c:pt idx="3">
                    <c:v>0.00750579687001274</c:v>
                  </c:pt>
                  <c:pt idx="4">
                    <c:v>0.583033132439997</c:v>
                  </c:pt>
                  <c:pt idx="5">
                    <c:v>0.69436786523091</c:v>
                  </c:pt>
                  <c:pt idx="6">
                    <c:v>1.792975063036076</c:v>
                  </c:pt>
                </c:numCache>
              </c:numRef>
            </c:plus>
            <c:minus>
              <c:numRef>
                <c:f>[1]TREATMENTS!$V$10:$V$16</c:f>
                <c:numCache>
                  <c:formatCode>General</c:formatCode>
                  <c:ptCount val="7"/>
                  <c:pt idx="0">
                    <c:v>0.850583289419589</c:v>
                  </c:pt>
                  <c:pt idx="1">
                    <c:v>0.510755967573483</c:v>
                  </c:pt>
                  <c:pt idx="2">
                    <c:v>1.123579677634353</c:v>
                  </c:pt>
                  <c:pt idx="3">
                    <c:v>0.00750579687001274</c:v>
                  </c:pt>
                  <c:pt idx="4">
                    <c:v>0.583033132439997</c:v>
                  </c:pt>
                  <c:pt idx="5">
                    <c:v>0.69436786523091</c:v>
                  </c:pt>
                  <c:pt idx="6">
                    <c:v>1.792975063036076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[1]TREATMENTS!$N$3:$N$9</c:f>
              <c:strCache>
                <c:ptCount val="7"/>
                <c:pt idx="0">
                  <c:v>_x0006_Fa (5)</c:v>
                </c:pt>
                <c:pt idx="1">
                  <c:v>_x0006_Lp (4)</c:v>
                </c:pt>
                <c:pt idx="2">
                  <c:v>	Lp+Tr (5)</c:v>
                </c:pt>
                <c:pt idx="3">
                  <c:v>_x0006_Rs (2)</c:v>
                </c:pt>
                <c:pt idx="4">
                  <c:v>	Rs+Vs (2)</c:v>
                </c:pt>
                <c:pt idx="5">
                  <c:v>_x0006_Tr (5)</c:v>
                </c:pt>
                <c:pt idx="6">
                  <c:v>_x0006_Vs (5)</c:v>
                </c:pt>
              </c:strCache>
            </c:strRef>
          </c:cat>
          <c:val>
            <c:numRef>
              <c:f>[1]TREATMENTS!$V$3:$V$9</c:f>
              <c:numCache>
                <c:formatCode>General</c:formatCode>
                <c:ptCount val="7"/>
                <c:pt idx="0">
                  <c:v>7.487859488110812</c:v>
                </c:pt>
                <c:pt idx="1">
                  <c:v>6.180152942880003</c:v>
                </c:pt>
                <c:pt idx="2">
                  <c:v>7.069957310917198</c:v>
                </c:pt>
                <c:pt idx="3">
                  <c:v>10.34797351696199</c:v>
                </c:pt>
                <c:pt idx="4">
                  <c:v>12.24332499903001</c:v>
                </c:pt>
                <c:pt idx="5">
                  <c:v>9.284953315765203</c:v>
                </c:pt>
                <c:pt idx="6">
                  <c:v>10.8870245653968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C7-4450-8699-5839793E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24006248"/>
        <c:axId val="2124012712"/>
      </c:barChart>
      <c:catAx>
        <c:axId val="2124006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12712"/>
        <c:crosses val="autoZero"/>
        <c:auto val="1"/>
        <c:lblAlgn val="ctr"/>
        <c:lblOffset val="100"/>
        <c:noMultiLvlLbl val="0"/>
      </c:catAx>
      <c:valAx>
        <c:axId val="2124012712"/>
        <c:scaling>
          <c:orientation val="minMax"/>
          <c:max val="16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N content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0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C content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[1]TREATMENTS!$W$2</c:f>
              <c:strCache>
                <c:ptCount val="1"/>
                <c:pt idx="0">
                  <c:v>C content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[1]TREATMENTS!$W$10:$W$16</c:f>
                <c:numCache>
                  <c:formatCode>General</c:formatCode>
                  <c:ptCount val="7"/>
                  <c:pt idx="0">
                    <c:v>18.93687651289676</c:v>
                  </c:pt>
                  <c:pt idx="1">
                    <c:v>29.99166782533805</c:v>
                  </c:pt>
                  <c:pt idx="2">
                    <c:v>33.19522008728742</c:v>
                  </c:pt>
                  <c:pt idx="3">
                    <c:v>26.41736786369961</c:v>
                  </c:pt>
                  <c:pt idx="4">
                    <c:v>37.49984841349962</c:v>
                  </c:pt>
                  <c:pt idx="5">
                    <c:v>31.6140626180585</c:v>
                  </c:pt>
                  <c:pt idx="6">
                    <c:v>37.26249643184901</c:v>
                  </c:pt>
                </c:numCache>
              </c:numRef>
            </c:plus>
            <c:minus>
              <c:numRef>
                <c:f>[1]TREATMENTS!$W$10:$W$16</c:f>
                <c:numCache>
                  <c:formatCode>General</c:formatCode>
                  <c:ptCount val="7"/>
                  <c:pt idx="0">
                    <c:v>18.93687651289676</c:v>
                  </c:pt>
                  <c:pt idx="1">
                    <c:v>29.99166782533805</c:v>
                  </c:pt>
                  <c:pt idx="2">
                    <c:v>33.19522008728742</c:v>
                  </c:pt>
                  <c:pt idx="3">
                    <c:v>26.41736786369961</c:v>
                  </c:pt>
                  <c:pt idx="4">
                    <c:v>37.49984841349962</c:v>
                  </c:pt>
                  <c:pt idx="5">
                    <c:v>31.6140626180585</c:v>
                  </c:pt>
                  <c:pt idx="6">
                    <c:v>37.26249643184901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[1]TREATMENTS!$N$3:$N$9</c:f>
              <c:strCache>
                <c:ptCount val="7"/>
                <c:pt idx="0">
                  <c:v>_x0006_Fa (5)</c:v>
                </c:pt>
                <c:pt idx="1">
                  <c:v>_x0006_Lp (4)</c:v>
                </c:pt>
                <c:pt idx="2">
                  <c:v>	Lp+Tr (5)</c:v>
                </c:pt>
                <c:pt idx="3">
                  <c:v>_x0006_Rs (2)</c:v>
                </c:pt>
                <c:pt idx="4">
                  <c:v>	Rs+Vs (2)</c:v>
                </c:pt>
                <c:pt idx="5">
                  <c:v>_x0006_Tr (5)</c:v>
                </c:pt>
                <c:pt idx="6">
                  <c:v>_x0006_Vs (5)</c:v>
                </c:pt>
              </c:strCache>
            </c:strRef>
          </c:cat>
          <c:val>
            <c:numRef>
              <c:f>[1]TREATMENTS!$W$3:$W$9</c:f>
              <c:numCache>
                <c:formatCode>General</c:formatCode>
                <c:ptCount val="7"/>
                <c:pt idx="0">
                  <c:v>520.9785718173594</c:v>
                </c:pt>
                <c:pt idx="1">
                  <c:v>484.8047055458496</c:v>
                </c:pt>
                <c:pt idx="2">
                  <c:v>506.6429437624803</c:v>
                </c:pt>
                <c:pt idx="3">
                  <c:v>576.9638801362997</c:v>
                </c:pt>
                <c:pt idx="4">
                  <c:v>519.0217984134995</c:v>
                </c:pt>
                <c:pt idx="5">
                  <c:v>561.7746295443997</c:v>
                </c:pt>
                <c:pt idx="6">
                  <c:v>564.3349013600397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80-47B3-A625-D01E08C6A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124053304"/>
        <c:axId val="2124059768"/>
      </c:barChart>
      <c:catAx>
        <c:axId val="2124053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59768"/>
        <c:crosses val="autoZero"/>
        <c:auto val="1"/>
        <c:lblAlgn val="ctr"/>
        <c:lblOffset val="100"/>
        <c:noMultiLvlLbl val="0"/>
      </c:catAx>
      <c:valAx>
        <c:axId val="2124059768"/>
        <c:scaling>
          <c:orientation val="minMax"/>
          <c:max val="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Mean C content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5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17621</xdr:colOff>
      <xdr:row>22</xdr:row>
      <xdr:rowOff>4763</xdr:rowOff>
    </xdr:from>
    <xdr:to>
      <xdr:col>16</xdr:col>
      <xdr:colOff>291941</xdr:colOff>
      <xdr:row>36</xdr:row>
      <xdr:rowOff>116205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042DD36E-051D-403C-8BBA-EBEDD2237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586739</xdr:colOff>
      <xdr:row>22</xdr:row>
      <xdr:rowOff>27623</xdr:rowOff>
    </xdr:from>
    <xdr:to>
      <xdr:col>22</xdr:col>
      <xdr:colOff>253841</xdr:colOff>
      <xdr:row>36</xdr:row>
      <xdr:rowOff>139065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xmlns="" id="{487EBC8C-468B-43DC-A233-885FBF989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37</xdr:row>
      <xdr:rowOff>47625</xdr:rowOff>
    </xdr:from>
    <xdr:to>
      <xdr:col>16</xdr:col>
      <xdr:colOff>238601</xdr:colOff>
      <xdr:row>52</xdr:row>
      <xdr:rowOff>47625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xmlns="" id="{D9A8665A-68AE-490B-9F4F-C89BFF12B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53</xdr:row>
      <xdr:rowOff>47625</xdr:rowOff>
    </xdr:from>
    <xdr:to>
      <xdr:col>16</xdr:col>
      <xdr:colOff>238601</xdr:colOff>
      <xdr:row>68</xdr:row>
      <xdr:rowOff>47625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xmlns="" id="{3D2A4916-FB42-4E47-8D58-3F4734065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571500</xdr:colOff>
      <xdr:row>69</xdr:row>
      <xdr:rowOff>47625</xdr:rowOff>
    </xdr:from>
    <xdr:to>
      <xdr:col>16</xdr:col>
      <xdr:colOff>238601</xdr:colOff>
      <xdr:row>84</xdr:row>
      <xdr:rowOff>47625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xmlns="" id="{F968025F-C521-4584-9973-A72276560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571500</xdr:colOff>
      <xdr:row>85</xdr:row>
      <xdr:rowOff>47625</xdr:rowOff>
    </xdr:from>
    <xdr:to>
      <xdr:col>16</xdr:col>
      <xdr:colOff>238601</xdr:colOff>
      <xdr:row>100</xdr:row>
      <xdr:rowOff>47625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xmlns="" id="{5531FB84-45FD-4DD7-8D1A-3451BCAA8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571499</xdr:colOff>
      <xdr:row>37</xdr:row>
      <xdr:rowOff>47625</xdr:rowOff>
    </xdr:from>
    <xdr:to>
      <xdr:col>22</xdr:col>
      <xdr:colOff>238601</xdr:colOff>
      <xdr:row>52</xdr:row>
      <xdr:rowOff>47625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xmlns="" id="{0F299BEE-C730-4C80-9F8A-A149D8D55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571499</xdr:colOff>
      <xdr:row>53</xdr:row>
      <xdr:rowOff>47625</xdr:rowOff>
    </xdr:from>
    <xdr:to>
      <xdr:col>22</xdr:col>
      <xdr:colOff>238601</xdr:colOff>
      <xdr:row>68</xdr:row>
      <xdr:rowOff>47625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xmlns="" id="{44A704C5-A3A9-4F92-A87E-9225526A5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571499</xdr:colOff>
      <xdr:row>69</xdr:row>
      <xdr:rowOff>47625</xdr:rowOff>
    </xdr:from>
    <xdr:to>
      <xdr:col>22</xdr:col>
      <xdr:colOff>238601</xdr:colOff>
      <xdr:row>84</xdr:row>
      <xdr:rowOff>47625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xmlns="" id="{312414BC-E0BD-406F-9ABA-80297B6F4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571499</xdr:colOff>
      <xdr:row>85</xdr:row>
      <xdr:rowOff>47625</xdr:rowOff>
    </xdr:from>
    <xdr:to>
      <xdr:col>22</xdr:col>
      <xdr:colOff>238601</xdr:colOff>
      <xdr:row>100</xdr:row>
      <xdr:rowOff>47625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xmlns="" id="{F4D00653-A5BA-4C6D-A5D0-2768E1A1A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AL_FWHM30_remov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Loats"/>
      <sheetName val="COR"/>
      <sheetName val="Avg_Refl"/>
      <sheetName val="NORM_height_fbm_dbm_Cconc"/>
      <sheetName val="Nconc"/>
      <sheetName val="LCconc_LCcont"/>
      <sheetName val="HEIGHT"/>
      <sheetName val="FBM"/>
      <sheetName val="N"/>
      <sheetName val="C"/>
      <sheetName val="CHL"/>
      <sheetName val="SUMMARY_stats"/>
      <sheetName val="TREATMENTS"/>
      <sheetName val="Residuals_indice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O2" t="str">
            <v>Height</v>
          </cell>
          <cell r="P2" t="str">
            <v>Fresh biomass</v>
          </cell>
          <cell r="Q2" t="str">
            <v>N content</v>
          </cell>
          <cell r="R2" t="str">
            <v>C content</v>
          </cell>
          <cell r="S2" t="str">
            <v>Leaf Chl content</v>
          </cell>
          <cell r="T2" t="str">
            <v>Height</v>
          </cell>
          <cell r="U2" t="str">
            <v>Fresh biomass</v>
          </cell>
          <cell r="V2" t="str">
            <v>N content</v>
          </cell>
          <cell r="W2" t="str">
            <v>C content</v>
          </cell>
          <cell r="X2" t="str">
            <v>Leaf Chl content</v>
          </cell>
        </row>
        <row r="3">
          <cell r="N3" t="str">
            <v>Fa (5)</v>
          </cell>
          <cell r="O3">
            <v>89.85</v>
          </cell>
          <cell r="P3">
            <v>3.0031039999999996</v>
          </cell>
          <cell r="Q3">
            <v>7.1096473599999994</v>
          </cell>
          <cell r="R3">
            <v>475.08512000000002</v>
          </cell>
          <cell r="S3">
            <v>0.63747385860764394</v>
          </cell>
          <cell r="T3">
            <v>87.056366587753772</v>
          </cell>
          <cell r="U3">
            <v>3.4660215999999999</v>
          </cell>
          <cell r="V3">
            <v>7.4878594881108125</v>
          </cell>
          <cell r="W3">
            <v>520.97857181735947</v>
          </cell>
          <cell r="X3">
            <v>0.62532339136849946</v>
          </cell>
        </row>
        <row r="4">
          <cell r="N4" t="str">
            <v>Lp (4)</v>
          </cell>
          <cell r="O4">
            <v>75.15625</v>
          </cell>
          <cell r="P4">
            <v>2.6169599999999997</v>
          </cell>
          <cell r="Q4">
            <v>6.0409256000000005</v>
          </cell>
          <cell r="R4">
            <v>423.33052000000009</v>
          </cell>
          <cell r="S4">
            <v>0.44280121041365594</v>
          </cell>
          <cell r="T4">
            <v>77.70376992801593</v>
          </cell>
          <cell r="U4">
            <v>2.6813759999999998</v>
          </cell>
          <cell r="V4">
            <v>6.1801529428800031</v>
          </cell>
          <cell r="W4">
            <v>484.80470554584963</v>
          </cell>
          <cell r="X4">
            <v>0.38574312173110314</v>
          </cell>
        </row>
        <row r="5">
          <cell r="N5" t="str">
            <v>Lp+Tr (5)</v>
          </cell>
          <cell r="O5">
            <v>81.900000000000006</v>
          </cell>
          <cell r="P5">
            <v>2.665216</v>
          </cell>
          <cell r="Q5">
            <v>7.1380367999999992</v>
          </cell>
          <cell r="R5">
            <v>417.90159999999997</v>
          </cell>
          <cell r="S5">
            <v>0.57462397568203971</v>
          </cell>
          <cell r="T5">
            <v>85.002460389161627</v>
          </cell>
          <cell r="U5">
            <v>2.8982766</v>
          </cell>
          <cell r="V5">
            <v>7.0699573109171983</v>
          </cell>
          <cell r="W5">
            <v>506.64294376248034</v>
          </cell>
          <cell r="X5">
            <v>0.60130818154638344</v>
          </cell>
        </row>
        <row r="6">
          <cell r="N6" t="str">
            <v>Rs (2)</v>
          </cell>
          <cell r="O6">
            <v>96.9375</v>
          </cell>
          <cell r="P6">
            <v>5.1188799999999999</v>
          </cell>
          <cell r="Q6">
            <v>14.202542400000002</v>
          </cell>
          <cell r="R6">
            <v>724.80192</v>
          </cell>
          <cell r="S6">
            <v>0.90624718747593824</v>
          </cell>
          <cell r="T6">
            <v>95.487698188129599</v>
          </cell>
          <cell r="U6">
            <v>4.0237170000000004</v>
          </cell>
          <cell r="V6">
            <v>10.347973516961989</v>
          </cell>
          <cell r="W6">
            <v>576.96388013629974</v>
          </cell>
          <cell r="X6">
            <v>0.88292681908429671</v>
          </cell>
        </row>
        <row r="7">
          <cell r="N7" t="str">
            <v>Rs+Vs (2)</v>
          </cell>
          <cell r="O7">
            <v>100</v>
          </cell>
          <cell r="P7">
            <v>3.7528800000000002</v>
          </cell>
          <cell r="Q7">
            <v>12.397872</v>
          </cell>
          <cell r="R7">
            <v>511.41056000000003</v>
          </cell>
          <cell r="S7">
            <v>1.1003284728449438</v>
          </cell>
          <cell r="T7">
            <v>104.79286888640971</v>
          </cell>
          <cell r="U7">
            <v>4.1486815000000004</v>
          </cell>
          <cell r="V7">
            <v>12.243324999030012</v>
          </cell>
          <cell r="W7">
            <v>519.02179841349948</v>
          </cell>
          <cell r="X7">
            <v>1.0866710404495166</v>
          </cell>
        </row>
        <row r="8">
          <cell r="N8" t="str">
            <v>Tr (5)</v>
          </cell>
          <cell r="O8">
            <v>90.825000000000003</v>
          </cell>
          <cell r="P8">
            <v>3.629696</v>
          </cell>
          <cell r="Q8">
            <v>8.3583151999999998</v>
          </cell>
          <cell r="R8">
            <v>544.46233600000005</v>
          </cell>
          <cell r="S8">
            <v>0.71198806241290513</v>
          </cell>
          <cell r="T8">
            <v>92.482746929978234</v>
          </cell>
          <cell r="U8">
            <v>3.6941177999999999</v>
          </cell>
          <cell r="V8">
            <v>9.284953315765204</v>
          </cell>
          <cell r="W8">
            <v>561.77462954439977</v>
          </cell>
          <cell r="X8">
            <v>0.77181998119208406</v>
          </cell>
        </row>
        <row r="9">
          <cell r="N9" t="str">
            <v>Vs (5)</v>
          </cell>
          <cell r="O9">
            <v>100.7</v>
          </cell>
          <cell r="P9">
            <v>4.490208</v>
          </cell>
          <cell r="Q9">
            <v>12.336005119999999</v>
          </cell>
          <cell r="R9">
            <v>638.88611199999991</v>
          </cell>
          <cell r="S9">
            <v>0.97378648216252262</v>
          </cell>
          <cell r="T9">
            <v>99.649528604718085</v>
          </cell>
          <cell r="U9">
            <v>4.0929453999999996</v>
          </cell>
          <cell r="V9">
            <v>10.887024565396803</v>
          </cell>
          <cell r="W9">
            <v>564.33490136003968</v>
          </cell>
          <cell r="X9">
            <v>0.93481643844029638</v>
          </cell>
        </row>
        <row r="10">
          <cell r="O10">
            <v>2.7402098459789532</v>
          </cell>
          <cell r="P10">
            <v>0.27183482231678852</v>
          </cell>
          <cell r="Q10">
            <v>0.865184502154144</v>
          </cell>
          <cell r="R10">
            <v>45.154185454125944</v>
          </cell>
          <cell r="S10">
            <v>5.8883022139006973E-2</v>
          </cell>
          <cell r="T10">
            <v>3.91976378850012</v>
          </cell>
          <cell r="U10">
            <v>0.25094040923103639</v>
          </cell>
          <cell r="V10">
            <v>0.85058328941958949</v>
          </cell>
          <cell r="W10">
            <v>18.936876512896756</v>
          </cell>
          <cell r="X10">
            <v>7.356643341291115E-2</v>
          </cell>
        </row>
        <row r="11">
          <cell r="O11">
            <v>3.6178539477845151</v>
          </cell>
          <cell r="P11">
            <v>0.43347173010474549</v>
          </cell>
          <cell r="Q11">
            <v>1.2641396753230056</v>
          </cell>
          <cell r="R11">
            <v>65.900145885495022</v>
          </cell>
          <cell r="S11">
            <v>2.1505339004233789E-2</v>
          </cell>
          <cell r="T11">
            <v>2.348577952965262</v>
          </cell>
          <cell r="U11">
            <v>0.13389044979385203</v>
          </cell>
          <cell r="V11">
            <v>0.5107559675734834</v>
          </cell>
          <cell r="W11">
            <v>29.991667825338048</v>
          </cell>
          <cell r="X11">
            <v>5.2796398811603418E-2</v>
          </cell>
        </row>
        <row r="12">
          <cell r="O12">
            <v>3.5376545902617456</v>
          </cell>
          <cell r="P12">
            <v>0.75939451822092918</v>
          </cell>
          <cell r="Q12">
            <v>3.2720183804321317</v>
          </cell>
          <cell r="R12">
            <v>120.68282396774357</v>
          </cell>
          <cell r="S12">
            <v>0.10659625551171538</v>
          </cell>
          <cell r="T12">
            <v>2.5592816622780501</v>
          </cell>
          <cell r="U12">
            <v>0.19864005536507479</v>
          </cell>
          <cell r="V12">
            <v>1.1235796776343527</v>
          </cell>
          <cell r="W12">
            <v>33.195220087287417</v>
          </cell>
          <cell r="X12">
            <v>8.8514623574875495E-2</v>
          </cell>
        </row>
        <row r="13">
          <cell r="O13">
            <v>6.4375</v>
          </cell>
          <cell r="P13">
            <v>0.64912000000000236</v>
          </cell>
          <cell r="Q13">
            <v>1.0292016000000004</v>
          </cell>
          <cell r="R13">
            <v>61.017600000000016</v>
          </cell>
          <cell r="S13">
            <v>0.11992312151240887</v>
          </cell>
          <cell r="T13">
            <v>1.2544749085050171</v>
          </cell>
          <cell r="U13">
            <v>0.33909100000000003</v>
          </cell>
          <cell r="V13">
            <v>7.5057968700127375E-3</v>
          </cell>
          <cell r="W13">
            <v>26.41736786369961</v>
          </cell>
          <cell r="X13">
            <v>2.4785140073007028E-3</v>
          </cell>
        </row>
        <row r="14">
          <cell r="O14">
            <v>8</v>
          </cell>
          <cell r="P14">
            <v>0.51864000000000254</v>
          </cell>
          <cell r="Q14">
            <v>0.82427199999999967</v>
          </cell>
          <cell r="R14">
            <v>69.600959999999915</v>
          </cell>
          <cell r="S14">
            <v>5.7583924281448762E-2</v>
          </cell>
          <cell r="T14">
            <v>1.9309148812388273</v>
          </cell>
          <cell r="U14">
            <v>4.8277499999999751E-2</v>
          </cell>
          <cell r="V14">
            <v>0.5830331324399971</v>
          </cell>
          <cell r="W14">
            <v>37.49984841349962</v>
          </cell>
          <cell r="X14">
            <v>8.1020725602940047E-2</v>
          </cell>
        </row>
        <row r="15">
          <cell r="O15">
            <v>3.183551475946321</v>
          </cell>
          <cell r="P15">
            <v>1.0143276521834563</v>
          </cell>
          <cell r="Q15">
            <v>1.9050979392286824</v>
          </cell>
          <cell r="R15">
            <v>147.70308869690081</v>
          </cell>
          <cell r="S15">
            <v>0.13356760681253138</v>
          </cell>
          <cell r="T15">
            <v>2.7592260081245725</v>
          </cell>
          <cell r="U15">
            <v>0.17293756741367683</v>
          </cell>
          <cell r="V15">
            <v>0.69436786523090965</v>
          </cell>
          <cell r="W15">
            <v>31.614062618058508</v>
          </cell>
          <cell r="X15">
            <v>4.1263073369437242E-2</v>
          </cell>
        </row>
        <row r="16">
          <cell r="O16">
            <v>7.2597348436427067</v>
          </cell>
          <cell r="P16">
            <v>0.5124811679037593</v>
          </cell>
          <cell r="Q16">
            <v>1.3076445948124826</v>
          </cell>
          <cell r="R16">
            <v>68.770592372870624</v>
          </cell>
          <cell r="S16">
            <v>0.17601492386956522</v>
          </cell>
          <cell r="T16">
            <v>6.0913780566541691</v>
          </cell>
          <cell r="U16">
            <v>0.19366571590304757</v>
          </cell>
          <cell r="V16">
            <v>1.7929750630360761</v>
          </cell>
          <cell r="W16">
            <v>37.262496431849009</v>
          </cell>
          <cell r="X16">
            <v>9.766234645489906E-2</v>
          </cell>
        </row>
      </sheetData>
      <sheetData sheetId="13" refreshError="1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abSelected="1" topLeftCell="E1" workbookViewId="0">
      <selection activeCell="J63" sqref="J63"/>
    </sheetView>
  </sheetViews>
  <sheetFormatPr baseColWidth="10" defaultColWidth="8.83203125" defaultRowHeight="14" x14ac:dyDescent="0"/>
  <cols>
    <col min="3" max="3" width="8" customWidth="1"/>
    <col min="4" max="4" width="12.33203125" customWidth="1"/>
    <col min="5" max="5" width="11" customWidth="1"/>
    <col min="6" max="6" width="14.33203125" customWidth="1"/>
    <col min="7" max="7" width="6.33203125" customWidth="1"/>
    <col min="8" max="8" width="12.33203125" customWidth="1"/>
    <col min="9" max="9" width="9.1640625" customWidth="1"/>
    <col min="10" max="10" width="14.33203125" customWidth="1"/>
    <col min="14" max="14" width="12.33203125" customWidth="1"/>
    <col min="15" max="15" width="9.1640625" customWidth="1"/>
    <col min="16" max="16" width="14.33203125" customWidth="1"/>
    <col min="18" max="18" width="12.33203125" customWidth="1"/>
    <col min="19" max="19" width="9.1640625" customWidth="1"/>
    <col min="20" max="20" width="17" customWidth="1"/>
    <col min="21" max="21" width="10.83203125" customWidth="1"/>
    <col min="22" max="22" width="7.6640625" customWidth="1"/>
    <col min="23" max="23" width="15.6640625" customWidth="1"/>
    <col min="24" max="24" width="10.5" customWidth="1"/>
    <col min="25" max="25" width="13" customWidth="1"/>
    <col min="26" max="26" width="17" customWidth="1"/>
  </cols>
  <sheetData>
    <row r="1" spans="1:26">
      <c r="A1" s="18" t="s">
        <v>0</v>
      </c>
      <c r="B1" s="20" t="s">
        <v>1</v>
      </c>
      <c r="C1" s="22" t="s">
        <v>2</v>
      </c>
      <c r="D1" s="23"/>
      <c r="E1" s="23"/>
      <c r="F1" s="24"/>
      <c r="G1" s="22" t="s">
        <v>3</v>
      </c>
      <c r="H1" s="23"/>
      <c r="I1" s="23"/>
      <c r="J1" s="24"/>
      <c r="M1" s="22" t="s">
        <v>2</v>
      </c>
      <c r="N1" s="23"/>
      <c r="O1" s="23"/>
      <c r="P1" s="24"/>
      <c r="Q1" s="22" t="s">
        <v>3</v>
      </c>
      <c r="R1" s="23"/>
      <c r="S1" s="23"/>
      <c r="T1" s="24"/>
    </row>
    <row r="2" spans="1:26" ht="15" thickBot="1">
      <c r="A2" s="19"/>
      <c r="B2" s="21"/>
      <c r="C2" s="1" t="s">
        <v>4</v>
      </c>
      <c r="D2" s="2" t="s">
        <v>5</v>
      </c>
      <c r="E2" s="2" t="s">
        <v>6</v>
      </c>
      <c r="F2" s="3" t="s">
        <v>8</v>
      </c>
      <c r="G2" s="1" t="s">
        <v>4</v>
      </c>
      <c r="H2" s="2" t="s">
        <v>5</v>
      </c>
      <c r="I2" s="2" t="s">
        <v>6</v>
      </c>
      <c r="J2" s="3" t="s">
        <v>8</v>
      </c>
      <c r="M2" s="1" t="s">
        <v>4</v>
      </c>
      <c r="N2" s="2" t="s">
        <v>5</v>
      </c>
      <c r="O2" s="2" t="s">
        <v>6</v>
      </c>
      <c r="P2" s="3" t="s">
        <v>8</v>
      </c>
      <c r="Q2" s="1" t="s">
        <v>4</v>
      </c>
      <c r="R2" s="2" t="s">
        <v>5</v>
      </c>
      <c r="S2" s="2" t="s">
        <v>6</v>
      </c>
      <c r="T2" s="3" t="s">
        <v>8</v>
      </c>
      <c r="V2" s="1" t="s">
        <v>4</v>
      </c>
      <c r="W2" s="2" t="s">
        <v>5</v>
      </c>
      <c r="X2" s="2" t="s">
        <v>6</v>
      </c>
      <c r="Y2" s="2" t="s">
        <v>7</v>
      </c>
      <c r="Z2" s="3" t="s">
        <v>8</v>
      </c>
    </row>
    <row r="3" spans="1:26">
      <c r="A3" s="4">
        <v>19</v>
      </c>
      <c r="B3" s="5" t="s">
        <v>9</v>
      </c>
      <c r="C3" s="1">
        <v>89.5</v>
      </c>
      <c r="D3" s="2">
        <v>3.4217599999999999</v>
      </c>
      <c r="E3" s="2">
        <v>8.7771599999999985</v>
      </c>
      <c r="F3" s="3">
        <v>0.64958357589918037</v>
      </c>
      <c r="G3" s="1">
        <v>86.623006345297</v>
      </c>
      <c r="H3" s="2">
        <v>3.6257299999999999</v>
      </c>
      <c r="I3" s="2">
        <v>7.4300136163260397</v>
      </c>
      <c r="J3" s="3">
        <v>0.66687712272030808</v>
      </c>
      <c r="K3" s="17" t="s">
        <v>10</v>
      </c>
      <c r="L3" t="s">
        <v>11</v>
      </c>
      <c r="M3" s="6">
        <f t="shared" ref="M3:T3" si="0">AVERAGE(C3:C7)</f>
        <v>89.85</v>
      </c>
      <c r="N3" s="7">
        <f t="shared" si="0"/>
        <v>3.0031039999999996</v>
      </c>
      <c r="O3" s="7">
        <f t="shared" si="0"/>
        <v>7.1096473599999994</v>
      </c>
      <c r="P3" s="7">
        <f t="shared" si="0"/>
        <v>0.63747385860764394</v>
      </c>
      <c r="Q3" s="6">
        <f t="shared" si="0"/>
        <v>87.056366587753772</v>
      </c>
      <c r="R3" s="7">
        <f t="shared" si="0"/>
        <v>3.4660215999999999</v>
      </c>
      <c r="S3" s="7">
        <f t="shared" si="0"/>
        <v>7.4878594881108125</v>
      </c>
      <c r="T3" s="8">
        <f t="shared" si="0"/>
        <v>0.62532339136849946</v>
      </c>
      <c r="V3">
        <f t="shared" ref="V3:X9" si="1">Q3-M3</f>
        <v>-2.7936334122462227</v>
      </c>
      <c r="W3">
        <f t="shared" si="1"/>
        <v>0.46291760000000037</v>
      </c>
      <c r="X3">
        <f t="shared" si="1"/>
        <v>0.37821212811081306</v>
      </c>
      <c r="Y3" t="e">
        <f>#REF!-#REF!</f>
        <v>#REF!</v>
      </c>
      <c r="Z3">
        <f t="shared" ref="Z3:Z9" si="2">T3-P3</f>
        <v>-1.215046723914448E-2</v>
      </c>
    </row>
    <row r="4" spans="1:26">
      <c r="A4" s="4">
        <v>46</v>
      </c>
      <c r="B4" s="5" t="s">
        <v>9</v>
      </c>
      <c r="C4" s="1">
        <v>84.875</v>
      </c>
      <c r="D4" s="2">
        <v>2.8438400000000001</v>
      </c>
      <c r="E4" s="2">
        <v>6.9265840000000001</v>
      </c>
      <c r="F4" s="3">
        <v>0.52679238002601048</v>
      </c>
      <c r="G4" s="1">
        <v>84.103304628968743</v>
      </c>
      <c r="H4" s="2">
        <v>3.1025130000000001</v>
      </c>
      <c r="I4" s="2">
        <v>6.7521138800760232</v>
      </c>
      <c r="J4" s="3">
        <v>0.54904320673863083</v>
      </c>
      <c r="K4" s="17"/>
      <c r="L4" t="s">
        <v>12</v>
      </c>
      <c r="M4" s="1">
        <f t="shared" ref="M4:T4" si="3">AVERAGE(C8:C11)</f>
        <v>75.15625</v>
      </c>
      <c r="N4" s="2">
        <f t="shared" si="3"/>
        <v>2.6169599999999997</v>
      </c>
      <c r="O4" s="2">
        <f t="shared" si="3"/>
        <v>6.0409256000000005</v>
      </c>
      <c r="P4" s="2">
        <f t="shared" si="3"/>
        <v>0.44280121041365594</v>
      </c>
      <c r="Q4" s="1">
        <f t="shared" si="3"/>
        <v>77.70376992801593</v>
      </c>
      <c r="R4" s="2">
        <f t="shared" si="3"/>
        <v>2.6813759999999998</v>
      </c>
      <c r="S4" s="2">
        <f t="shared" si="3"/>
        <v>6.1801529428800031</v>
      </c>
      <c r="T4" s="3">
        <f t="shared" si="3"/>
        <v>0.38574312173110314</v>
      </c>
      <c r="V4">
        <f t="shared" si="1"/>
        <v>2.5475199280159302</v>
      </c>
      <c r="W4">
        <f t="shared" si="1"/>
        <v>6.4416000000000029E-2</v>
      </c>
      <c r="X4">
        <f t="shared" si="1"/>
        <v>0.1392273428800026</v>
      </c>
      <c r="Y4" t="e">
        <f>#REF!-#REF!</f>
        <v>#REF!</v>
      </c>
      <c r="Z4">
        <f t="shared" si="2"/>
        <v>-5.7058088682552799E-2</v>
      </c>
    </row>
    <row r="5" spans="1:26">
      <c r="A5" s="4">
        <v>66</v>
      </c>
      <c r="B5" s="5" t="s">
        <v>9</v>
      </c>
      <c r="C5" s="1">
        <v>93</v>
      </c>
      <c r="D5" s="2">
        <v>2.8926399999999997</v>
      </c>
      <c r="E5" s="2">
        <v>6.8303488000000021</v>
      </c>
      <c r="F5" s="3">
        <v>0.70116729123742005</v>
      </c>
      <c r="G5" s="1">
        <v>94.659417587860943</v>
      </c>
      <c r="H5" s="2">
        <v>3.3697520000000001</v>
      </c>
      <c r="I5" s="2">
        <v>9.1131273106319846</v>
      </c>
      <c r="J5" s="3">
        <v>0.7485869306627535</v>
      </c>
      <c r="K5" s="17"/>
      <c r="L5" t="s">
        <v>13</v>
      </c>
      <c r="M5" s="1">
        <f t="shared" ref="M5:T5" si="4">AVERAGE(C12:C16)</f>
        <v>81.900000000000006</v>
      </c>
      <c r="N5" s="2">
        <f t="shared" si="4"/>
        <v>2.665216</v>
      </c>
      <c r="O5" s="2">
        <f t="shared" si="4"/>
        <v>7.1380367999999992</v>
      </c>
      <c r="P5" s="2">
        <f t="shared" si="4"/>
        <v>0.57462397568203971</v>
      </c>
      <c r="Q5" s="1">
        <f t="shared" si="4"/>
        <v>85.002460389161627</v>
      </c>
      <c r="R5" s="2">
        <f t="shared" si="4"/>
        <v>2.8982766</v>
      </c>
      <c r="S5" s="2">
        <f t="shared" si="4"/>
        <v>7.0699573109171983</v>
      </c>
      <c r="T5" s="3">
        <f t="shared" si="4"/>
        <v>0.60130818154638344</v>
      </c>
      <c r="V5">
        <f t="shared" si="1"/>
        <v>3.1024603891616209</v>
      </c>
      <c r="W5">
        <f t="shared" si="1"/>
        <v>0.23306059999999995</v>
      </c>
      <c r="X5">
        <f t="shared" si="1"/>
        <v>-6.8079489082800926E-2</v>
      </c>
      <c r="Y5" t="e">
        <f>#REF!-#REF!</f>
        <v>#REF!</v>
      </c>
      <c r="Z5">
        <f t="shared" si="2"/>
        <v>2.6684205864343724E-2</v>
      </c>
    </row>
    <row r="6" spans="1:26">
      <c r="A6" s="4">
        <v>89</v>
      </c>
      <c r="B6" s="5" t="s">
        <v>9</v>
      </c>
      <c r="C6" s="1">
        <v>90.5</v>
      </c>
      <c r="D6" s="2">
        <v>3.1983999999999999</v>
      </c>
      <c r="E6" s="2">
        <v>6.7564799999999989</v>
      </c>
      <c r="F6" s="3">
        <v>0.6432101544436305</v>
      </c>
      <c r="G6" s="1">
        <v>84.167667337085049</v>
      </c>
      <c r="H6" s="2">
        <v>3.3892069999999999</v>
      </c>
      <c r="I6" s="2">
        <v>6.8653166335199964</v>
      </c>
      <c r="J6" s="3">
        <v>0.56688774651156848</v>
      </c>
      <c r="K6" s="17"/>
      <c r="L6" t="s">
        <v>14</v>
      </c>
      <c r="M6" s="1">
        <f t="shared" ref="M6:T6" si="5">AVERAGE(C17:C18)</f>
        <v>96.9375</v>
      </c>
      <c r="N6" s="2">
        <f t="shared" si="5"/>
        <v>5.1188799999999999</v>
      </c>
      <c r="O6" s="2">
        <f t="shared" si="5"/>
        <v>14.202542400000002</v>
      </c>
      <c r="P6" s="2">
        <f t="shared" si="5"/>
        <v>0.90624718747593824</v>
      </c>
      <c r="Q6" s="1">
        <f t="shared" si="5"/>
        <v>95.487698188129599</v>
      </c>
      <c r="R6" s="2">
        <f t="shared" si="5"/>
        <v>4.0237170000000004</v>
      </c>
      <c r="S6" s="2">
        <f t="shared" si="5"/>
        <v>10.347973516961989</v>
      </c>
      <c r="T6" s="3">
        <f t="shared" si="5"/>
        <v>0.88292681908429671</v>
      </c>
      <c r="V6">
        <f t="shared" si="1"/>
        <v>-1.449801811870401</v>
      </c>
      <c r="W6">
        <f t="shared" si="1"/>
        <v>-1.0951629999999994</v>
      </c>
      <c r="X6">
        <f t="shared" si="1"/>
        <v>-3.8545688830380129</v>
      </c>
      <c r="Y6" t="e">
        <f>#REF!-#REF!</f>
        <v>#REF!</v>
      </c>
      <c r="Z6">
        <f t="shared" si="2"/>
        <v>-2.3320368391641533E-2</v>
      </c>
    </row>
    <row r="7" spans="1:26">
      <c r="A7" s="4">
        <v>107</v>
      </c>
      <c r="B7" s="5" t="s">
        <v>9</v>
      </c>
      <c r="C7" s="1">
        <v>91.375</v>
      </c>
      <c r="D7" s="2">
        <v>2.6588799999999999</v>
      </c>
      <c r="E7" s="2">
        <v>6.2576639999999983</v>
      </c>
      <c r="F7" s="3">
        <v>0.66661589143197886</v>
      </c>
      <c r="G7" s="1">
        <v>85.728437039557065</v>
      </c>
      <c r="H7" s="2">
        <v>3.8429060000000002</v>
      </c>
      <c r="I7" s="2">
        <v>7.2787260000000202</v>
      </c>
      <c r="J7" s="3">
        <v>0.59522195020923618</v>
      </c>
      <c r="K7" s="17"/>
      <c r="L7" t="s">
        <v>15</v>
      </c>
      <c r="M7" s="1">
        <f t="shared" ref="M7:T7" si="6">AVERAGE(C19:C20)</f>
        <v>100</v>
      </c>
      <c r="N7" s="2">
        <f t="shared" si="6"/>
        <v>3.7528800000000002</v>
      </c>
      <c r="O7" s="2">
        <f t="shared" si="6"/>
        <v>12.397872</v>
      </c>
      <c r="P7" s="2">
        <f t="shared" si="6"/>
        <v>1.1003284728449438</v>
      </c>
      <c r="Q7" s="1">
        <f t="shared" si="6"/>
        <v>104.79286888640971</v>
      </c>
      <c r="R7" s="2">
        <f t="shared" si="6"/>
        <v>4.1486815000000004</v>
      </c>
      <c r="S7" s="2">
        <f t="shared" si="6"/>
        <v>12.243324999030012</v>
      </c>
      <c r="T7" s="3">
        <f t="shared" si="6"/>
        <v>1.0866710404495166</v>
      </c>
      <c r="V7">
        <f t="shared" si="1"/>
        <v>4.7928688864097069</v>
      </c>
      <c r="W7">
        <f t="shared" si="1"/>
        <v>0.39580150000000014</v>
      </c>
      <c r="X7">
        <f t="shared" si="1"/>
        <v>-0.15454700096998764</v>
      </c>
      <c r="Y7" t="e">
        <f>#REF!-#REF!</f>
        <v>#REF!</v>
      </c>
      <c r="Z7">
        <f t="shared" si="2"/>
        <v>-1.3657432395427271E-2</v>
      </c>
    </row>
    <row r="8" spans="1:26">
      <c r="A8" s="4">
        <v>22</v>
      </c>
      <c r="B8" s="5" t="s">
        <v>16</v>
      </c>
      <c r="C8" s="1">
        <v>73.75</v>
      </c>
      <c r="D8" s="2">
        <v>2.7185600000000001</v>
      </c>
      <c r="E8" s="2">
        <v>5.5592560000000004</v>
      </c>
      <c r="F8" s="3">
        <v>0.47</v>
      </c>
      <c r="G8" s="1">
        <v>77.084087834741041</v>
      </c>
      <c r="H8" s="2">
        <v>2.5871219999999999</v>
      </c>
      <c r="I8" s="2">
        <v>5.7849695200919902</v>
      </c>
      <c r="J8" s="3">
        <v>0.38204912949174741</v>
      </c>
      <c r="K8" s="17"/>
      <c r="L8" t="s">
        <v>17</v>
      </c>
      <c r="M8" s="1">
        <f t="shared" ref="M8:T8" si="7">AVERAGE(C21:C25)</f>
        <v>90.825000000000003</v>
      </c>
      <c r="N8" s="2">
        <f t="shared" si="7"/>
        <v>3.629696</v>
      </c>
      <c r="O8" s="2">
        <f t="shared" si="7"/>
        <v>8.3583151999999998</v>
      </c>
      <c r="P8" s="2">
        <f t="shared" si="7"/>
        <v>0.71198806241290513</v>
      </c>
      <c r="Q8" s="1">
        <f t="shared" si="7"/>
        <v>92.482746929978234</v>
      </c>
      <c r="R8" s="2">
        <f t="shared" si="7"/>
        <v>3.6941177999999999</v>
      </c>
      <c r="S8" s="2">
        <f t="shared" si="7"/>
        <v>9.284953315765204</v>
      </c>
      <c r="T8" s="3">
        <f t="shared" si="7"/>
        <v>0.77181998119208406</v>
      </c>
      <c r="V8">
        <f t="shared" si="1"/>
        <v>1.6577469299782308</v>
      </c>
      <c r="W8">
        <f t="shared" si="1"/>
        <v>6.4421799999999863E-2</v>
      </c>
      <c r="X8">
        <f t="shared" si="1"/>
        <v>0.92663811576520416</v>
      </c>
      <c r="Y8" t="e">
        <f>#REF!-#REF!</f>
        <v>#REF!</v>
      </c>
      <c r="Z8">
        <f t="shared" si="2"/>
        <v>5.9831918779178928E-2</v>
      </c>
    </row>
    <row r="9" spans="1:26" ht="15" thickBot="1">
      <c r="A9" s="4">
        <v>47</v>
      </c>
      <c r="B9" s="5" t="s">
        <v>16</v>
      </c>
      <c r="C9" s="1">
        <v>81.375</v>
      </c>
      <c r="D9" s="2">
        <v>2.7959999999999998</v>
      </c>
      <c r="E9" s="2">
        <v>7.0470911999999997</v>
      </c>
      <c r="F9" s="3">
        <v>0.45213305461041364</v>
      </c>
      <c r="G9" s="1">
        <v>81.690877012531786</v>
      </c>
      <c r="H9" s="2">
        <v>2.6138699999999999</v>
      </c>
      <c r="I9" s="2">
        <v>6.6191422398900164</v>
      </c>
      <c r="J9" s="3">
        <v>0.47197360428447155</v>
      </c>
      <c r="K9" s="17"/>
      <c r="L9" t="s">
        <v>18</v>
      </c>
      <c r="M9" s="9">
        <f t="shared" ref="M9:T9" si="8">AVERAGE(C26:C30)</f>
        <v>100.7</v>
      </c>
      <c r="N9" s="10">
        <f t="shared" si="8"/>
        <v>4.490208</v>
      </c>
      <c r="O9" s="10">
        <f t="shared" si="8"/>
        <v>12.336005119999999</v>
      </c>
      <c r="P9" s="10">
        <f t="shared" si="8"/>
        <v>0.97378648216252262</v>
      </c>
      <c r="Q9" s="9">
        <f t="shared" si="8"/>
        <v>99.649528604718085</v>
      </c>
      <c r="R9" s="10">
        <f t="shared" si="8"/>
        <v>4.0929453999999996</v>
      </c>
      <c r="S9" s="10">
        <f t="shared" si="8"/>
        <v>10.887024565396803</v>
      </c>
      <c r="T9" s="11">
        <f t="shared" si="8"/>
        <v>0.93481643844029638</v>
      </c>
      <c r="V9">
        <f t="shared" si="1"/>
        <v>-1.0504713952819174</v>
      </c>
      <c r="W9">
        <f t="shared" si="1"/>
        <v>-0.39726260000000035</v>
      </c>
      <c r="X9">
        <f t="shared" si="1"/>
        <v>-1.448980554603196</v>
      </c>
      <c r="Y9" t="e">
        <f>#REF!-#REF!</f>
        <v>#REF!</v>
      </c>
      <c r="Z9">
        <f t="shared" si="2"/>
        <v>-3.8970043722226233E-2</v>
      </c>
    </row>
    <row r="10" spans="1:26">
      <c r="A10" s="4">
        <v>72</v>
      </c>
      <c r="B10" s="5" t="s">
        <v>16</v>
      </c>
      <c r="C10" s="1">
        <v>72.5</v>
      </c>
      <c r="D10" s="2">
        <v>3.0553600000000003</v>
      </c>
      <c r="E10" s="2">
        <v>7.3614400000000018</v>
      </c>
      <c r="F10" s="3">
        <v>0.4378741345863485</v>
      </c>
      <c r="G10" s="1">
        <v>75.782919003752198</v>
      </c>
      <c r="H10" s="2">
        <v>2.91256</v>
      </c>
      <c r="I10" s="2">
        <v>6.7471666449479821</v>
      </c>
      <c r="J10" s="3">
        <v>0.35660667555789871</v>
      </c>
      <c r="K10" s="17" t="s">
        <v>19</v>
      </c>
      <c r="L10" t="s">
        <v>9</v>
      </c>
      <c r="M10" s="1">
        <f t="shared" ref="M10:T10" si="9">_xlfn.STDEV.P(C3:C7)</f>
        <v>2.7402098459789532</v>
      </c>
      <c r="N10" s="2">
        <f t="shared" si="9"/>
        <v>0.27183482231678852</v>
      </c>
      <c r="O10" s="2">
        <f t="shared" si="9"/>
        <v>0.865184502154144</v>
      </c>
      <c r="P10" s="2">
        <f t="shared" si="9"/>
        <v>5.8883022139006973E-2</v>
      </c>
      <c r="Q10" s="1">
        <f t="shared" si="9"/>
        <v>3.91976378850012</v>
      </c>
      <c r="R10" s="2">
        <f t="shared" si="9"/>
        <v>0.25094040923103639</v>
      </c>
      <c r="S10" s="2">
        <f t="shared" si="9"/>
        <v>0.85058328941958949</v>
      </c>
      <c r="T10" s="3">
        <f t="shared" si="9"/>
        <v>7.356643341291115E-2</v>
      </c>
    </row>
    <row r="11" spans="1:26">
      <c r="A11" s="4">
        <v>93</v>
      </c>
      <c r="B11" s="5" t="s">
        <v>16</v>
      </c>
      <c r="C11" s="1">
        <v>73</v>
      </c>
      <c r="D11" s="2">
        <v>1.8979199999999998</v>
      </c>
      <c r="E11" s="2">
        <v>4.1959151999999991</v>
      </c>
      <c r="F11" s="3">
        <v>0.41119765245786144</v>
      </c>
      <c r="G11" s="1">
        <v>76.257195861038682</v>
      </c>
      <c r="H11" s="2">
        <v>2.6119520000000001</v>
      </c>
      <c r="I11" s="2">
        <v>5.5693333665900226</v>
      </c>
      <c r="J11" s="3">
        <v>0.33234307759029491</v>
      </c>
      <c r="K11" s="17"/>
      <c r="L11" t="s">
        <v>16</v>
      </c>
      <c r="M11" s="1">
        <f t="shared" ref="M11:T11" si="10">_xlfn.STDEV.P(C8:C11)</f>
        <v>3.6178539477845151</v>
      </c>
      <c r="N11" s="2">
        <f t="shared" si="10"/>
        <v>0.43347173010474549</v>
      </c>
      <c r="O11" s="2">
        <f t="shared" si="10"/>
        <v>1.2641396753230056</v>
      </c>
      <c r="P11" s="2">
        <f t="shared" si="10"/>
        <v>2.1505339004233789E-2</v>
      </c>
      <c r="Q11" s="1">
        <f t="shared" si="10"/>
        <v>2.348577952965262</v>
      </c>
      <c r="R11" s="2">
        <f t="shared" si="10"/>
        <v>0.13389044979385203</v>
      </c>
      <c r="S11" s="2">
        <f t="shared" si="10"/>
        <v>0.5107559675734834</v>
      </c>
      <c r="T11" s="3">
        <f t="shared" si="10"/>
        <v>5.2796398811603418E-2</v>
      </c>
    </row>
    <row r="12" spans="1:26">
      <c r="A12" s="4" t="s">
        <v>20</v>
      </c>
      <c r="B12" s="5" t="s">
        <v>21</v>
      </c>
      <c r="C12" s="1">
        <v>86</v>
      </c>
      <c r="D12" s="2">
        <v>2.2964799999999994</v>
      </c>
      <c r="E12" s="2">
        <v>5.4534479999999999</v>
      </c>
      <c r="F12" s="3">
        <v>0.73932972974213784</v>
      </c>
      <c r="G12" s="1">
        <v>83.361883872389129</v>
      </c>
      <c r="H12" s="2">
        <v>3.2257150000000001</v>
      </c>
      <c r="I12" s="2">
        <v>7.4287173047160158</v>
      </c>
      <c r="J12" s="3">
        <v>0.59631114116147899</v>
      </c>
      <c r="K12" s="17"/>
      <c r="L12" t="s">
        <v>21</v>
      </c>
      <c r="M12" s="1">
        <f t="shared" ref="M12:T12" si="11">_xlfn.STDEV.P(C12:C16)</f>
        <v>3.5376545902617456</v>
      </c>
      <c r="N12" s="2">
        <f t="shared" si="11"/>
        <v>0.75939451822092918</v>
      </c>
      <c r="O12" s="2">
        <f t="shared" si="11"/>
        <v>3.2720183804321317</v>
      </c>
      <c r="P12" s="2">
        <f t="shared" si="11"/>
        <v>0.10659625551171538</v>
      </c>
      <c r="Q12" s="1">
        <f t="shared" si="11"/>
        <v>2.5592816622780501</v>
      </c>
      <c r="R12" s="2">
        <f t="shared" si="11"/>
        <v>0.19864005536507479</v>
      </c>
      <c r="S12" s="2">
        <f t="shared" si="11"/>
        <v>1.1235796776343527</v>
      </c>
      <c r="T12" s="3">
        <f t="shared" si="11"/>
        <v>8.8514623574875495E-2</v>
      </c>
    </row>
    <row r="13" spans="1:26">
      <c r="A13" s="4" t="s">
        <v>22</v>
      </c>
      <c r="B13" s="5" t="s">
        <v>21</v>
      </c>
      <c r="C13" s="1">
        <v>78</v>
      </c>
      <c r="D13" s="2">
        <v>2.2710400000000002</v>
      </c>
      <c r="E13" s="2">
        <v>4.2298239999999998</v>
      </c>
      <c r="F13" s="3">
        <v>0.44990952415730673</v>
      </c>
      <c r="G13" s="1">
        <v>81.975505313111242</v>
      </c>
      <c r="H13" s="2">
        <v>2.7613500000000002</v>
      </c>
      <c r="I13" s="2">
        <v>5.5451466642479881</v>
      </c>
      <c r="J13" s="3">
        <v>0.50555636415923288</v>
      </c>
      <c r="K13" s="17"/>
      <c r="L13" t="s">
        <v>23</v>
      </c>
      <c r="M13" s="1">
        <f t="shared" ref="M13:T13" si="12">_xlfn.STDEV.P(C17:C18)</f>
        <v>6.4375</v>
      </c>
      <c r="N13" s="2">
        <f t="shared" si="12"/>
        <v>0.64912000000000236</v>
      </c>
      <c r="O13" s="2">
        <f t="shared" si="12"/>
        <v>1.0292016000000004</v>
      </c>
      <c r="P13" s="2">
        <f t="shared" si="12"/>
        <v>0.11992312151240887</v>
      </c>
      <c r="Q13" s="1">
        <f t="shared" si="12"/>
        <v>1.2544749085050171</v>
      </c>
      <c r="R13" s="2">
        <f t="shared" si="12"/>
        <v>0.33909100000000003</v>
      </c>
      <c r="S13" s="2">
        <f t="shared" si="12"/>
        <v>7.5057968700127375E-3</v>
      </c>
      <c r="T13" s="3">
        <f t="shared" si="12"/>
        <v>2.4785140073007028E-3</v>
      </c>
    </row>
    <row r="14" spans="1:26">
      <c r="A14" s="4" t="s">
        <v>24</v>
      </c>
      <c r="B14" s="5" t="s">
        <v>21</v>
      </c>
      <c r="C14" s="1">
        <v>86</v>
      </c>
      <c r="D14" s="2">
        <v>3.4024000000000001</v>
      </c>
      <c r="E14" s="2">
        <v>11.642944</v>
      </c>
      <c r="F14" s="3">
        <v>0.64798432427200381</v>
      </c>
      <c r="G14" s="1">
        <v>89.294367920522689</v>
      </c>
      <c r="H14" s="2">
        <v>2.9737309999999999</v>
      </c>
      <c r="I14" s="2">
        <v>8.9232864711359792</v>
      </c>
      <c r="J14" s="3">
        <v>0.76793988533671609</v>
      </c>
      <c r="K14" s="17"/>
      <c r="L14" t="s">
        <v>25</v>
      </c>
      <c r="M14" s="1">
        <f t="shared" ref="M14:T14" si="13">_xlfn.STDEV.P(C19:C20)</f>
        <v>8</v>
      </c>
      <c r="N14" s="2">
        <f t="shared" si="13"/>
        <v>0.51864000000000254</v>
      </c>
      <c r="O14" s="2">
        <f t="shared" si="13"/>
        <v>0.82427199999999967</v>
      </c>
      <c r="P14" s="2">
        <f t="shared" si="13"/>
        <v>5.7583924281448762E-2</v>
      </c>
      <c r="Q14" s="1">
        <f t="shared" si="13"/>
        <v>1.9309148812388273</v>
      </c>
      <c r="R14" s="2">
        <f t="shared" si="13"/>
        <v>4.8277499999999751E-2</v>
      </c>
      <c r="S14" s="2">
        <f t="shared" si="13"/>
        <v>0.5830331324399971</v>
      </c>
      <c r="T14" s="3">
        <f t="shared" si="13"/>
        <v>8.1020725602940047E-2</v>
      </c>
    </row>
    <row r="15" spans="1:26">
      <c r="A15" s="4" t="s">
        <v>26</v>
      </c>
      <c r="B15" s="5" t="s">
        <v>21</v>
      </c>
      <c r="C15" s="1">
        <v>81.25</v>
      </c>
      <c r="D15" s="2">
        <v>3.69008</v>
      </c>
      <c r="E15" s="2">
        <v>10.4938512</v>
      </c>
      <c r="F15" s="3">
        <v>0.4838447085458798</v>
      </c>
      <c r="G15" s="1">
        <v>84.093767103210794</v>
      </c>
      <c r="H15" s="2">
        <v>2.6422850000000002</v>
      </c>
      <c r="I15" s="2">
        <v>7.0324188324539865</v>
      </c>
      <c r="J15" s="3">
        <v>0.56365440351794405</v>
      </c>
      <c r="K15" s="17"/>
      <c r="L15" t="s">
        <v>27</v>
      </c>
      <c r="M15" s="1">
        <f t="shared" ref="M15:T15" si="14">_xlfn.STDEV.P(C21:C25)</f>
        <v>3.183551475946321</v>
      </c>
      <c r="N15" s="2">
        <f t="shared" si="14"/>
        <v>1.0143276521834563</v>
      </c>
      <c r="O15" s="2">
        <f t="shared" si="14"/>
        <v>1.9050979392286824</v>
      </c>
      <c r="P15" s="2">
        <f t="shared" si="14"/>
        <v>0.13356760681253138</v>
      </c>
      <c r="Q15" s="1">
        <f t="shared" si="14"/>
        <v>2.7592260081245725</v>
      </c>
      <c r="R15" s="2">
        <f t="shared" si="14"/>
        <v>0.17293756741367683</v>
      </c>
      <c r="S15" s="2">
        <f t="shared" si="14"/>
        <v>0.69436786523090965</v>
      </c>
      <c r="T15" s="3">
        <f t="shared" si="14"/>
        <v>4.1263073369437242E-2</v>
      </c>
    </row>
    <row r="16" spans="1:26" ht="15" thickBot="1">
      <c r="A16" s="4" t="s">
        <v>28</v>
      </c>
      <c r="B16" s="5" t="s">
        <v>21</v>
      </c>
      <c r="C16" s="1">
        <v>78.25</v>
      </c>
      <c r="D16" s="2">
        <v>1.66608</v>
      </c>
      <c r="E16" s="2">
        <v>3.8701168000000008</v>
      </c>
      <c r="F16" s="3">
        <v>0.55205159169287066</v>
      </c>
      <c r="G16" s="1">
        <v>86.286777736574251</v>
      </c>
      <c r="H16" s="2">
        <v>2.8883019999999999</v>
      </c>
      <c r="I16" s="2">
        <v>6.4202172820320182</v>
      </c>
      <c r="J16" s="3">
        <v>0.57307911355654539</v>
      </c>
      <c r="K16" s="17"/>
      <c r="L16" t="s">
        <v>29</v>
      </c>
      <c r="M16" s="9">
        <f t="shared" ref="M16:T16" si="15">_xlfn.STDEV.P(C26:C30)</f>
        <v>7.2597348436427067</v>
      </c>
      <c r="N16" s="10">
        <f t="shared" si="15"/>
        <v>0.5124811679037593</v>
      </c>
      <c r="O16" s="10">
        <f t="shared" si="15"/>
        <v>1.3076445948124826</v>
      </c>
      <c r="P16" s="10">
        <f t="shared" si="15"/>
        <v>0.17601492386956522</v>
      </c>
      <c r="Q16" s="9">
        <f t="shared" si="15"/>
        <v>6.0913780566541691</v>
      </c>
      <c r="R16" s="10">
        <f t="shared" si="15"/>
        <v>0.19366571590304757</v>
      </c>
      <c r="S16" s="10">
        <f t="shared" si="15"/>
        <v>1.7929750630360761</v>
      </c>
      <c r="T16" s="11">
        <f t="shared" si="15"/>
        <v>9.766234645489906E-2</v>
      </c>
    </row>
    <row r="17" spans="1:21">
      <c r="A17" s="4">
        <v>8</v>
      </c>
      <c r="B17" s="5" t="s">
        <v>23</v>
      </c>
      <c r="C17" s="1">
        <v>90.5</v>
      </c>
      <c r="D17" s="2">
        <v>4.46976</v>
      </c>
      <c r="E17" s="2">
        <v>13.173340800000002</v>
      </c>
      <c r="F17" s="3">
        <v>1.0261703089883467</v>
      </c>
      <c r="G17" s="1">
        <v>94.233223279624582</v>
      </c>
      <c r="H17" s="2">
        <v>3.6846260000000002</v>
      </c>
      <c r="I17" s="2">
        <v>10.340467720091976</v>
      </c>
      <c r="J17" s="3">
        <v>0.88044830507699601</v>
      </c>
    </row>
    <row r="18" spans="1:21">
      <c r="A18" s="4">
        <v>41</v>
      </c>
      <c r="B18" s="5" t="s">
        <v>23</v>
      </c>
      <c r="C18" s="1">
        <v>103.375</v>
      </c>
      <c r="D18" s="2">
        <v>5.7679999999999998</v>
      </c>
      <c r="E18" s="2">
        <v>15.231744000000003</v>
      </c>
      <c r="F18" s="3">
        <v>0.78632406596352977</v>
      </c>
      <c r="G18" s="1">
        <v>96.742173096634616</v>
      </c>
      <c r="H18" s="2">
        <v>4.3628080000000002</v>
      </c>
      <c r="I18" s="2">
        <v>10.355479313832001</v>
      </c>
      <c r="J18" s="3">
        <v>0.88540533309159741</v>
      </c>
      <c r="L18" t="s">
        <v>10</v>
      </c>
      <c r="M18" s="12">
        <f>AVERAGE(M3:M9)</f>
        <v>90.766964285714295</v>
      </c>
      <c r="N18" s="12">
        <f>AVERAGE(N3:N9)</f>
        <v>3.610992</v>
      </c>
      <c r="O18" s="12">
        <f>AVERAGE(O3:O9)</f>
        <v>9.6547634971428558</v>
      </c>
      <c r="P18" s="12">
        <f>AVERAGE(P3:P9)</f>
        <v>0.76389274994280709</v>
      </c>
    </row>
    <row r="19" spans="1:21">
      <c r="A19" s="4" t="s">
        <v>30</v>
      </c>
      <c r="B19" s="5" t="s">
        <v>25</v>
      </c>
      <c r="C19" s="1">
        <v>108</v>
      </c>
      <c r="D19" s="2">
        <v>4.2715200000000006</v>
      </c>
      <c r="E19" s="2">
        <v>13.222143999999998</v>
      </c>
      <c r="F19" s="3">
        <v>1.1579123971263925</v>
      </c>
      <c r="G19" s="1">
        <v>106.72378376764854</v>
      </c>
      <c r="H19" s="2">
        <v>4.1969589999999997</v>
      </c>
      <c r="I19" s="2">
        <v>12.826358131470009</v>
      </c>
      <c r="J19" s="3">
        <v>1.1676917660524566</v>
      </c>
      <c r="P19" t="s">
        <v>31</v>
      </c>
      <c r="Q19" s="12">
        <f>SQRT((SUMSQ(V3:V9)/7))</f>
        <v>2.7475869512862254</v>
      </c>
      <c r="R19" s="12">
        <f>SQRT((SUMSQ(W3:W9)/7))</f>
        <v>0.50579046118263093</v>
      </c>
      <c r="S19" s="12">
        <f>SQRT((SUMSQ(X3:X9)/7))</f>
        <v>1.6038726516283783</v>
      </c>
      <c r="T19" s="12">
        <f>SQRT((SUMSQ(Z3:Z9)/7))</f>
        <v>3.7690836390890797E-2</v>
      </c>
    </row>
    <row r="20" spans="1:21">
      <c r="A20" s="4" t="s">
        <v>32</v>
      </c>
      <c r="B20" s="5" t="s">
        <v>25</v>
      </c>
      <c r="C20" s="1">
        <v>92</v>
      </c>
      <c r="D20" s="2">
        <v>3.2342400000000002</v>
      </c>
      <c r="E20" s="2">
        <v>11.573599999999999</v>
      </c>
      <c r="F20" s="3">
        <v>1.042744548563495</v>
      </c>
      <c r="G20" s="1">
        <v>102.86195400517089</v>
      </c>
      <c r="H20" s="2">
        <v>4.1004040000000002</v>
      </c>
      <c r="I20" s="2">
        <v>11.660291866590015</v>
      </c>
      <c r="J20" s="3">
        <v>1.0056503148465765</v>
      </c>
      <c r="P20" t="s">
        <v>33</v>
      </c>
      <c r="Q20" s="13">
        <f>Q19/M18</f>
        <v>3.0270781587863074E-2</v>
      </c>
      <c r="R20" s="13">
        <f>R19/N18</f>
        <v>0.14006967093325903</v>
      </c>
      <c r="S20" s="13">
        <f>S19/O18</f>
        <v>0.16612241740597936</v>
      </c>
      <c r="T20" s="13">
        <f>T19/P18</f>
        <v>4.9340481885333673E-2</v>
      </c>
    </row>
    <row r="21" spans="1:21">
      <c r="A21" s="4">
        <v>12</v>
      </c>
      <c r="B21" s="5" t="s">
        <v>27</v>
      </c>
      <c r="C21" s="1">
        <v>91.875</v>
      </c>
      <c r="D21" s="2">
        <v>4.676639999999999</v>
      </c>
      <c r="E21" s="2">
        <v>8.0816352000000009</v>
      </c>
      <c r="F21" s="3">
        <v>0.97440205419889248</v>
      </c>
      <c r="G21" s="1">
        <v>92.970719426701123</v>
      </c>
      <c r="H21" s="2">
        <v>3.8642340000000002</v>
      </c>
      <c r="I21" s="2">
        <v>8.8679557850880073</v>
      </c>
      <c r="J21" s="3">
        <v>0.82290756325818393</v>
      </c>
      <c r="P21" t="s">
        <v>34</v>
      </c>
      <c r="Q21" s="12">
        <f>RSQ(M3:M9,Q3:Q9)</f>
        <v>0.91535572342044602</v>
      </c>
      <c r="R21" s="12">
        <f>RSQ(N3:N9,R3:R9)</f>
        <v>0.71332806289068806</v>
      </c>
      <c r="S21" s="12">
        <f>RSQ(O3:O9,S3:S9)</f>
        <v>0.79204068529433547</v>
      </c>
      <c r="T21" s="12">
        <f>RSQ(P3:P9,T3:T9)</f>
        <v>0.97201878986190582</v>
      </c>
    </row>
    <row r="22" spans="1:21">
      <c r="A22" s="4">
        <v>48</v>
      </c>
      <c r="B22" s="5" t="s">
        <v>27</v>
      </c>
      <c r="C22" s="1">
        <v>94.875</v>
      </c>
      <c r="D22" s="2">
        <v>3.7054399999999994</v>
      </c>
      <c r="E22" s="2">
        <v>9.8029583999999979</v>
      </c>
      <c r="F22" s="3">
        <v>0.63847115938214005</v>
      </c>
      <c r="G22" s="1">
        <v>95.06406651171487</v>
      </c>
      <c r="H22" s="2">
        <v>3.7641900000000001</v>
      </c>
      <c r="I22" s="2">
        <v>9.425845201392006</v>
      </c>
      <c r="J22" s="3">
        <v>0.79211951459356555</v>
      </c>
      <c r="P22" t="s">
        <v>35</v>
      </c>
      <c r="Q22" s="14" t="s">
        <v>36</v>
      </c>
      <c r="R22" s="14" t="s">
        <v>37</v>
      </c>
      <c r="S22" s="14" t="s">
        <v>38</v>
      </c>
      <c r="T22" s="14" t="s">
        <v>39</v>
      </c>
      <c r="U22" s="14"/>
    </row>
    <row r="23" spans="1:21">
      <c r="A23" s="4">
        <v>55</v>
      </c>
      <c r="B23" s="5" t="s">
        <v>27</v>
      </c>
      <c r="C23" s="1">
        <v>92.625</v>
      </c>
      <c r="D23" s="2">
        <v>4.7955200000000007</v>
      </c>
      <c r="E23" s="2">
        <v>11.053856000000001</v>
      </c>
      <c r="F23" s="3">
        <v>0.6152948015829719</v>
      </c>
      <c r="G23" s="1">
        <v>95.781771646619916</v>
      </c>
      <c r="H23" s="2">
        <v>3.8634930000000001</v>
      </c>
      <c r="I23" s="2">
        <v>10.569735708096001</v>
      </c>
      <c r="J23" s="3">
        <v>0.7943809056857134</v>
      </c>
    </row>
    <row r="24" spans="1:21">
      <c r="A24" s="4">
        <v>79</v>
      </c>
      <c r="B24" s="5" t="s">
        <v>27</v>
      </c>
      <c r="C24" s="1">
        <v>89.125</v>
      </c>
      <c r="D24" s="2">
        <v>2.6652800000000001</v>
      </c>
      <c r="E24" s="2">
        <v>5.6346752000000002</v>
      </c>
      <c r="F24" s="3">
        <v>0.64004693213203556</v>
      </c>
      <c r="G24" s="1">
        <v>89.253758874032542</v>
      </c>
      <c r="H24" s="2">
        <v>3.5288849999999998</v>
      </c>
      <c r="I24" s="2">
        <v>8.9503441549979978</v>
      </c>
      <c r="J24" s="3">
        <v>0.74171429843681835</v>
      </c>
    </row>
    <row r="25" spans="1:21">
      <c r="A25" s="4">
        <v>104</v>
      </c>
      <c r="B25" s="5" t="s">
        <v>27</v>
      </c>
      <c r="C25" s="1">
        <v>85.625</v>
      </c>
      <c r="D25" s="2">
        <v>2.3056000000000001</v>
      </c>
      <c r="E25" s="2">
        <v>7.2184511999999987</v>
      </c>
      <c r="F25" s="3">
        <v>0.6917253647684859</v>
      </c>
      <c r="G25" s="1">
        <v>89.343418190822732</v>
      </c>
      <c r="H25" s="2">
        <v>3.4497870000000002</v>
      </c>
      <c r="I25" s="2">
        <v>8.6108857292520131</v>
      </c>
      <c r="J25" s="3">
        <v>0.70797762398613884</v>
      </c>
    </row>
    <row r="26" spans="1:21">
      <c r="A26" s="4">
        <v>15</v>
      </c>
      <c r="B26" s="5" t="s">
        <v>29</v>
      </c>
      <c r="C26" s="1">
        <v>94.5</v>
      </c>
      <c r="D26" s="2">
        <v>4.2486399999999991</v>
      </c>
      <c r="E26" s="2">
        <v>11.399270400000001</v>
      </c>
      <c r="F26" s="3">
        <v>1.2684855722671518</v>
      </c>
      <c r="G26" s="1">
        <v>100.19129949866505</v>
      </c>
      <c r="H26" s="2">
        <v>4.0006950000000003</v>
      </c>
      <c r="I26" s="2">
        <v>10.604684999418003</v>
      </c>
      <c r="J26" s="3">
        <v>1.0098213230641448</v>
      </c>
    </row>
    <row r="27" spans="1:21">
      <c r="A27" s="4">
        <v>30</v>
      </c>
      <c r="B27" s="5" t="s">
        <v>29</v>
      </c>
      <c r="C27" s="1">
        <v>90</v>
      </c>
      <c r="D27" s="2">
        <v>3.6294400000000002</v>
      </c>
      <c r="E27" s="2">
        <v>10.316416000000004</v>
      </c>
      <c r="F27" s="3">
        <v>0.87</v>
      </c>
      <c r="G27" s="1">
        <v>90.183566625341967</v>
      </c>
      <c r="H27" s="2">
        <v>3.7548110000000001</v>
      </c>
      <c r="I27" s="2">
        <v>7.7967155375819974</v>
      </c>
      <c r="J27" s="3">
        <v>0.76167707059717316</v>
      </c>
    </row>
    <row r="28" spans="1:21">
      <c r="A28" s="4">
        <v>62</v>
      </c>
      <c r="B28" s="5" t="s">
        <v>29</v>
      </c>
      <c r="C28" s="1">
        <v>106.75</v>
      </c>
      <c r="D28" s="2">
        <v>4.5883199999999995</v>
      </c>
      <c r="E28" s="2">
        <v>12.775868800000001</v>
      </c>
      <c r="F28" s="3">
        <v>1.0687676183504935</v>
      </c>
      <c r="G28" s="1">
        <v>109.21667052354272</v>
      </c>
      <c r="H28" s="2">
        <v>4.2806699999999998</v>
      </c>
      <c r="I28" s="2">
        <v>13.329702011718002</v>
      </c>
      <c r="J28" s="3">
        <v>1.0442070879890792</v>
      </c>
    </row>
    <row r="29" spans="1:21">
      <c r="A29" s="4">
        <v>78</v>
      </c>
      <c r="B29" s="5" t="s">
        <v>29</v>
      </c>
      <c r="C29" s="1">
        <v>108.875</v>
      </c>
      <c r="D29" s="2">
        <v>4.9873600000000007</v>
      </c>
      <c r="E29" s="2">
        <v>13.936063999999996</v>
      </c>
      <c r="F29" s="3">
        <v>0.77002001277079668</v>
      </c>
      <c r="G29" s="1">
        <v>97.933495217388838</v>
      </c>
      <c r="H29" s="2">
        <v>4.2157799999999996</v>
      </c>
      <c r="I29" s="2">
        <v>11.202049992588009</v>
      </c>
      <c r="J29" s="3">
        <v>0.9345283605146335</v>
      </c>
    </row>
    <row r="30" spans="1:21" ht="15" thickBot="1">
      <c r="A30" s="15">
        <v>117</v>
      </c>
      <c r="B30" s="16" t="s">
        <v>29</v>
      </c>
      <c r="C30" s="9">
        <v>103.375</v>
      </c>
      <c r="D30" s="10">
        <v>4.9972799999999999</v>
      </c>
      <c r="E30" s="10">
        <v>13.252406399999998</v>
      </c>
      <c r="F30" s="11">
        <v>0.89165920742417137</v>
      </c>
      <c r="G30" s="9">
        <v>100.7226111586519</v>
      </c>
      <c r="H30" s="10">
        <v>4.212771</v>
      </c>
      <c r="I30" s="10">
        <v>11.501970285677995</v>
      </c>
      <c r="J30" s="11">
        <v>0.92384835003645094</v>
      </c>
    </row>
    <row r="35" spans="24:25">
      <c r="X35" t="s">
        <v>34</v>
      </c>
      <c r="Y35">
        <v>0.91500000000000004</v>
      </c>
    </row>
    <row r="36" spans="24:25">
      <c r="X36" t="s">
        <v>40</v>
      </c>
      <c r="Y36" s="14">
        <v>7.3025499890740141E-4</v>
      </c>
    </row>
    <row r="51" spans="24:25">
      <c r="X51" t="s">
        <v>34</v>
      </c>
      <c r="Y51">
        <v>0.71299999999999997</v>
      </c>
    </row>
    <row r="52" spans="24:25">
      <c r="X52" t="s">
        <v>40</v>
      </c>
      <c r="Y52" s="14">
        <v>1.6788750971785706E-2</v>
      </c>
    </row>
    <row r="67" spans="24:25">
      <c r="X67" t="s">
        <v>34</v>
      </c>
      <c r="Y67">
        <v>0.79200000000000004</v>
      </c>
    </row>
    <row r="68" spans="24:25">
      <c r="X68" t="s">
        <v>40</v>
      </c>
      <c r="Y68" s="14">
        <v>7.2639342797606457E-3</v>
      </c>
    </row>
    <row r="83" spans="24:25">
      <c r="X83" t="s">
        <v>34</v>
      </c>
      <c r="Y83">
        <v>0.83499999999999996</v>
      </c>
    </row>
    <row r="84" spans="24:25">
      <c r="X84" t="s">
        <v>40</v>
      </c>
      <c r="Y84" s="14">
        <v>3.9963335015305995E-3</v>
      </c>
    </row>
    <row r="99" spans="24:25">
      <c r="X99" t="s">
        <v>34</v>
      </c>
      <c r="Y99">
        <v>0.97199999999999998</v>
      </c>
    </row>
    <row r="100" spans="24:25">
      <c r="X100" t="s">
        <v>40</v>
      </c>
      <c r="Y100" s="14">
        <v>4.4919516288839468E-5</v>
      </c>
    </row>
  </sheetData>
  <mergeCells count="8">
    <mergeCell ref="M1:P1"/>
    <mergeCell ref="Q1:T1"/>
    <mergeCell ref="K3:K9"/>
    <mergeCell ref="K10:K16"/>
    <mergeCell ref="A1:A2"/>
    <mergeCell ref="B1:B2"/>
    <mergeCell ref="C1:F1"/>
    <mergeCell ref="G1:J1"/>
  </mergeCells>
  <conditionalFormatting sqref="B3:B30">
    <cfRule type="containsText" dxfId="6" priority="1" operator="containsText" text="Lp + Tr">
      <formula>NOT(ISERROR(SEARCH("Lp + Tr",B3)))</formula>
    </cfRule>
    <cfRule type="containsText" dxfId="5" priority="2" operator="containsText" text="Rs + Vs">
      <formula>NOT(ISERROR(SEARCH("Rs + Vs",B3)))</formula>
    </cfRule>
    <cfRule type="endsWith" dxfId="4" priority="3" operator="endsWith" text="Lp">
      <formula>RIGHT(B3,LEN("Lp"))="Lp"</formula>
    </cfRule>
    <cfRule type="beginsWith" dxfId="3" priority="4" operator="beginsWith" text="Tr">
      <formula>LEFT(B3,LEN("Tr"))="Tr"</formula>
    </cfRule>
    <cfRule type="containsText" dxfId="2" priority="5" operator="containsText" text="Fa">
      <formula>NOT(ISERROR(SEARCH("Fa",B3)))</formula>
    </cfRule>
    <cfRule type="endsWith" dxfId="1" priority="6" operator="endsWith" text="Rs">
      <formula>RIGHT(B3,LEN("Rs"))="Rs"</formula>
    </cfRule>
    <cfRule type="beginsWith" dxfId="0" priority="7" operator="beginsWith" text="Vs">
      <formula>LEFT(B3,LEN("Vs"))="Vs"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van der Meij</dc:creator>
  <cp:lastModifiedBy>Thomas Oosterhuis</cp:lastModifiedBy>
  <dcterms:created xsi:type="dcterms:W3CDTF">2017-01-24T19:40:19Z</dcterms:created>
  <dcterms:modified xsi:type="dcterms:W3CDTF">2018-04-16T15:17:45Z</dcterms:modified>
</cp:coreProperties>
</file>