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david\OneDrive\Escritorio\"/>
    </mc:Choice>
  </mc:AlternateContent>
  <xr:revisionPtr revIDLastSave="0" documentId="13_ncr:1_{5F7F103A-3264-4F60-928E-50D62377533D}" xr6:coauthVersionLast="46" xr6:coauthVersionMax="46" xr10:uidLastSave="{00000000-0000-0000-0000-000000000000}"/>
  <bookViews>
    <workbookView xWindow="-120" yWindow="-120" windowWidth="29040" windowHeight="15840" xr2:uid="{00000000-000D-0000-FFFF-FFFF00000000}"/>
  </bookViews>
  <sheets>
    <sheet name="Personal tiempo completo" sheetId="1" r:id="rId1"/>
    <sheet name="Personal tiempo parcial " sheetId="2" r:id="rId2"/>
    <sheet name="Personal administrativo" sheetId="3" r:id="rId3"/>
    <sheet name="Personal docente administrativo" sheetId="4" r:id="rId4"/>
  </sheets>
  <calcPr calcId="191029"/>
</workbook>
</file>

<file path=xl/calcChain.xml><?xml version="1.0" encoding="utf-8"?>
<calcChain xmlns="http://schemas.openxmlformats.org/spreadsheetml/2006/main">
  <c r="B154" i="4" l="1"/>
  <c r="B119" i="4"/>
  <c r="H154" i="4" l="1"/>
  <c r="G154" i="4"/>
  <c r="F154" i="4"/>
  <c r="E154" i="4"/>
  <c r="D154" i="4"/>
  <c r="C154" i="4"/>
  <c r="H119" i="4"/>
  <c r="G119" i="4"/>
  <c r="F119" i="4"/>
  <c r="E119" i="4"/>
  <c r="D119" i="4"/>
  <c r="C119" i="4"/>
  <c r="B94" i="2" l="1"/>
  <c r="F94" i="2"/>
  <c r="E94" i="2"/>
  <c r="D94" i="2"/>
  <c r="C94" i="2"/>
  <c r="F272" i="2"/>
  <c r="B272" i="2"/>
  <c r="E272" i="2"/>
  <c r="D272" i="2"/>
  <c r="C272" i="2"/>
  <c r="E60" i="3"/>
  <c r="F60" i="3"/>
  <c r="D60" i="3"/>
  <c r="C60" i="3"/>
  <c r="B60" i="3"/>
  <c r="F253" i="2"/>
  <c r="B253" i="2"/>
  <c r="E253" i="2"/>
  <c r="D253" i="2"/>
  <c r="C253" i="2"/>
  <c r="F236" i="2"/>
  <c r="E236" i="2"/>
  <c r="D236" i="2"/>
  <c r="C236" i="2"/>
  <c r="B236" i="2"/>
  <c r="G88" i="1"/>
  <c r="F88" i="1"/>
  <c r="E88" i="1"/>
  <c r="D88" i="1"/>
  <c r="C88" i="1"/>
  <c r="B88" i="1"/>
  <c r="F49" i="3" l="1"/>
  <c r="E49" i="3"/>
  <c r="D49" i="3"/>
  <c r="C49" i="3"/>
  <c r="B49" i="3"/>
  <c r="F218" i="2"/>
  <c r="E218" i="2"/>
  <c r="D218" i="2"/>
  <c r="C218" i="2"/>
  <c r="B218" i="2"/>
  <c r="F198" i="2"/>
  <c r="E198" i="2"/>
  <c r="D198" i="2"/>
  <c r="C198" i="2"/>
  <c r="B198" i="2"/>
  <c r="G69" i="1"/>
  <c r="F69" i="1"/>
  <c r="E69" i="1"/>
  <c r="D69" i="1"/>
  <c r="C69" i="1"/>
  <c r="B69" i="1"/>
  <c r="B86" i="4" l="1"/>
  <c r="H45" i="4"/>
  <c r="G45" i="4"/>
  <c r="F45" i="4"/>
  <c r="E45" i="4"/>
  <c r="D45" i="4"/>
  <c r="C45" i="4"/>
  <c r="B45" i="4"/>
  <c r="B184" i="2" l="1"/>
  <c r="B53" i="1" l="1"/>
  <c r="B36" i="1"/>
  <c r="B161" i="2"/>
  <c r="B26" i="2"/>
  <c r="B140" i="2" l="1"/>
  <c r="B122" i="2"/>
  <c r="C140" i="2" l="1"/>
  <c r="C122" i="2"/>
  <c r="F161" i="2"/>
  <c r="E161" i="2"/>
  <c r="D161" i="2"/>
  <c r="F140" i="2"/>
  <c r="E140" i="2"/>
  <c r="D140" i="2"/>
  <c r="C161" i="2"/>
  <c r="D122" i="2" l="1"/>
  <c r="D26" i="2"/>
  <c r="E122" i="2"/>
  <c r="F38" i="3"/>
  <c r="E38" i="3"/>
  <c r="D38" i="3"/>
  <c r="C38" i="3"/>
  <c r="B38" i="3"/>
  <c r="F122" i="2"/>
  <c r="G53" i="1"/>
  <c r="F53" i="1"/>
  <c r="E53" i="1"/>
  <c r="D53" i="1"/>
  <c r="C53" i="1"/>
  <c r="F27" i="3"/>
  <c r="E27" i="3"/>
  <c r="D27" i="3"/>
  <c r="C27" i="3"/>
  <c r="B27" i="3"/>
  <c r="F74" i="2"/>
  <c r="E74" i="2"/>
  <c r="D74" i="2"/>
  <c r="C74" i="2"/>
  <c r="B74" i="2"/>
  <c r="G36" i="1"/>
  <c r="F36" i="1"/>
  <c r="E36" i="1"/>
  <c r="C36" i="1"/>
  <c r="D36" i="1"/>
  <c r="F15" i="3" l="1"/>
  <c r="E15" i="3"/>
  <c r="D15" i="3"/>
  <c r="C15" i="3"/>
  <c r="B15" i="3"/>
  <c r="E49" i="2"/>
  <c r="D49" i="2"/>
  <c r="F49" i="2"/>
  <c r="C49" i="2"/>
  <c r="B49" i="2"/>
  <c r="F26" i="2"/>
  <c r="E26" i="2"/>
  <c r="C26" i="2"/>
  <c r="F19" i="1"/>
  <c r="G19" i="1"/>
  <c r="D19" i="1"/>
  <c r="C19" i="1"/>
  <c r="B19" i="1"/>
  <c r="E19" i="1"/>
</calcChain>
</file>

<file path=xl/sharedStrings.xml><?xml version="1.0" encoding="utf-8"?>
<sst xmlns="http://schemas.openxmlformats.org/spreadsheetml/2006/main" count="2522" uniqueCount="149">
  <si>
    <t>Ana Beatriz Azofeifa Mora</t>
  </si>
  <si>
    <t>Lucrecia Barboza Jiménez</t>
  </si>
  <si>
    <t>Loireth Calvo Sánchez</t>
  </si>
  <si>
    <t>Juan Pablo Corella Parajeles</t>
  </si>
  <si>
    <t>Marjorie Mora Valverde</t>
  </si>
  <si>
    <t>Karla Rodríguez Salas</t>
  </si>
  <si>
    <t>Nidia Rojas Morales</t>
  </si>
  <si>
    <t>Floribeth Sánchez Espinoza</t>
  </si>
  <si>
    <t>Aracelly Ugalde Víquez</t>
  </si>
  <si>
    <t>Erick Alfaro Venegas</t>
  </si>
  <si>
    <t>Marco Calderón Delgado</t>
  </si>
  <si>
    <t>Priscilla Cascante Ardón</t>
  </si>
  <si>
    <t>Wendy Chacón Córdoba</t>
  </si>
  <si>
    <t>Marco Cordero Rojas</t>
  </si>
  <si>
    <t>Maura Espinoza Rostrán</t>
  </si>
  <si>
    <t>Irina Garrido Cordero</t>
  </si>
  <si>
    <t>Pedro Montero Bustabad</t>
  </si>
  <si>
    <t>Roberto Morales Hernández</t>
  </si>
  <si>
    <t>Ademar Segura Bonilla</t>
  </si>
  <si>
    <t>Jenny Ulate Montero</t>
  </si>
  <si>
    <t>Maribel Vallejo Vásquez</t>
  </si>
  <si>
    <t>Alexander Vargas González</t>
  </si>
  <si>
    <t>Kattia Bermúdez León</t>
  </si>
  <si>
    <t>Giannina Ocampo Bermúdez</t>
  </si>
  <si>
    <t>Rosa Vargas Sandí</t>
  </si>
  <si>
    <t>Personal administrativo 2017</t>
  </si>
  <si>
    <t>Diley Batista Torres</t>
  </si>
  <si>
    <t>Magally Campos Méndez</t>
  </si>
  <si>
    <t>Freddy Oviedo González</t>
  </si>
  <si>
    <t>Carolina Sánchez Acuña</t>
  </si>
  <si>
    <t>Flor Vargas Bolaños</t>
  </si>
  <si>
    <t>Personal de tiempo parcial, I ciclo 2017</t>
  </si>
  <si>
    <t>Personal de tiempo completo 2017</t>
  </si>
  <si>
    <t>Porcentaje de participación</t>
  </si>
  <si>
    <t xml:space="preserve">Porcentaje de participación </t>
  </si>
  <si>
    <t>Cantidad de participantes</t>
  </si>
  <si>
    <t xml:space="preserve">Cantidad de participantes </t>
  </si>
  <si>
    <t>Personal de tiempo parcial, II ciclo 2017</t>
  </si>
  <si>
    <t>Participación Órgano Colegiado</t>
  </si>
  <si>
    <t>Participación Tutorías, Lectorías, Tribunal de Prueba de Grado</t>
  </si>
  <si>
    <t>Revisión de programas</t>
  </si>
  <si>
    <t>Si</t>
  </si>
  <si>
    <t>No</t>
  </si>
  <si>
    <t>Participación Comisiones</t>
  </si>
  <si>
    <t>Espacios de reflexión y Rediseño Plan de Estudio</t>
  </si>
  <si>
    <t>Capacitaciones</t>
  </si>
  <si>
    <t>Cantidad participantes</t>
  </si>
  <si>
    <t>Irma García Villalobos</t>
  </si>
  <si>
    <t>Otras acciones de gestión académica</t>
  </si>
  <si>
    <t>Personal de tiempo completo 2018</t>
  </si>
  <si>
    <t>Gerardo García Aguirre</t>
  </si>
  <si>
    <t>Personal administrativo 2018</t>
  </si>
  <si>
    <t>Personal de tiempo completo 2017-2018</t>
  </si>
  <si>
    <t>* Cantidad de personal de tiempo completo 2017 (9 personas)</t>
  </si>
  <si>
    <t>* Cantidad de personal de tiempo completo 2017-2018 (11 personas)</t>
  </si>
  <si>
    <t>**Participación Órgano Colegiado</t>
  </si>
  <si>
    <t>*Cantidad de personal a tiempo completo 2018 (10 personas)</t>
  </si>
  <si>
    <t>Personal de tiempo parcial, 2017-2018</t>
  </si>
  <si>
    <t>*Cantidad de personas a tiempo parcial I ciclo 2017  (16 personas)</t>
  </si>
  <si>
    <t>*Cantidad de personas a tiempo parcial II ciclo 2017  (15 personas)</t>
  </si>
  <si>
    <t>*Cantidad de personas a tiempo parcial 2017-2018  (21 personas)</t>
  </si>
  <si>
    <t>*Cantidad de personal administrativo 2017 (5 personas)</t>
  </si>
  <si>
    <t>*Cantidad de personal administrativo 2018 (5 personas)</t>
  </si>
  <si>
    <t>**Cantidad de personal administrativo 2017-2018 (5 personas)</t>
  </si>
  <si>
    <t>UNIVERSIDAD NACIONAL</t>
  </si>
  <si>
    <t>FACULTAD DE FILOSOFÍA Y LETRAS</t>
  </si>
  <si>
    <t>ESCUELA DE BIBLIOTECOLOGÍA, DOCUMENTACIÓN E INFORMACIÓN</t>
  </si>
  <si>
    <t>PROYECTO DE ASEGURAMIENTO DE LA CALIDAD DE LA CARRERA DE BIBLIOTECOLOGÍA Y DOCUMENTACIÓN</t>
  </si>
  <si>
    <t>PORCENTAJES DE INVOLUCRAMIENTO DEL PERSONAL DE LA EBDI EN LA GESTIÓN ADMINISTRATIVA Y ACADÉMICO-CURRICULAR</t>
  </si>
  <si>
    <t>Personal administrativo       2017-2018</t>
  </si>
  <si>
    <t>Personal de medio tiempo, 2017-2018</t>
  </si>
  <si>
    <t>Personal de cuarto tiempo, 2017-2018</t>
  </si>
  <si>
    <t>Esmeralda Sánchez Duarte**</t>
  </si>
  <si>
    <t>Alfonso Mora Núñez**</t>
  </si>
  <si>
    <t>** De las 13 personas con nombramiento de un cuarto de tiempo, once (84,62%) se involucraron en alguna acción de gestión de la carrera y solamente dos (15,38%) no lo hicieron.</t>
  </si>
  <si>
    <t>* Cantidad de personas a un cuarto de tiempo 2017-2018  (13 personas)</t>
  </si>
  <si>
    <t>* Cantidad de personas a medio tiempo 2017-2018  (10 personas)</t>
  </si>
  <si>
    <t>Marta Rubí Carvallo**</t>
  </si>
  <si>
    <t>Wendy Chacón Córdoba**</t>
  </si>
  <si>
    <t>Roberto Morales Hernández**</t>
  </si>
  <si>
    <t>Ademar Segura Bonilla**</t>
  </si>
  <si>
    <t>Jenny Ulate Montero**</t>
  </si>
  <si>
    <t>Alexander Vargas González**</t>
  </si>
  <si>
    <t>** TRES SIN NOMBRAMIENTO</t>
  </si>
  <si>
    <t>Marco Cordero Rojas***</t>
  </si>
  <si>
    <t>Rosa Vargas Sandí**</t>
  </si>
  <si>
    <t>** UNA SIN NOMBRAMIENTO</t>
  </si>
  <si>
    <t>Alfonso Mora Núñez***</t>
  </si>
  <si>
    <t>Esmeralda Sánchez Duarte***</t>
  </si>
  <si>
    <t>Alexander Vargas González***</t>
  </si>
  <si>
    <t>** De las 16 personas, 9 (56,25%) se involucraron en alguna acción y 7 (43,75%) no lo hicieron</t>
  </si>
  <si>
    <t>*** De las 15 personas, 14 (93,33%) se involucraron en alguna acción y solamente 1 (6,66%) no lo hizo</t>
  </si>
  <si>
    <t>*** De las 16 personas, 13 (81,25%) se involucraron en alguna acción y 3 (18,75%) no lo hicieron</t>
  </si>
  <si>
    <t>** De las 21 personas, 18 (85,71%) se involucraron en alguna acción y 3 (14,29%) no lo hicieron</t>
  </si>
  <si>
    <t>** Los órganos colegiados de las unidades académicas son: la Asamblea de Unidad Académica, la Asamblea de Académicos y el Consejo de Unidad Académica</t>
  </si>
  <si>
    <t>*** Solamente el personal propietario y el no propietario con al menos cinco años consecutivos de laborar para la institución en una jornada de tiempo completo pueden formar parte de la Asamblea de Unidad Académica (según Artículo 63 del Estatuto Orgánico de la UNA)</t>
  </si>
  <si>
    <t>**** El personal propietario, el no propietario con al menos cinco años consecutivos de laborar para la institución en una jornada de tiempo completo y el personal académico no propietario pueden formar parte de la Asamblea de Académicos (según Artículo 66 del Estatuto Orgánico de la UNA)</t>
  </si>
  <si>
    <t>Construcción de descriptores de curso del nuevo plan de estudio</t>
  </si>
  <si>
    <t>Personal de tiempo parcial, 2018</t>
  </si>
  <si>
    <t>Alfonso Mora Núñez</t>
  </si>
  <si>
    <t>Esmeralda Sánchez Duarte</t>
  </si>
  <si>
    <t>** De las 10 personas con jornada de medio tiempo, solamente una no participó en acciones de gestión de la carrera, debido a que en el I ciclo de 2017 todavía las actividades del PEM no se estaban ejecutando plenamente y posteriormente no se volvió a nombrar.</t>
  </si>
  <si>
    <t>Personal docente y administrativo 2017-2018</t>
  </si>
  <si>
    <t>*** El personal propietario, el no propietario con al menos cinco años consecutivos de laborar para la institución en una jornada de tiempo completo y el personal académico no propietario pueden formar parte de la Asamblea de Académicos (según Artículo 66 del Estatuto Orgánico de la UNA)</t>
  </si>
  <si>
    <t>** De las 35 personas, 32 (91,43%) se involucraron en alguna acción y 3 (8,57%) no lo hicieron</t>
  </si>
  <si>
    <t>* Cantidad de personal docente y administrativo 2017-2018 (35 personas)</t>
  </si>
  <si>
    <t>Personal docente 2017-2018</t>
  </si>
  <si>
    <t>***Participación Órgano Colegiado</t>
  </si>
  <si>
    <t>* Cantidad de personal docente 2017-2018 (30 personas)</t>
  </si>
  <si>
    <t>Marta Rubí Carvallo</t>
  </si>
  <si>
    <t>Personal de tiempo completo 2019</t>
  </si>
  <si>
    <t>* Cantidad de personal de tiempo completo 2019 (10 personas)</t>
  </si>
  <si>
    <t>Personal de tiempo parcial I ciclo 2019</t>
  </si>
  <si>
    <t>** De las 9 personas, 7 (77,77%) se involucraron en alguna acción y 2 (22,23%) no lo hicieron</t>
  </si>
  <si>
    <t>Personal de tiempo parcial II ciclo 2019</t>
  </si>
  <si>
    <t>Sheily Vallejo Vásquez</t>
  </si>
  <si>
    <t>** De las 11 personas, 6 (54,54%) se involucraron en alguna acción y 5 (45,46%) no lo hicieron</t>
  </si>
  <si>
    <t>Personal administrativo 2019</t>
  </si>
  <si>
    <t>**Cantidad de personal administrativo 2019 (5 personas)</t>
  </si>
  <si>
    <t>Personal de tiempo completo 2020</t>
  </si>
  <si>
    <t>Cindy Víquez Gamboa</t>
  </si>
  <si>
    <t>* Cantidad de personal de tiempo completo 2020 (13 personas)</t>
  </si>
  <si>
    <t>Personal de tiempo parcial I ciclo 2020</t>
  </si>
  <si>
    <t>*Cantidad de personas a tiempo parcial I ciclo 2019  (09 personas)</t>
  </si>
  <si>
    <t>*Cantidad de personas a tiempo parcial I ciclo 2019  (11 personas)</t>
  </si>
  <si>
    <t>*Cantidad de personas a tiempo parcial II ciclo 2020  (09 personas)</t>
  </si>
  <si>
    <t>Marco López Salas</t>
  </si>
  <si>
    <t>Sheily Vallejos Vásquez</t>
  </si>
  <si>
    <t>*Cantidad de personas a tiempo parcial I ciclo 2020  (10 personas)</t>
  </si>
  <si>
    <t>** De las 10 personas, 9 (90%) se involucraron en alguna acción y 1 (10%) no lo hizo</t>
  </si>
  <si>
    <t>Personal de tiempo parcial II ciclo 2020</t>
  </si>
  <si>
    <t>** De las 9 personas, 8 (88,88%) se involucraron en alguna acción y 1 (11,11%) no lo hizo</t>
  </si>
  <si>
    <t>Personal administrativo 2020</t>
  </si>
  <si>
    <t>**Cantidad de personal administrativo 2020 (5 personas)</t>
  </si>
  <si>
    <t>Personal de tiempo parcial 2020</t>
  </si>
  <si>
    <t>*Cantidad de personas a tiempo parcial 2020  (11 personas)</t>
  </si>
  <si>
    <t>** De las 11 personas, 10 (90,91%) se involucraron en alguna acción y 1 (9,09%) no lo hizo</t>
  </si>
  <si>
    <t>Personal de tiempo parcial, I ciclo 2018</t>
  </si>
  <si>
    <t>Personal de tiempo parcial, II ciclo 2018</t>
  </si>
  <si>
    <t>Gerardo García Aguirre**</t>
  </si>
  <si>
    <t>*Cantidad de personal a tiempo parcial I ciclo 2018 (16 personas)</t>
  </si>
  <si>
    <t>*Cantidad de personal a tiempo parcial II ciclo 2018 (12 personas)</t>
  </si>
  <si>
    <t>*** De las 12 personas, 11 (91,67%) se involucraron en alguna acción aún cuando 3 de ellas no estaban nombradas y 1 (8,33%) no lo hizo.</t>
  </si>
  <si>
    <t>Personal docente y administrativo 2019</t>
  </si>
  <si>
    <t>* Cantidad de personal docente y administrativo 2019 (26 personas)</t>
  </si>
  <si>
    <t>Personal docente y administrativo 2020</t>
  </si>
  <si>
    <t>* Cantidad de personal docente y administrativo 2020 (27 personas)</t>
  </si>
  <si>
    <t>** De las 27 personas todas (100%) se involucraron en alguna acción.</t>
  </si>
  <si>
    <t>** Las 26 personas (100%) se involucraron en alguna acción.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</si>
</sst>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Red]0.00"/>
    <numFmt numFmtId="165" formatCode="0;[Red]0"/>
  </numFmts>
  <fonts count="15" x14ac:knownFonts="1">
    <font>
      <sz val="11"/>
      <color theme="1"/>
      <name val="Calibri"/>
      <family val="2"/>
      <scheme val="minor"/>
    </font>
    <font>
      <sz val="10"/>
      <color theme="1"/>
      <name val="Bookman Old Style"/>
      <family val="1"/>
    </font>
    <font>
      <sz val="10"/>
      <color rgb="FFFF0000"/>
      <name val="Bookman Old Style"/>
      <family val="1"/>
    </font>
    <font>
      <sz val="10"/>
      <color theme="4"/>
      <name val="Bookman Old Style"/>
      <family val="1"/>
    </font>
    <font>
      <sz val="11"/>
      <color theme="1"/>
      <name val="Bookman Old Style"/>
      <family val="1"/>
    </font>
    <font>
      <b/>
      <sz val="10"/>
      <color theme="1"/>
      <name val="Bookman Old Style"/>
      <family val="1"/>
    </font>
    <font>
      <b/>
      <sz val="11"/>
      <color theme="0"/>
      <name val="Bookman Old Style"/>
      <family val="1"/>
    </font>
    <font>
      <b/>
      <sz val="10"/>
      <color theme="0"/>
      <name val="Bookman Old Style"/>
      <family val="1"/>
    </font>
    <font>
      <sz val="10"/>
      <name val="Bookman Old Style"/>
      <family val="1"/>
    </font>
    <font>
      <b/>
      <sz val="10"/>
      <name val="Bookman Old Style"/>
      <family val="1"/>
    </font>
    <font>
      <sz val="10"/>
      <color rgb="FF0070C0"/>
      <name val="Bookman Old Style"/>
      <family val="1"/>
    </font>
    <font>
      <b/>
      <sz val="10"/>
      <color rgb="FF0070C0"/>
      <name val="Bookman Old Style"/>
      <family val="1"/>
    </font>
    <font>
      <sz val="10"/>
      <color rgb="FF00B0F0"/>
      <name val="Bookman Old Style"/>
      <family val="1"/>
    </font>
    <font>
      <sz val="11"/>
      <color theme="0"/>
      <name val="Calibri"/>
      <family val="2"/>
      <scheme val="minor"/>
    </font>
    <font>
      <b/>
      <u/>
      <sz val="10"/>
      <color theme="1"/>
      <name val="Bookman Old Style"/>
      <family val="1"/>
    </font>
  </fonts>
  <fills count="33">
    <fill>
      <patternFill patternType="none"/>
    </fill>
    <fill>
      <patternFill patternType="gray125"/>
    </fill>
    <fill>
      <patternFill patternType="solid">
        <fgColor theme="5" tint="0.39994506668294322"/>
        <bgColor indexed="64"/>
      </patternFill>
    </fill>
    <fill>
      <patternFill patternType="solid">
        <fgColor theme="5" tint="0.59996337778862885"/>
        <bgColor indexed="64"/>
      </patternFill>
    </fill>
    <fill>
      <patternFill patternType="solid">
        <fgColor theme="5" tint="-0.24994659260841701"/>
        <bgColor indexed="64"/>
      </patternFill>
    </fill>
    <fill>
      <patternFill patternType="solid">
        <fgColor theme="5" tint="0.39997558519241921"/>
        <bgColor indexed="64"/>
      </patternFill>
    </fill>
    <fill>
      <patternFill patternType="solid">
        <fgColor theme="8" tint="0.39994506668294322"/>
        <bgColor indexed="64"/>
      </patternFill>
    </fill>
    <fill>
      <patternFill patternType="solid">
        <fgColor theme="8" tint="0.59996337778862885"/>
        <bgColor indexed="64"/>
      </patternFill>
    </fill>
    <fill>
      <patternFill patternType="solid">
        <fgColor theme="8" tint="-0.24994659260841701"/>
        <bgColor indexed="64"/>
      </patternFill>
    </fill>
    <fill>
      <patternFill patternType="solid">
        <fgColor theme="7" tint="0.39994506668294322"/>
        <bgColor indexed="64"/>
      </patternFill>
    </fill>
    <fill>
      <patternFill patternType="solid">
        <fgColor theme="7" tint="0.59996337778862885"/>
        <bgColor indexed="64"/>
      </patternFill>
    </fill>
    <fill>
      <patternFill patternType="solid">
        <fgColor theme="7" tint="-0.24994659260841701"/>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4" tint="-0.24994659260841701"/>
        <bgColor indexed="64"/>
      </patternFill>
    </fill>
    <fill>
      <patternFill patternType="solid">
        <fgColor theme="4" tint="0.39994506668294322"/>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499984740745262"/>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499984740745262"/>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13" fillId="32" borderId="0" applyNumberFormat="0" applyBorder="0" applyAlignment="0" applyProtection="0"/>
  </cellStyleXfs>
  <cellXfs count="164">
    <xf numFmtId="0" fontId="0" fillId="0" borderId="0" xfId="0"/>
    <xf numFmtId="0" fontId="1" fillId="0" borderId="0" xfId="0" applyFont="1"/>
    <xf numFmtId="0" fontId="0" fillId="0" borderId="0" xfId="0" applyAlignment="1">
      <alignment horizontal="center" vertical="center"/>
    </xf>
    <xf numFmtId="0" fontId="2" fillId="0" borderId="0" xfId="0" applyFont="1" applyFill="1" applyBorder="1" applyAlignment="1">
      <alignment vertical="top" wrapText="1"/>
    </xf>
    <xf numFmtId="0" fontId="0" fillId="0" borderId="0" xfId="0" applyAlignment="1">
      <alignment horizontal="center"/>
    </xf>
    <xf numFmtId="0" fontId="4" fillId="0" borderId="0" xfId="0" applyFont="1"/>
    <xf numFmtId="0" fontId="4" fillId="0" borderId="0" xfId="0" applyFont="1" applyAlignment="1">
      <alignment wrapText="1"/>
    </xf>
    <xf numFmtId="0" fontId="1" fillId="0" borderId="0" xfId="0" applyFont="1" applyAlignment="1">
      <alignment horizontal="center" vertical="center"/>
    </xf>
    <xf numFmtId="0" fontId="1" fillId="0" borderId="0" xfId="0" applyFont="1" applyAlignment="1">
      <alignment horizontal="center"/>
    </xf>
    <xf numFmtId="0" fontId="1" fillId="0" borderId="2" xfId="0" applyFont="1" applyBorder="1"/>
    <xf numFmtId="0" fontId="1" fillId="0" borderId="0" xfId="0" applyFont="1" applyBorder="1" applyAlignment="1">
      <alignment horizontal="center"/>
    </xf>
    <xf numFmtId="0" fontId="1" fillId="0" borderId="0" xfId="0" applyFont="1" applyBorder="1" applyAlignment="1">
      <alignment horizontal="center" vertical="center"/>
    </xf>
    <xf numFmtId="0" fontId="1" fillId="0" borderId="3" xfId="0" applyFont="1" applyBorder="1" applyAlignment="1">
      <alignment horizont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6" fillId="3" borderId="1" xfId="0" applyFont="1" applyFill="1" applyBorder="1"/>
    <xf numFmtId="0" fontId="6" fillId="3" borderId="1" xfId="0" applyFont="1" applyFill="1" applyBorder="1" applyAlignment="1">
      <alignment horizontal="center"/>
    </xf>
    <xf numFmtId="164" fontId="6" fillId="3" borderId="1" xfId="0" applyNumberFormat="1" applyFont="1" applyFill="1" applyBorder="1" applyAlignment="1">
      <alignment horizontal="center"/>
    </xf>
    <xf numFmtId="2" fontId="6" fillId="3" borderId="1" xfId="0" applyNumberFormat="1" applyFont="1" applyFill="1" applyBorder="1" applyAlignment="1">
      <alignment horizontal="center"/>
    </xf>
    <xf numFmtId="0" fontId="7" fillId="3" borderId="1" xfId="0" applyFont="1" applyFill="1" applyBorder="1" applyAlignment="1">
      <alignment horizontal="center"/>
    </xf>
    <xf numFmtId="0" fontId="5" fillId="0" borderId="0" xfId="0" applyFont="1" applyAlignment="1">
      <alignment wrapText="1"/>
    </xf>
    <xf numFmtId="0" fontId="1" fillId="0" borderId="2"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7" fillId="3" borderId="1" xfId="0" applyFont="1" applyFill="1" applyBorder="1"/>
    <xf numFmtId="0" fontId="9" fillId="0" borderId="0" xfId="0" applyFont="1" applyAlignment="1">
      <alignment wrapText="1"/>
    </xf>
    <xf numFmtId="0" fontId="8" fillId="0" borderId="2" xfId="0" applyFont="1" applyBorder="1" applyAlignment="1">
      <alignment vertical="top" wrapText="1"/>
    </xf>
    <xf numFmtId="0" fontId="5" fillId="0" borderId="0" xfId="0" applyFont="1"/>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6" fillId="5" borderId="1" xfId="0" applyFont="1" applyFill="1" applyBorder="1"/>
    <xf numFmtId="0" fontId="6" fillId="5" borderId="1" xfId="0" applyFont="1" applyFill="1" applyBorder="1" applyAlignment="1">
      <alignment horizontal="center"/>
    </xf>
    <xf numFmtId="0" fontId="7" fillId="5" borderId="1" xfId="0" applyFont="1" applyFill="1" applyBorder="1" applyAlignment="1">
      <alignment horizontal="center"/>
    </xf>
    <xf numFmtId="164" fontId="6" fillId="5" borderId="1" xfId="0" applyNumberFormat="1" applyFont="1" applyFill="1" applyBorder="1" applyAlignment="1">
      <alignment horizontal="center"/>
    </xf>
    <xf numFmtId="2" fontId="6" fillId="5" borderId="1" xfId="0" applyNumberFormat="1" applyFont="1" applyFill="1" applyBorder="1" applyAlignment="1">
      <alignment horizontal="center"/>
    </xf>
    <xf numFmtId="0" fontId="5" fillId="6"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9" fillId="7" borderId="1" xfId="0" applyFont="1" applyFill="1" applyBorder="1" applyAlignment="1">
      <alignment horizontal="center"/>
    </xf>
    <xf numFmtId="2" fontId="9" fillId="7" borderId="1" xfId="0" applyNumberFormat="1" applyFont="1" applyFill="1" applyBorder="1" applyAlignment="1">
      <alignment horizontal="center" vertical="center"/>
    </xf>
    <xf numFmtId="2" fontId="9" fillId="7" borderId="1" xfId="0" applyNumberFormat="1" applyFont="1" applyFill="1" applyBorder="1" applyAlignment="1">
      <alignment horizontal="center"/>
    </xf>
    <xf numFmtId="164" fontId="9" fillId="7" borderId="1" xfId="0" applyNumberFormat="1" applyFont="1" applyFill="1" applyBorder="1" applyAlignment="1">
      <alignment horizontal="center"/>
    </xf>
    <xf numFmtId="0" fontId="9" fillId="7" borderId="1" xfId="0" applyFont="1" applyFill="1" applyBorder="1"/>
    <xf numFmtId="0" fontId="7" fillId="8" borderId="1" xfId="0" applyFont="1" applyFill="1" applyBorder="1" applyAlignment="1">
      <alignment horizontal="center" vertical="center" wrapText="1"/>
    </xf>
    <xf numFmtId="0" fontId="7" fillId="6" borderId="1" xfId="0" applyFont="1" applyFill="1" applyBorder="1"/>
    <xf numFmtId="0" fontId="7" fillId="6" borderId="1" xfId="0" applyFont="1" applyFill="1" applyBorder="1" applyAlignment="1">
      <alignment horizontal="center" vertical="center"/>
    </xf>
    <xf numFmtId="0" fontId="7" fillId="6" borderId="1" xfId="0" applyFont="1" applyFill="1" applyBorder="1" applyAlignment="1">
      <alignment horizontal="center"/>
    </xf>
    <xf numFmtId="2" fontId="7" fillId="6" borderId="1" xfId="0" applyNumberFormat="1" applyFont="1" applyFill="1" applyBorder="1" applyAlignment="1">
      <alignment horizontal="center" vertical="center"/>
    </xf>
    <xf numFmtId="2" fontId="7" fillId="6" borderId="1" xfId="0" applyNumberFormat="1" applyFont="1" applyFill="1" applyBorder="1" applyAlignment="1">
      <alignment horizontal="center"/>
    </xf>
    <xf numFmtId="164" fontId="7" fillId="6" borderId="1" xfId="0" applyNumberFormat="1" applyFont="1" applyFill="1" applyBorder="1" applyAlignment="1">
      <alignment horizontal="center"/>
    </xf>
    <xf numFmtId="0" fontId="5" fillId="9" borderId="1" xfId="0" applyFont="1" applyFill="1" applyBorder="1" applyAlignment="1">
      <alignment horizontal="center" vertical="center" wrapText="1"/>
    </xf>
    <xf numFmtId="0" fontId="7" fillId="10" borderId="1" xfId="0" applyFont="1" applyFill="1" applyBorder="1"/>
    <xf numFmtId="0" fontId="7" fillId="10" borderId="1" xfId="0" applyFont="1" applyFill="1" applyBorder="1" applyAlignment="1">
      <alignment horizontal="center"/>
    </xf>
    <xf numFmtId="0" fontId="7" fillId="11" borderId="1" xfId="0" applyFont="1" applyFill="1" applyBorder="1" applyAlignment="1">
      <alignment horizontal="center" vertical="center" wrapText="1"/>
    </xf>
    <xf numFmtId="0" fontId="7" fillId="9" borderId="1" xfId="0" applyFont="1" applyFill="1" applyBorder="1"/>
    <xf numFmtId="0" fontId="7" fillId="9" borderId="1" xfId="0" applyFont="1" applyFill="1" applyBorder="1" applyAlignment="1">
      <alignment horizontal="center"/>
    </xf>
    <xf numFmtId="0" fontId="7" fillId="12" borderId="1" xfId="0" applyFont="1" applyFill="1" applyBorder="1" applyAlignment="1">
      <alignment horizontal="center" vertical="center" wrapText="1"/>
    </xf>
    <xf numFmtId="0" fontId="7" fillId="13" borderId="1" xfId="0" applyFont="1" applyFill="1" applyBorder="1"/>
    <xf numFmtId="0" fontId="7" fillId="13" borderId="1" xfId="0" applyFont="1" applyFill="1" applyBorder="1" applyAlignment="1">
      <alignment horizontal="center" vertical="center"/>
    </xf>
    <xf numFmtId="0" fontId="7" fillId="13" borderId="1" xfId="0" applyFont="1" applyFill="1" applyBorder="1" applyAlignment="1">
      <alignment horizontal="center"/>
    </xf>
    <xf numFmtId="2" fontId="7" fillId="13" borderId="1" xfId="0" applyNumberFormat="1" applyFont="1" applyFill="1" applyBorder="1" applyAlignment="1">
      <alignment horizontal="center" vertical="center"/>
    </xf>
    <xf numFmtId="2" fontId="7" fillId="13" borderId="1" xfId="0" applyNumberFormat="1" applyFont="1" applyFill="1" applyBorder="1" applyAlignment="1">
      <alignment horizontal="center"/>
    </xf>
    <xf numFmtId="164" fontId="7" fillId="13" borderId="1" xfId="0" applyNumberFormat="1" applyFont="1" applyFill="1" applyBorder="1" applyAlignment="1">
      <alignment horizontal="center"/>
    </xf>
    <xf numFmtId="0" fontId="7" fillId="14" borderId="1" xfId="0" applyFont="1" applyFill="1" applyBorder="1" applyAlignment="1">
      <alignment horizontal="center" vertical="center" wrapText="1"/>
    </xf>
    <xf numFmtId="0" fontId="7" fillId="15" borderId="1" xfId="0" applyFont="1" applyFill="1" applyBorder="1"/>
    <xf numFmtId="0" fontId="7" fillId="15" borderId="1" xfId="0" applyFont="1" applyFill="1" applyBorder="1" applyAlignment="1">
      <alignment horizontal="center" vertical="center"/>
    </xf>
    <xf numFmtId="0" fontId="7" fillId="15" borderId="1" xfId="0" applyFont="1" applyFill="1" applyBorder="1" applyAlignment="1">
      <alignment horizontal="center"/>
    </xf>
    <xf numFmtId="2" fontId="7" fillId="15" borderId="1" xfId="0" applyNumberFormat="1" applyFont="1" applyFill="1" applyBorder="1" applyAlignment="1">
      <alignment horizontal="center" vertical="center"/>
    </xf>
    <xf numFmtId="2" fontId="7" fillId="15" borderId="1" xfId="0" applyNumberFormat="1" applyFont="1" applyFill="1" applyBorder="1" applyAlignment="1">
      <alignment horizontal="center"/>
    </xf>
    <xf numFmtId="164" fontId="7" fillId="15" borderId="1" xfId="0" applyNumberFormat="1" applyFont="1" applyFill="1" applyBorder="1" applyAlignment="1">
      <alignment horizontal="center"/>
    </xf>
    <xf numFmtId="0" fontId="10" fillId="0" borderId="0" xfId="0" applyFont="1" applyBorder="1" applyAlignment="1">
      <alignment horizontal="center" vertical="center"/>
    </xf>
    <xf numFmtId="0" fontId="10" fillId="0" borderId="0" xfId="0" applyFont="1" applyBorder="1" applyAlignment="1">
      <alignment horizontal="center"/>
    </xf>
    <xf numFmtId="0" fontId="10" fillId="0" borderId="3" xfId="0" applyFont="1" applyBorder="1" applyAlignment="1">
      <alignment horizontal="center"/>
    </xf>
    <xf numFmtId="0" fontId="10" fillId="0" borderId="2" xfId="0" applyFont="1" applyBorder="1" applyAlignment="1">
      <alignment vertical="top" wrapText="1"/>
    </xf>
    <xf numFmtId="0" fontId="11" fillId="0" borderId="0" xfId="0" applyFont="1" applyAlignment="1">
      <alignment wrapText="1"/>
    </xf>
    <xf numFmtId="165" fontId="6" fillId="5" borderId="1" xfId="0" applyNumberFormat="1" applyFont="1" applyFill="1" applyBorder="1" applyAlignment="1">
      <alignment horizontal="center"/>
    </xf>
    <xf numFmtId="0" fontId="8" fillId="0" borderId="0" xfId="0" applyFont="1" applyBorder="1" applyAlignment="1">
      <alignment horizontal="center" vertical="center"/>
    </xf>
    <xf numFmtId="0" fontId="8" fillId="16" borderId="2" xfId="0" applyFont="1" applyFill="1" applyBorder="1" applyAlignment="1">
      <alignment vertical="top" wrapText="1"/>
    </xf>
    <xf numFmtId="0" fontId="1" fillId="16" borderId="0" xfId="0" applyFont="1" applyFill="1" applyBorder="1" applyAlignment="1">
      <alignment horizontal="center"/>
    </xf>
    <xf numFmtId="0" fontId="10" fillId="16" borderId="2" xfId="0" applyFont="1" applyFill="1" applyBorder="1" applyAlignment="1">
      <alignment vertical="top" wrapText="1"/>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1" fillId="18" borderId="2" xfId="0" applyFont="1" applyFill="1" applyBorder="1"/>
    <xf numFmtId="0" fontId="1" fillId="18" borderId="0" xfId="0" applyFont="1" applyFill="1" applyBorder="1" applyAlignment="1">
      <alignment horizontal="center"/>
    </xf>
    <xf numFmtId="0" fontId="1" fillId="18" borderId="2" xfId="0" applyFont="1" applyFill="1" applyBorder="1" applyAlignment="1">
      <alignment vertical="top" wrapText="1"/>
    </xf>
    <xf numFmtId="0" fontId="1" fillId="16" borderId="0" xfId="0" applyFont="1" applyFill="1" applyAlignment="1">
      <alignment horizontal="center"/>
    </xf>
    <xf numFmtId="0" fontId="1" fillId="18" borderId="0" xfId="0" applyFont="1" applyFill="1" applyAlignment="1">
      <alignment horizontal="center"/>
    </xf>
    <xf numFmtId="0" fontId="1" fillId="19" borderId="0" xfId="0" applyFont="1" applyFill="1" applyBorder="1" applyAlignment="1">
      <alignment horizontal="center"/>
    </xf>
    <xf numFmtId="0" fontId="1" fillId="19" borderId="2" xfId="0" applyFont="1" applyFill="1" applyBorder="1"/>
    <xf numFmtId="0" fontId="1" fillId="19" borderId="0" xfId="0" applyFont="1" applyFill="1" applyBorder="1" applyAlignment="1">
      <alignment horizontal="center" vertical="center"/>
    </xf>
    <xf numFmtId="0" fontId="1" fillId="19" borderId="2" xfId="0" applyFont="1" applyFill="1" applyBorder="1" applyAlignment="1">
      <alignment vertical="top" wrapText="1"/>
    </xf>
    <xf numFmtId="0" fontId="1" fillId="19" borderId="0" xfId="0" applyFont="1" applyFill="1" applyBorder="1" applyAlignment="1">
      <alignment horizontal="center" wrapText="1"/>
    </xf>
    <xf numFmtId="0" fontId="7" fillId="17" borderId="4" xfId="0" applyFont="1" applyFill="1" applyBorder="1" applyAlignment="1">
      <alignment horizontal="center" vertical="center" wrapText="1"/>
    </xf>
    <xf numFmtId="0" fontId="6" fillId="17" borderId="1" xfId="0" applyFont="1" applyFill="1" applyBorder="1"/>
    <xf numFmtId="0" fontId="6" fillId="17" borderId="1" xfId="0" applyFont="1" applyFill="1" applyBorder="1" applyAlignment="1">
      <alignment horizontal="center"/>
    </xf>
    <xf numFmtId="165" fontId="6" fillId="17" borderId="1" xfId="0" applyNumberFormat="1" applyFont="1" applyFill="1" applyBorder="1" applyAlignment="1">
      <alignment horizontal="center"/>
    </xf>
    <xf numFmtId="164" fontId="6" fillId="17" borderId="1" xfId="0" applyNumberFormat="1" applyFont="1" applyFill="1" applyBorder="1" applyAlignment="1">
      <alignment horizontal="center"/>
    </xf>
    <xf numFmtId="2" fontId="6" fillId="17" borderId="1" xfId="0" applyNumberFormat="1" applyFont="1" applyFill="1" applyBorder="1" applyAlignment="1">
      <alignment horizontal="center"/>
    </xf>
    <xf numFmtId="0" fontId="7" fillId="20" borderId="1" xfId="0" applyFont="1" applyFill="1" applyBorder="1" applyAlignment="1">
      <alignment horizontal="center" vertical="center"/>
    </xf>
    <xf numFmtId="0" fontId="7" fillId="20" borderId="1" xfId="0" applyFont="1" applyFill="1" applyBorder="1" applyAlignment="1">
      <alignment horizontal="center" vertical="center" wrapText="1"/>
    </xf>
    <xf numFmtId="0" fontId="5" fillId="21" borderId="1" xfId="0" applyFont="1" applyFill="1" applyBorder="1" applyAlignment="1">
      <alignment horizontal="center" vertical="center" wrapText="1"/>
    </xf>
    <xf numFmtId="0" fontId="8" fillId="0" borderId="0" xfId="0" applyFont="1" applyBorder="1" applyAlignment="1">
      <alignment horizontal="center"/>
    </xf>
    <xf numFmtId="0" fontId="8" fillId="0" borderId="3" xfId="0" applyFont="1" applyBorder="1" applyAlignment="1">
      <alignment horizontal="center"/>
    </xf>
    <xf numFmtId="0" fontId="12" fillId="0" borderId="2" xfId="0" applyFont="1" applyFill="1" applyBorder="1" applyAlignment="1">
      <alignment vertical="top" wrapText="1"/>
    </xf>
    <xf numFmtId="0" fontId="12" fillId="0" borderId="0" xfId="0" applyFont="1" applyFill="1" applyBorder="1" applyAlignment="1">
      <alignment horizontal="center" vertical="center"/>
    </xf>
    <xf numFmtId="0" fontId="12" fillId="0" borderId="0" xfId="0" applyFont="1" applyFill="1" applyBorder="1" applyAlignment="1">
      <alignment horizontal="center"/>
    </xf>
    <xf numFmtId="0" fontId="12" fillId="0" borderId="3" xfId="0" applyFont="1" applyFill="1" applyBorder="1" applyAlignment="1">
      <alignment horizontal="center"/>
    </xf>
    <xf numFmtId="0" fontId="12" fillId="0" borderId="2" xfId="0" applyFont="1" applyBorder="1" applyAlignment="1">
      <alignment vertical="top" wrapText="1"/>
    </xf>
    <xf numFmtId="0" fontId="12" fillId="0" borderId="0" xfId="0" applyFont="1" applyBorder="1" applyAlignment="1">
      <alignment horizontal="center" vertical="center"/>
    </xf>
    <xf numFmtId="0" fontId="12" fillId="0" borderId="0" xfId="0" applyFont="1" applyBorder="1" applyAlignment="1">
      <alignment horizontal="center"/>
    </xf>
    <xf numFmtId="0" fontId="12" fillId="0" borderId="3" xfId="0" applyFont="1" applyBorder="1" applyAlignment="1">
      <alignment horizontal="center"/>
    </xf>
    <xf numFmtId="0" fontId="6" fillId="0" borderId="0" xfId="0" applyFont="1" applyFill="1" applyBorder="1"/>
    <xf numFmtId="165" fontId="6" fillId="0" borderId="0" xfId="0" applyNumberFormat="1" applyFont="1" applyFill="1" applyBorder="1" applyAlignment="1">
      <alignment horizontal="center"/>
    </xf>
    <xf numFmtId="164" fontId="6"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0" fontId="6" fillId="0" borderId="0" xfId="0" applyFont="1" applyFill="1" applyBorder="1" applyAlignment="1">
      <alignment horizontal="center"/>
    </xf>
    <xf numFmtId="0" fontId="7" fillId="22" borderId="1" xfId="0" applyFont="1" applyFill="1" applyBorder="1" applyAlignment="1">
      <alignment horizontal="center" vertical="center"/>
    </xf>
    <xf numFmtId="0" fontId="7" fillId="22" borderId="1" xfId="0" applyFont="1" applyFill="1" applyBorder="1" applyAlignment="1">
      <alignment horizontal="center" vertical="center" wrapText="1"/>
    </xf>
    <xf numFmtId="0" fontId="7" fillId="23" borderId="1" xfId="0" applyFont="1" applyFill="1" applyBorder="1" applyAlignment="1">
      <alignment horizontal="center" vertical="center" wrapText="1"/>
    </xf>
    <xf numFmtId="0" fontId="8" fillId="0" borderId="2" xfId="0" applyFont="1" applyFill="1" applyBorder="1" applyAlignment="1">
      <alignment vertical="top" wrapText="1"/>
    </xf>
    <xf numFmtId="0" fontId="8" fillId="0" borderId="0" xfId="0" applyFont="1" applyFill="1" applyBorder="1" applyAlignment="1">
      <alignment horizontal="center" vertical="center"/>
    </xf>
    <xf numFmtId="0" fontId="8" fillId="0" borderId="0" xfId="0" applyFont="1" applyFill="1" applyBorder="1" applyAlignment="1">
      <alignment horizontal="center"/>
    </xf>
    <xf numFmtId="0" fontId="8" fillId="0" borderId="3" xfId="0" applyFont="1" applyFill="1" applyBorder="1" applyAlignment="1">
      <alignment horizontal="center"/>
    </xf>
    <xf numFmtId="0" fontId="7" fillId="27" borderId="1"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0" xfId="0" applyFont="1" applyFill="1" applyBorder="1" applyAlignment="1">
      <alignment horizontal="center"/>
    </xf>
    <xf numFmtId="0" fontId="7" fillId="27" borderId="1" xfId="0" applyFont="1" applyFill="1" applyBorder="1" applyAlignment="1">
      <alignment horizontal="center" vertical="center"/>
    </xf>
    <xf numFmtId="0" fontId="7" fillId="27" borderId="4" xfId="0" applyFont="1" applyFill="1" applyBorder="1" applyAlignment="1">
      <alignment horizontal="center" vertical="center" wrapText="1"/>
    </xf>
    <xf numFmtId="0" fontId="1" fillId="26" borderId="2" xfId="0" applyFont="1" applyFill="1" applyBorder="1"/>
    <xf numFmtId="0" fontId="1" fillId="26" borderId="0" xfId="0" applyFont="1" applyFill="1" applyBorder="1" applyAlignment="1">
      <alignment horizontal="center"/>
    </xf>
    <xf numFmtId="0" fontId="1" fillId="26" borderId="0" xfId="0" applyFont="1" applyFill="1" applyBorder="1" applyAlignment="1">
      <alignment horizontal="center" vertical="center"/>
    </xf>
    <xf numFmtId="0" fontId="1" fillId="26" borderId="2" xfId="0" applyFont="1" applyFill="1" applyBorder="1" applyAlignment="1">
      <alignment vertical="top" wrapText="1"/>
    </xf>
    <xf numFmtId="0" fontId="1" fillId="26" borderId="0" xfId="0" applyFont="1" applyFill="1" applyBorder="1" applyAlignment="1">
      <alignment horizontal="center" wrapText="1"/>
    </xf>
    <xf numFmtId="0" fontId="1" fillId="25" borderId="0" xfId="0" applyFont="1" applyFill="1" applyBorder="1" applyAlignment="1">
      <alignment horizontal="center"/>
    </xf>
    <xf numFmtId="0" fontId="1" fillId="24" borderId="2" xfId="0" applyFont="1" applyFill="1" applyBorder="1"/>
    <xf numFmtId="0" fontId="1" fillId="24" borderId="0" xfId="0" applyFont="1" applyFill="1" applyBorder="1" applyAlignment="1">
      <alignment horizontal="center"/>
    </xf>
    <xf numFmtId="0" fontId="1" fillId="24" borderId="2" xfId="0" applyFont="1" applyFill="1" applyBorder="1" applyAlignment="1">
      <alignment vertical="top" wrapText="1"/>
    </xf>
    <xf numFmtId="0" fontId="1" fillId="29" borderId="0" xfId="0" applyFont="1" applyFill="1" applyBorder="1" applyAlignment="1">
      <alignment horizontal="center"/>
    </xf>
    <xf numFmtId="0" fontId="8" fillId="30" borderId="2" xfId="0" applyFont="1" applyFill="1" applyBorder="1" applyAlignment="1">
      <alignment vertical="top" wrapText="1"/>
    </xf>
    <xf numFmtId="0" fontId="1" fillId="30" borderId="0" xfId="0" applyFont="1" applyFill="1" applyAlignment="1">
      <alignment horizontal="center"/>
    </xf>
    <xf numFmtId="0" fontId="1" fillId="30" borderId="0" xfId="0" applyFont="1" applyFill="1" applyBorder="1" applyAlignment="1">
      <alignment horizontal="center"/>
    </xf>
    <xf numFmtId="0" fontId="8" fillId="25" borderId="2" xfId="0" applyFont="1" applyFill="1" applyBorder="1" applyAlignment="1">
      <alignment vertical="top" wrapText="1"/>
    </xf>
    <xf numFmtId="0" fontId="1" fillId="25" borderId="0" xfId="0" applyFont="1" applyFill="1" applyAlignment="1">
      <alignment horizontal="center"/>
    </xf>
    <xf numFmtId="0" fontId="1" fillId="24" borderId="0" xfId="0" applyFont="1" applyFill="1" applyAlignment="1">
      <alignment horizontal="center"/>
    </xf>
    <xf numFmtId="0" fontId="7" fillId="28" borderId="1" xfId="0" applyFont="1" applyFill="1" applyBorder="1" applyAlignment="1">
      <alignment horizontal="center" vertical="center"/>
    </xf>
    <xf numFmtId="0" fontId="7" fillId="28" borderId="1" xfId="0" applyFont="1" applyFill="1" applyBorder="1" applyAlignment="1">
      <alignment horizontal="center" vertical="center" wrapText="1"/>
    </xf>
    <xf numFmtId="0" fontId="7" fillId="28" borderId="4" xfId="0" applyFont="1" applyFill="1" applyBorder="1" applyAlignment="1">
      <alignment horizontal="center" vertical="center" wrapText="1"/>
    </xf>
    <xf numFmtId="0" fontId="1" fillId="29" borderId="2" xfId="0" applyFont="1" applyFill="1" applyBorder="1"/>
    <xf numFmtId="0" fontId="1" fillId="29" borderId="0" xfId="0" applyFont="1" applyFill="1" applyBorder="1" applyAlignment="1">
      <alignment horizontal="center" vertical="center"/>
    </xf>
    <xf numFmtId="0" fontId="1" fillId="29" borderId="2" xfId="0" applyFont="1" applyFill="1" applyBorder="1" applyAlignment="1">
      <alignment vertical="top" wrapText="1"/>
    </xf>
    <xf numFmtId="0" fontId="1" fillId="29" borderId="0" xfId="0" applyFont="1" applyFill="1" applyBorder="1" applyAlignment="1">
      <alignment horizontal="center" wrapText="1"/>
    </xf>
    <xf numFmtId="0" fontId="1" fillId="31" borderId="0" xfId="0" applyFont="1" applyFill="1" applyAlignment="1">
      <alignment horizontal="center"/>
    </xf>
    <xf numFmtId="0" fontId="1" fillId="31" borderId="0" xfId="0" applyFont="1" applyFill="1" applyBorder="1" applyAlignment="1">
      <alignment horizontal="center"/>
    </xf>
    <xf numFmtId="0" fontId="1" fillId="31" borderId="2" xfId="0" applyFont="1" applyFill="1" applyBorder="1" applyAlignment="1">
      <alignment vertical="top" wrapText="1"/>
    </xf>
    <xf numFmtId="0" fontId="1" fillId="31" borderId="2" xfId="0" applyFont="1" applyFill="1" applyBorder="1"/>
    <xf numFmtId="0" fontId="8" fillId="24" borderId="2" xfId="0" applyFont="1" applyFill="1" applyBorder="1" applyAlignment="1">
      <alignment vertical="top" wrapText="1"/>
    </xf>
    <xf numFmtId="0" fontId="8" fillId="24" borderId="0" xfId="0" applyFont="1" applyFill="1" applyAlignment="1">
      <alignment horizontal="center"/>
    </xf>
    <xf numFmtId="0" fontId="8" fillId="24" borderId="0" xfId="0" applyFont="1" applyFill="1" applyBorder="1" applyAlignment="1">
      <alignment horizontal="center"/>
    </xf>
    <xf numFmtId="0" fontId="0" fillId="0" borderId="0" xfId="0" applyFill="1"/>
    <xf numFmtId="0" fontId="14" fillId="2" borderId="1" xfId="0" applyFont="1" applyFill="1" applyBorder="1" applyAlignment="1">
      <alignment horizontal="center" vertical="center" wrapText="1"/>
    </xf>
    <xf numFmtId="0" fontId="13" fillId="32" borderId="1" xfId="1" applyBorder="1" applyAlignment="1">
      <alignment horizontal="center" vertical="center" wrapText="1"/>
    </xf>
    <xf numFmtId="0" fontId="13" fillId="32" borderId="0" xfId="1" applyBorder="1" applyAlignment="1">
      <alignment horizontal="center" vertical="center"/>
    </xf>
    <xf numFmtId="0" fontId="13" fillId="32" borderId="3" xfId="1" applyBorder="1" applyAlignment="1">
      <alignment horizontal="center"/>
    </xf>
    <xf numFmtId="0" fontId="13" fillId="32" borderId="1" xfId="1" applyBorder="1" applyAlignment="1">
      <alignment horizontal="center"/>
    </xf>
    <xf numFmtId="164" fontId="13" fillId="32" borderId="1" xfId="1" applyNumberFormat="1" applyBorder="1" applyAlignment="1">
      <alignment horizontal="center"/>
    </xf>
  </cellXfs>
  <cellStyles count="2">
    <cellStyle name="Énfasis6" xfId="1"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6"/>
  <sheetViews>
    <sheetView tabSelected="1" zoomScaleNormal="100" workbookViewId="0">
      <selection activeCell="B18" sqref="B18:E18"/>
    </sheetView>
  </sheetViews>
  <sheetFormatPr baseColWidth="10" defaultRowHeight="15" x14ac:dyDescent="0.25"/>
  <cols>
    <col min="1" max="1" width="42.28515625" customWidth="1"/>
    <col min="2" max="4" width="18.42578125" customWidth="1"/>
    <col min="5" max="5" width="16.5703125" customWidth="1"/>
    <col min="6" max="6" width="16.28515625" customWidth="1"/>
    <col min="7" max="7" width="16.42578125" customWidth="1"/>
  </cols>
  <sheetData>
    <row r="1" spans="1:7" x14ac:dyDescent="0.25">
      <c r="A1" s="27" t="s">
        <v>64</v>
      </c>
      <c r="B1" s="27"/>
      <c r="C1" s="27"/>
      <c r="D1" s="27"/>
      <c r="E1" s="27"/>
    </row>
    <row r="2" spans="1:7" x14ac:dyDescent="0.25">
      <c r="A2" s="27" t="s">
        <v>65</v>
      </c>
      <c r="B2" s="27"/>
      <c r="C2" s="27"/>
      <c r="D2" s="27"/>
      <c r="E2" s="27"/>
    </row>
    <row r="3" spans="1:7" x14ac:dyDescent="0.25">
      <c r="A3" s="27" t="s">
        <v>66</v>
      </c>
      <c r="B3" s="27"/>
      <c r="C3" s="27"/>
      <c r="D3" s="27"/>
      <c r="E3" s="27"/>
    </row>
    <row r="4" spans="1:7" x14ac:dyDescent="0.25">
      <c r="A4" s="27" t="s">
        <v>67</v>
      </c>
      <c r="B4" s="27"/>
      <c r="C4" s="27"/>
      <c r="D4" s="27"/>
      <c r="E4" s="27"/>
    </row>
    <row r="5" spans="1:7" x14ac:dyDescent="0.25">
      <c r="A5" s="27"/>
      <c r="B5" s="27"/>
      <c r="C5" s="27"/>
      <c r="D5" s="27"/>
      <c r="E5" s="27"/>
    </row>
    <row r="6" spans="1:7" x14ac:dyDescent="0.25">
      <c r="A6" s="27" t="s">
        <v>68</v>
      </c>
      <c r="B6" s="27"/>
      <c r="C6" s="27"/>
      <c r="D6" s="27"/>
      <c r="E6" s="27"/>
    </row>
    <row r="8" spans="1:7" ht="63.75" x14ac:dyDescent="0.25">
      <c r="A8" s="13" t="s">
        <v>32</v>
      </c>
      <c r="B8" s="158" t="s">
        <v>55</v>
      </c>
      <c r="C8" s="14" t="s">
        <v>43</v>
      </c>
      <c r="D8" s="14" t="s">
        <v>39</v>
      </c>
      <c r="E8" s="14" t="s">
        <v>45</v>
      </c>
      <c r="F8" s="159" t="s">
        <v>40</v>
      </c>
      <c r="G8" s="159" t="s">
        <v>44</v>
      </c>
    </row>
    <row r="9" spans="1:7" ht="15.75" x14ac:dyDescent="0.3">
      <c r="A9" s="9" t="s">
        <v>0</v>
      </c>
      <c r="B9" s="10" t="s">
        <v>41</v>
      </c>
      <c r="C9" s="10" t="s">
        <v>41</v>
      </c>
      <c r="D9" s="10" t="s">
        <v>41</v>
      </c>
      <c r="E9" s="11" t="s">
        <v>41</v>
      </c>
      <c r="F9" s="160" t="s">
        <v>41</v>
      </c>
      <c r="G9" s="161" t="s">
        <v>41</v>
      </c>
    </row>
    <row r="10" spans="1:7" ht="15.75" x14ac:dyDescent="0.3">
      <c r="A10" s="9" t="s">
        <v>1</v>
      </c>
      <c r="B10" s="10" t="s">
        <v>41</v>
      </c>
      <c r="C10" s="10" t="s">
        <v>41</v>
      </c>
      <c r="D10" s="10" t="s">
        <v>41</v>
      </c>
      <c r="E10" s="11" t="s">
        <v>41</v>
      </c>
      <c r="F10" s="160" t="s">
        <v>42</v>
      </c>
      <c r="G10" s="161" t="s">
        <v>41</v>
      </c>
    </row>
    <row r="11" spans="1:7" ht="15.75" x14ac:dyDescent="0.3">
      <c r="A11" s="9" t="s">
        <v>2</v>
      </c>
      <c r="B11" s="10" t="s">
        <v>41</v>
      </c>
      <c r="C11" s="10" t="s">
        <v>41</v>
      </c>
      <c r="D11" s="10" t="s">
        <v>41</v>
      </c>
      <c r="E11" s="11" t="s">
        <v>41</v>
      </c>
      <c r="F11" s="160" t="s">
        <v>41</v>
      </c>
      <c r="G11" s="161" t="s">
        <v>41</v>
      </c>
    </row>
    <row r="12" spans="1:7" ht="15.75" x14ac:dyDescent="0.3">
      <c r="A12" s="9" t="s">
        <v>3</v>
      </c>
      <c r="B12" s="10" t="s">
        <v>41</v>
      </c>
      <c r="C12" s="10" t="s">
        <v>41</v>
      </c>
      <c r="D12" s="10" t="s">
        <v>41</v>
      </c>
      <c r="E12" s="11" t="s">
        <v>41</v>
      </c>
      <c r="F12" s="160" t="s">
        <v>41</v>
      </c>
      <c r="G12" s="161" t="s">
        <v>41</v>
      </c>
    </row>
    <row r="13" spans="1:7" ht="15.75" x14ac:dyDescent="0.3">
      <c r="A13" s="9" t="s">
        <v>4</v>
      </c>
      <c r="B13" s="10" t="s">
        <v>41</v>
      </c>
      <c r="C13" s="10" t="s">
        <v>41</v>
      </c>
      <c r="D13" s="10" t="s">
        <v>41</v>
      </c>
      <c r="E13" s="11" t="s">
        <v>41</v>
      </c>
      <c r="F13" s="160" t="s">
        <v>42</v>
      </c>
      <c r="G13" s="161" t="s">
        <v>41</v>
      </c>
    </row>
    <row r="14" spans="1:7" ht="15.75" x14ac:dyDescent="0.3">
      <c r="A14" s="9" t="s">
        <v>5</v>
      </c>
      <c r="B14" s="10" t="s">
        <v>41</v>
      </c>
      <c r="C14" s="10" t="s">
        <v>41</v>
      </c>
      <c r="D14" s="10" t="s">
        <v>41</v>
      </c>
      <c r="E14" s="11" t="s">
        <v>41</v>
      </c>
      <c r="F14" s="160" t="s">
        <v>42</v>
      </c>
      <c r="G14" s="161" t="s">
        <v>41</v>
      </c>
    </row>
    <row r="15" spans="1:7" ht="15.75" x14ac:dyDescent="0.3">
      <c r="A15" s="9" t="s">
        <v>6</v>
      </c>
      <c r="B15" s="10" t="s">
        <v>41</v>
      </c>
      <c r="C15" s="10" t="s">
        <v>41</v>
      </c>
      <c r="D15" s="10" t="s">
        <v>41</v>
      </c>
      <c r="E15" s="11" t="s">
        <v>41</v>
      </c>
      <c r="F15" s="160" t="s">
        <v>41</v>
      </c>
      <c r="G15" s="161" t="s">
        <v>41</v>
      </c>
    </row>
    <row r="16" spans="1:7" ht="15.75" x14ac:dyDescent="0.3">
      <c r="A16" s="9" t="s">
        <v>7</v>
      </c>
      <c r="B16" s="10" t="s">
        <v>41</v>
      </c>
      <c r="C16" s="10" t="s">
        <v>41</v>
      </c>
      <c r="D16" s="10" t="s">
        <v>41</v>
      </c>
      <c r="E16" s="11" t="s">
        <v>41</v>
      </c>
      <c r="F16" s="160" t="s">
        <v>42</v>
      </c>
      <c r="G16" s="161" t="s">
        <v>41</v>
      </c>
    </row>
    <row r="17" spans="1:7" ht="15.75" x14ac:dyDescent="0.3">
      <c r="A17" s="9" t="s">
        <v>8</v>
      </c>
      <c r="B17" s="10" t="s">
        <v>41</v>
      </c>
      <c r="C17" s="10" t="s">
        <v>42</v>
      </c>
      <c r="D17" s="10" t="s">
        <v>42</v>
      </c>
      <c r="E17" s="11" t="s">
        <v>42</v>
      </c>
      <c r="F17" s="160" t="s">
        <v>42</v>
      </c>
      <c r="G17" s="161" t="s">
        <v>41</v>
      </c>
    </row>
    <row r="18" spans="1:7" x14ac:dyDescent="0.25">
      <c r="A18" s="15" t="s">
        <v>46</v>
      </c>
      <c r="B18" s="16">
        <v>9</v>
      </c>
      <c r="C18" s="16">
        <v>8</v>
      </c>
      <c r="D18" s="16">
        <v>8</v>
      </c>
      <c r="E18" s="19">
        <v>8</v>
      </c>
      <c r="F18" s="162">
        <v>4</v>
      </c>
      <c r="G18" s="162">
        <v>9</v>
      </c>
    </row>
    <row r="19" spans="1:7" x14ac:dyDescent="0.25">
      <c r="A19" s="15" t="s">
        <v>33</v>
      </c>
      <c r="B19" s="16">
        <f>9/9*100</f>
        <v>100</v>
      </c>
      <c r="C19" s="17">
        <f>8/9*100</f>
        <v>88.888888888888886</v>
      </c>
      <c r="D19" s="17">
        <f>8/9*100</f>
        <v>88.888888888888886</v>
      </c>
      <c r="E19" s="18">
        <f>8/9*100</f>
        <v>88.888888888888886</v>
      </c>
      <c r="F19" s="163">
        <f>4/9*100</f>
        <v>44.444444444444443</v>
      </c>
      <c r="G19" s="162">
        <f>9/9*100</f>
        <v>100</v>
      </c>
    </row>
    <row r="20" spans="1:7" x14ac:dyDescent="0.25">
      <c r="A20" s="5"/>
      <c r="B20" s="5"/>
      <c r="C20" s="5"/>
      <c r="D20" s="5"/>
      <c r="E20" s="5"/>
      <c r="F20" s="5"/>
      <c r="G20" s="5"/>
    </row>
    <row r="21" spans="1:7" ht="26.25" x14ac:dyDescent="0.25">
      <c r="A21" s="20" t="s">
        <v>53</v>
      </c>
      <c r="B21" s="6"/>
      <c r="C21" s="6"/>
      <c r="D21" s="6"/>
      <c r="E21" s="5"/>
      <c r="F21" s="5"/>
      <c r="G21" s="5"/>
    </row>
    <row r="24" spans="1:7" ht="63.75" x14ac:dyDescent="0.25">
      <c r="A24" s="14" t="s">
        <v>49</v>
      </c>
      <c r="B24" s="14" t="s">
        <v>55</v>
      </c>
      <c r="C24" s="14" t="s">
        <v>43</v>
      </c>
      <c r="D24" s="14" t="s">
        <v>39</v>
      </c>
      <c r="E24" s="14" t="s">
        <v>45</v>
      </c>
      <c r="F24" s="14" t="s">
        <v>40</v>
      </c>
      <c r="G24" s="14" t="s">
        <v>44</v>
      </c>
    </row>
    <row r="25" spans="1:7" ht="15.75" x14ac:dyDescent="0.3">
      <c r="A25" s="21" t="s">
        <v>0</v>
      </c>
      <c r="B25" s="10" t="s">
        <v>41</v>
      </c>
      <c r="C25" s="10" t="s">
        <v>41</v>
      </c>
      <c r="D25" s="10" t="s">
        <v>41</v>
      </c>
      <c r="E25" s="10" t="s">
        <v>41</v>
      </c>
      <c r="F25" s="10" t="s">
        <v>41</v>
      </c>
      <c r="G25" s="12" t="s">
        <v>41</v>
      </c>
    </row>
    <row r="26" spans="1:7" ht="15.75" x14ac:dyDescent="0.3">
      <c r="A26" s="21" t="s">
        <v>1</v>
      </c>
      <c r="B26" s="10" t="s">
        <v>41</v>
      </c>
      <c r="C26" s="10" t="s">
        <v>41</v>
      </c>
      <c r="D26" s="10" t="s">
        <v>41</v>
      </c>
      <c r="E26" s="10" t="s">
        <v>41</v>
      </c>
      <c r="F26" s="10" t="s">
        <v>42</v>
      </c>
      <c r="G26" s="12" t="s">
        <v>41</v>
      </c>
    </row>
    <row r="27" spans="1:7" ht="15.75" x14ac:dyDescent="0.3">
      <c r="A27" s="21" t="s">
        <v>2</v>
      </c>
      <c r="B27" s="10" t="s">
        <v>41</v>
      </c>
      <c r="C27" s="10" t="s">
        <v>41</v>
      </c>
      <c r="D27" s="10" t="s">
        <v>41</v>
      </c>
      <c r="E27" s="10" t="s">
        <v>41</v>
      </c>
      <c r="F27" s="10" t="s">
        <v>41</v>
      </c>
      <c r="G27" s="12" t="s">
        <v>41</v>
      </c>
    </row>
    <row r="28" spans="1:7" ht="15.75" x14ac:dyDescent="0.3">
      <c r="A28" s="21" t="s">
        <v>3</v>
      </c>
      <c r="B28" s="10" t="s">
        <v>41</v>
      </c>
      <c r="C28" s="10" t="s">
        <v>41</v>
      </c>
      <c r="D28" s="10" t="s">
        <v>41</v>
      </c>
      <c r="E28" s="10" t="s">
        <v>41</v>
      </c>
      <c r="F28" s="10" t="s">
        <v>41</v>
      </c>
      <c r="G28" s="12" t="s">
        <v>41</v>
      </c>
    </row>
    <row r="29" spans="1:7" ht="15.75" x14ac:dyDescent="0.3">
      <c r="A29" s="21" t="s">
        <v>16</v>
      </c>
      <c r="B29" s="10" t="s">
        <v>41</v>
      </c>
      <c r="C29" s="10" t="s">
        <v>41</v>
      </c>
      <c r="D29" s="10" t="s">
        <v>41</v>
      </c>
      <c r="E29" s="10" t="s">
        <v>41</v>
      </c>
      <c r="F29" s="10" t="s">
        <v>42</v>
      </c>
      <c r="G29" s="12" t="s">
        <v>41</v>
      </c>
    </row>
    <row r="30" spans="1:7" ht="15.75" x14ac:dyDescent="0.3">
      <c r="A30" s="21" t="s">
        <v>4</v>
      </c>
      <c r="B30" s="10" t="s">
        <v>41</v>
      </c>
      <c r="C30" s="10" t="s">
        <v>41</v>
      </c>
      <c r="D30" s="10" t="s">
        <v>42</v>
      </c>
      <c r="E30" s="10" t="s">
        <v>42</v>
      </c>
      <c r="F30" s="10" t="s">
        <v>42</v>
      </c>
      <c r="G30" s="12" t="s">
        <v>41</v>
      </c>
    </row>
    <row r="31" spans="1:7" ht="15.75" x14ac:dyDescent="0.3">
      <c r="A31" s="21" t="s">
        <v>23</v>
      </c>
      <c r="B31" s="10" t="s">
        <v>41</v>
      </c>
      <c r="C31" s="10" t="s">
        <v>42</v>
      </c>
      <c r="D31" s="10" t="s">
        <v>42</v>
      </c>
      <c r="E31" s="10" t="s">
        <v>41</v>
      </c>
      <c r="F31" s="10" t="s">
        <v>42</v>
      </c>
      <c r="G31" s="12" t="s">
        <v>41</v>
      </c>
    </row>
    <row r="32" spans="1:7" ht="15.75" x14ac:dyDescent="0.3">
      <c r="A32" s="21" t="s">
        <v>5</v>
      </c>
      <c r="B32" s="10" t="s">
        <v>41</v>
      </c>
      <c r="C32" s="10" t="s">
        <v>41</v>
      </c>
      <c r="D32" s="10" t="s">
        <v>41</v>
      </c>
      <c r="E32" s="10" t="s">
        <v>41</v>
      </c>
      <c r="F32" s="10" t="s">
        <v>42</v>
      </c>
      <c r="G32" s="12" t="s">
        <v>41</v>
      </c>
    </row>
    <row r="33" spans="1:7" ht="15.75" x14ac:dyDescent="0.3">
      <c r="A33" s="21" t="s">
        <v>6</v>
      </c>
      <c r="B33" s="10" t="s">
        <v>41</v>
      </c>
      <c r="C33" s="10" t="s">
        <v>41</v>
      </c>
      <c r="D33" s="10" t="s">
        <v>41</v>
      </c>
      <c r="E33" s="10" t="s">
        <v>41</v>
      </c>
      <c r="F33" s="10" t="s">
        <v>41</v>
      </c>
      <c r="G33" s="12" t="s">
        <v>41</v>
      </c>
    </row>
    <row r="34" spans="1:7" ht="15.75" x14ac:dyDescent="0.3">
      <c r="A34" s="21" t="s">
        <v>7</v>
      </c>
      <c r="B34" s="10" t="s">
        <v>41</v>
      </c>
      <c r="C34" s="10" t="s">
        <v>41</v>
      </c>
      <c r="D34" s="10" t="s">
        <v>41</v>
      </c>
      <c r="E34" s="10" t="s">
        <v>41</v>
      </c>
      <c r="F34" s="10" t="s">
        <v>42</v>
      </c>
      <c r="G34" s="12" t="s">
        <v>41</v>
      </c>
    </row>
    <row r="35" spans="1:7" x14ac:dyDescent="0.25">
      <c r="A35" s="24" t="s">
        <v>36</v>
      </c>
      <c r="B35" s="19">
        <v>10</v>
      </c>
      <c r="C35" s="19">
        <v>9</v>
      </c>
      <c r="D35" s="19">
        <v>8</v>
      </c>
      <c r="E35" s="19">
        <v>9</v>
      </c>
      <c r="F35" s="19">
        <v>4</v>
      </c>
      <c r="G35" s="19">
        <v>10</v>
      </c>
    </row>
    <row r="36" spans="1:7" x14ac:dyDescent="0.25">
      <c r="A36" s="24" t="s">
        <v>34</v>
      </c>
      <c r="B36" s="19">
        <f>10/10*100</f>
        <v>100</v>
      </c>
      <c r="C36" s="19">
        <f>9/10*100</f>
        <v>90</v>
      </c>
      <c r="D36" s="19">
        <f>8/10*100</f>
        <v>80</v>
      </c>
      <c r="E36" s="19">
        <f>9/10*100</f>
        <v>90</v>
      </c>
      <c r="F36" s="19">
        <f>4/10*100</f>
        <v>40</v>
      </c>
      <c r="G36" s="19">
        <f>10/10*100</f>
        <v>100</v>
      </c>
    </row>
    <row r="37" spans="1:7" ht="15.75" x14ac:dyDescent="0.3">
      <c r="A37" s="1"/>
      <c r="B37" s="1"/>
      <c r="C37" s="1"/>
      <c r="D37" s="1"/>
      <c r="E37" s="1"/>
      <c r="F37" s="1"/>
      <c r="G37" s="1"/>
    </row>
    <row r="38" spans="1:7" ht="27" x14ac:dyDescent="0.3">
      <c r="A38" s="25" t="s">
        <v>56</v>
      </c>
      <c r="B38" s="1"/>
      <c r="C38" s="1"/>
      <c r="D38" s="1"/>
      <c r="E38" s="1"/>
      <c r="F38" s="1"/>
      <c r="G38" s="1"/>
    </row>
    <row r="40" spans="1:7" ht="63.75" x14ac:dyDescent="0.25">
      <c r="A40" s="28" t="s">
        <v>52</v>
      </c>
      <c r="B40" s="29" t="s">
        <v>55</v>
      </c>
      <c r="C40" s="29" t="s">
        <v>43</v>
      </c>
      <c r="D40" s="29" t="s">
        <v>39</v>
      </c>
      <c r="E40" s="29" t="s">
        <v>45</v>
      </c>
      <c r="F40" s="29" t="s">
        <v>40</v>
      </c>
      <c r="G40" s="29" t="s">
        <v>44</v>
      </c>
    </row>
    <row r="41" spans="1:7" ht="15.75" x14ac:dyDescent="0.3">
      <c r="A41" s="9" t="s">
        <v>0</v>
      </c>
      <c r="B41" s="10" t="s">
        <v>41</v>
      </c>
      <c r="C41" s="10" t="s">
        <v>41</v>
      </c>
      <c r="D41" s="10" t="s">
        <v>41</v>
      </c>
      <c r="E41" s="11" t="s">
        <v>41</v>
      </c>
      <c r="F41" s="11" t="s">
        <v>41</v>
      </c>
      <c r="G41" s="12" t="s">
        <v>41</v>
      </c>
    </row>
    <row r="42" spans="1:7" ht="15.75" x14ac:dyDescent="0.3">
      <c r="A42" s="9" t="s">
        <v>1</v>
      </c>
      <c r="B42" s="10" t="s">
        <v>41</v>
      </c>
      <c r="C42" s="10" t="s">
        <v>41</v>
      </c>
      <c r="D42" s="10" t="s">
        <v>41</v>
      </c>
      <c r="E42" s="11" t="s">
        <v>41</v>
      </c>
      <c r="F42" s="11" t="s">
        <v>42</v>
      </c>
      <c r="G42" s="12" t="s">
        <v>41</v>
      </c>
    </row>
    <row r="43" spans="1:7" ht="15.75" x14ac:dyDescent="0.3">
      <c r="A43" s="9" t="s">
        <v>2</v>
      </c>
      <c r="B43" s="10" t="s">
        <v>41</v>
      </c>
      <c r="C43" s="10" t="s">
        <v>41</v>
      </c>
      <c r="D43" s="10" t="s">
        <v>41</v>
      </c>
      <c r="E43" s="11" t="s">
        <v>41</v>
      </c>
      <c r="F43" s="11" t="s">
        <v>41</v>
      </c>
      <c r="G43" s="12" t="s">
        <v>41</v>
      </c>
    </row>
    <row r="44" spans="1:7" ht="15.75" x14ac:dyDescent="0.3">
      <c r="A44" s="9" t="s">
        <v>3</v>
      </c>
      <c r="B44" s="10" t="s">
        <v>41</v>
      </c>
      <c r="C44" s="10" t="s">
        <v>41</v>
      </c>
      <c r="D44" s="10" t="s">
        <v>41</v>
      </c>
      <c r="E44" s="11" t="s">
        <v>41</v>
      </c>
      <c r="F44" s="11" t="s">
        <v>41</v>
      </c>
      <c r="G44" s="12" t="s">
        <v>41</v>
      </c>
    </row>
    <row r="45" spans="1:7" ht="15.75" x14ac:dyDescent="0.3">
      <c r="A45" s="21" t="s">
        <v>16</v>
      </c>
      <c r="B45" s="10" t="s">
        <v>41</v>
      </c>
      <c r="C45" s="10" t="s">
        <v>41</v>
      </c>
      <c r="D45" s="10" t="s">
        <v>41</v>
      </c>
      <c r="E45" s="11" t="s">
        <v>41</v>
      </c>
      <c r="F45" s="11" t="s">
        <v>42</v>
      </c>
      <c r="G45" s="12" t="s">
        <v>41</v>
      </c>
    </row>
    <row r="46" spans="1:7" ht="15.75" x14ac:dyDescent="0.3">
      <c r="A46" s="9" t="s">
        <v>4</v>
      </c>
      <c r="B46" s="10" t="s">
        <v>41</v>
      </c>
      <c r="C46" s="10" t="s">
        <v>41</v>
      </c>
      <c r="D46" s="10" t="s">
        <v>41</v>
      </c>
      <c r="E46" s="11" t="s">
        <v>41</v>
      </c>
      <c r="F46" s="11" t="s">
        <v>42</v>
      </c>
      <c r="G46" s="12" t="s">
        <v>41</v>
      </c>
    </row>
    <row r="47" spans="1:7" ht="15.75" x14ac:dyDescent="0.3">
      <c r="A47" s="21" t="s">
        <v>23</v>
      </c>
      <c r="B47" s="10" t="s">
        <v>41</v>
      </c>
      <c r="C47" s="10" t="s">
        <v>42</v>
      </c>
      <c r="D47" s="10" t="s">
        <v>42</v>
      </c>
      <c r="E47" s="11" t="s">
        <v>41</v>
      </c>
      <c r="F47" s="11" t="s">
        <v>42</v>
      </c>
      <c r="G47" s="12" t="s">
        <v>41</v>
      </c>
    </row>
    <row r="48" spans="1:7" ht="15.75" x14ac:dyDescent="0.3">
      <c r="A48" s="9" t="s">
        <v>5</v>
      </c>
      <c r="B48" s="10" t="s">
        <v>41</v>
      </c>
      <c r="C48" s="10" t="s">
        <v>41</v>
      </c>
      <c r="D48" s="10" t="s">
        <v>41</v>
      </c>
      <c r="E48" s="11" t="s">
        <v>41</v>
      </c>
      <c r="F48" s="11" t="s">
        <v>42</v>
      </c>
      <c r="G48" s="12" t="s">
        <v>41</v>
      </c>
    </row>
    <row r="49" spans="1:7" ht="15.75" x14ac:dyDescent="0.3">
      <c r="A49" s="9" t="s">
        <v>6</v>
      </c>
      <c r="B49" s="10" t="s">
        <v>41</v>
      </c>
      <c r="C49" s="10" t="s">
        <v>41</v>
      </c>
      <c r="D49" s="10" t="s">
        <v>41</v>
      </c>
      <c r="E49" s="11" t="s">
        <v>41</v>
      </c>
      <c r="F49" s="11" t="s">
        <v>41</v>
      </c>
      <c r="G49" s="12" t="s">
        <v>41</v>
      </c>
    </row>
    <row r="50" spans="1:7" ht="15.75" x14ac:dyDescent="0.3">
      <c r="A50" s="9" t="s">
        <v>7</v>
      </c>
      <c r="B50" s="10" t="s">
        <v>41</v>
      </c>
      <c r="C50" s="10" t="s">
        <v>41</v>
      </c>
      <c r="D50" s="10" t="s">
        <v>41</v>
      </c>
      <c r="E50" s="11" t="s">
        <v>41</v>
      </c>
      <c r="F50" s="11" t="s">
        <v>42</v>
      </c>
      <c r="G50" s="12" t="s">
        <v>41</v>
      </c>
    </row>
    <row r="51" spans="1:7" ht="15.75" x14ac:dyDescent="0.3">
      <c r="A51" s="9" t="s">
        <v>8</v>
      </c>
      <c r="B51" s="10" t="s">
        <v>41</v>
      </c>
      <c r="C51" s="10" t="s">
        <v>42</v>
      </c>
      <c r="D51" s="10" t="s">
        <v>42</v>
      </c>
      <c r="E51" s="11" t="s">
        <v>42</v>
      </c>
      <c r="F51" s="11" t="s">
        <v>42</v>
      </c>
      <c r="G51" s="12" t="s">
        <v>41</v>
      </c>
    </row>
    <row r="52" spans="1:7" x14ac:dyDescent="0.25">
      <c r="A52" s="30" t="s">
        <v>46</v>
      </c>
      <c r="B52" s="31">
        <v>11</v>
      </c>
      <c r="C52" s="31">
        <v>9</v>
      </c>
      <c r="D52" s="31">
        <v>9</v>
      </c>
      <c r="E52" s="32">
        <v>10</v>
      </c>
      <c r="F52" s="32">
        <v>4</v>
      </c>
      <c r="G52" s="32">
        <v>11</v>
      </c>
    </row>
    <row r="53" spans="1:7" x14ac:dyDescent="0.25">
      <c r="A53" s="30" t="s">
        <v>33</v>
      </c>
      <c r="B53" s="74">
        <f>11/11*100</f>
        <v>100</v>
      </c>
      <c r="C53" s="33">
        <f>9/11*100</f>
        <v>81.818181818181827</v>
      </c>
      <c r="D53" s="33">
        <f>9/11*100</f>
        <v>81.818181818181827</v>
      </c>
      <c r="E53" s="34">
        <f>10/11*100</f>
        <v>90.909090909090907</v>
      </c>
      <c r="F53" s="33">
        <f>4/11*100</f>
        <v>36.363636363636367</v>
      </c>
      <c r="G53" s="31">
        <f>11/11*100</f>
        <v>100</v>
      </c>
    </row>
    <row r="54" spans="1:7" x14ac:dyDescent="0.25">
      <c r="A54" s="5"/>
      <c r="B54" s="5"/>
      <c r="C54" s="5"/>
      <c r="D54" s="5"/>
      <c r="E54" s="5"/>
      <c r="F54" s="5"/>
      <c r="G54" s="5"/>
    </row>
    <row r="55" spans="1:7" ht="26.25" x14ac:dyDescent="0.25">
      <c r="A55" s="20" t="s">
        <v>54</v>
      </c>
      <c r="B55" s="6"/>
      <c r="C55" s="6"/>
      <c r="D55" s="6"/>
      <c r="E55" s="5"/>
      <c r="F55" s="5"/>
      <c r="G55" s="5"/>
    </row>
    <row r="56" spans="1:7" x14ac:dyDescent="0.25">
      <c r="A56" s="20"/>
      <c r="B56" s="6"/>
      <c r="C56" s="6"/>
      <c r="D56" s="6"/>
      <c r="E56" s="5"/>
      <c r="F56" s="5"/>
      <c r="G56" s="5"/>
    </row>
    <row r="57" spans="1:7" ht="63.75" x14ac:dyDescent="0.25">
      <c r="A57" s="97" t="s">
        <v>110</v>
      </c>
      <c r="B57" s="98" t="s">
        <v>55</v>
      </c>
      <c r="C57" s="98" t="s">
        <v>43</v>
      </c>
      <c r="D57" s="98" t="s">
        <v>39</v>
      </c>
      <c r="E57" s="98" t="s">
        <v>45</v>
      </c>
      <c r="F57" s="98" t="s">
        <v>40</v>
      </c>
      <c r="G57" s="98" t="s">
        <v>44</v>
      </c>
    </row>
    <row r="58" spans="1:7" ht="15.75" x14ac:dyDescent="0.3">
      <c r="A58" s="9" t="s">
        <v>0</v>
      </c>
      <c r="B58" s="10" t="s">
        <v>41</v>
      </c>
      <c r="C58" s="10" t="s">
        <v>41</v>
      </c>
      <c r="D58" s="10" t="s">
        <v>41</v>
      </c>
      <c r="E58" s="11" t="s">
        <v>41</v>
      </c>
      <c r="F58" s="11" t="s">
        <v>41</v>
      </c>
      <c r="G58" s="12" t="s">
        <v>42</v>
      </c>
    </row>
    <row r="59" spans="1:7" ht="15.75" x14ac:dyDescent="0.3">
      <c r="A59" s="9" t="s">
        <v>1</v>
      </c>
      <c r="B59" s="10" t="s">
        <v>41</v>
      </c>
      <c r="C59" s="10" t="s">
        <v>41</v>
      </c>
      <c r="D59" s="10" t="s">
        <v>41</v>
      </c>
      <c r="E59" s="11" t="s">
        <v>41</v>
      </c>
      <c r="F59" s="11" t="s">
        <v>42</v>
      </c>
      <c r="G59" s="12" t="s">
        <v>42</v>
      </c>
    </row>
    <row r="60" spans="1:7" ht="15.75" x14ac:dyDescent="0.3">
      <c r="A60" s="9" t="s">
        <v>2</v>
      </c>
      <c r="B60" s="10" t="s">
        <v>41</v>
      </c>
      <c r="C60" s="10" t="s">
        <v>41</v>
      </c>
      <c r="D60" s="10" t="s">
        <v>41</v>
      </c>
      <c r="E60" s="11" t="s">
        <v>41</v>
      </c>
      <c r="F60" s="11" t="s">
        <v>41</v>
      </c>
      <c r="G60" s="12" t="s">
        <v>42</v>
      </c>
    </row>
    <row r="61" spans="1:7" ht="15.75" x14ac:dyDescent="0.3">
      <c r="A61" s="9" t="s">
        <v>3</v>
      </c>
      <c r="B61" s="10" t="s">
        <v>41</v>
      </c>
      <c r="C61" s="10" t="s">
        <v>41</v>
      </c>
      <c r="D61" s="10" t="s">
        <v>41</v>
      </c>
      <c r="E61" s="11" t="s">
        <v>41</v>
      </c>
      <c r="F61" s="11" t="s">
        <v>41</v>
      </c>
      <c r="G61" s="12" t="s">
        <v>42</v>
      </c>
    </row>
    <row r="62" spans="1:7" ht="15.75" x14ac:dyDescent="0.3">
      <c r="A62" s="21" t="s">
        <v>16</v>
      </c>
      <c r="B62" s="10" t="s">
        <v>41</v>
      </c>
      <c r="C62" s="10" t="s">
        <v>41</v>
      </c>
      <c r="D62" s="10" t="s">
        <v>42</v>
      </c>
      <c r="E62" s="11" t="s">
        <v>41</v>
      </c>
      <c r="F62" s="11" t="s">
        <v>42</v>
      </c>
      <c r="G62" s="12" t="s">
        <v>42</v>
      </c>
    </row>
    <row r="63" spans="1:7" ht="15.75" x14ac:dyDescent="0.3">
      <c r="A63" s="21" t="s">
        <v>23</v>
      </c>
      <c r="B63" s="10" t="s">
        <v>41</v>
      </c>
      <c r="C63" s="10" t="s">
        <v>42</v>
      </c>
      <c r="D63" s="10" t="s">
        <v>41</v>
      </c>
      <c r="E63" s="11" t="s">
        <v>41</v>
      </c>
      <c r="F63" s="11" t="s">
        <v>42</v>
      </c>
      <c r="G63" s="12" t="s">
        <v>42</v>
      </c>
    </row>
    <row r="64" spans="1:7" ht="15.75" x14ac:dyDescent="0.3">
      <c r="A64" s="9" t="s">
        <v>5</v>
      </c>
      <c r="B64" s="10" t="s">
        <v>41</v>
      </c>
      <c r="C64" s="10" t="s">
        <v>41</v>
      </c>
      <c r="D64" s="10" t="s">
        <v>42</v>
      </c>
      <c r="E64" s="11" t="s">
        <v>41</v>
      </c>
      <c r="F64" s="11" t="s">
        <v>42</v>
      </c>
      <c r="G64" s="12" t="s">
        <v>42</v>
      </c>
    </row>
    <row r="65" spans="1:7" ht="15.75" x14ac:dyDescent="0.3">
      <c r="A65" s="9" t="s">
        <v>6</v>
      </c>
      <c r="B65" s="10" t="s">
        <v>41</v>
      </c>
      <c r="C65" s="10" t="s">
        <v>41</v>
      </c>
      <c r="D65" s="10" t="s">
        <v>42</v>
      </c>
      <c r="E65" s="11" t="s">
        <v>41</v>
      </c>
      <c r="F65" s="11" t="s">
        <v>41</v>
      </c>
      <c r="G65" s="12" t="s">
        <v>42</v>
      </c>
    </row>
    <row r="66" spans="1:7" ht="15.75" x14ac:dyDescent="0.3">
      <c r="A66" s="9" t="s">
        <v>7</v>
      </c>
      <c r="B66" s="10" t="s">
        <v>41</v>
      </c>
      <c r="C66" s="10" t="s">
        <v>41</v>
      </c>
      <c r="D66" s="10" t="s">
        <v>42</v>
      </c>
      <c r="E66" s="11" t="s">
        <v>41</v>
      </c>
      <c r="F66" s="11" t="s">
        <v>42</v>
      </c>
      <c r="G66" s="12" t="s">
        <v>42</v>
      </c>
    </row>
    <row r="67" spans="1:7" ht="15.75" x14ac:dyDescent="0.3">
      <c r="A67" s="9" t="s">
        <v>19</v>
      </c>
      <c r="B67" s="10" t="s">
        <v>41</v>
      </c>
      <c r="C67" s="10" t="s">
        <v>42</v>
      </c>
      <c r="D67" s="10" t="s">
        <v>41</v>
      </c>
      <c r="E67" s="11" t="s">
        <v>41</v>
      </c>
      <c r="F67" s="11" t="s">
        <v>42</v>
      </c>
      <c r="G67" s="12" t="s">
        <v>42</v>
      </c>
    </row>
    <row r="68" spans="1:7" x14ac:dyDescent="0.25">
      <c r="A68" s="30" t="s">
        <v>46</v>
      </c>
      <c r="B68" s="31">
        <v>10</v>
      </c>
      <c r="C68" s="31">
        <v>8</v>
      </c>
      <c r="D68" s="31">
        <v>6</v>
      </c>
      <c r="E68" s="32">
        <v>10</v>
      </c>
      <c r="F68" s="32">
        <v>4</v>
      </c>
      <c r="G68" s="32">
        <v>0</v>
      </c>
    </row>
    <row r="69" spans="1:7" x14ac:dyDescent="0.25">
      <c r="A69" s="30" t="s">
        <v>33</v>
      </c>
      <c r="B69" s="74">
        <f>10/10*100</f>
        <v>100</v>
      </c>
      <c r="C69" s="33">
        <f>8/10*100</f>
        <v>80</v>
      </c>
      <c r="D69" s="33">
        <f>6/10*100</f>
        <v>60</v>
      </c>
      <c r="E69" s="34">
        <f>10/10*100</f>
        <v>100</v>
      </c>
      <c r="F69" s="33">
        <f>4/10*100</f>
        <v>40</v>
      </c>
      <c r="G69" s="31">
        <f>0/10*100</f>
        <v>0</v>
      </c>
    </row>
    <row r="70" spans="1:7" x14ac:dyDescent="0.25">
      <c r="A70" s="110"/>
      <c r="B70" s="111"/>
      <c r="C70" s="112"/>
      <c r="D70" s="112"/>
      <c r="E70" s="113"/>
      <c r="F70" s="112"/>
      <c r="G70" s="114"/>
    </row>
    <row r="71" spans="1:7" ht="26.25" x14ac:dyDescent="0.25">
      <c r="A71" s="20" t="s">
        <v>111</v>
      </c>
      <c r="B71" s="111"/>
      <c r="C71" s="112"/>
      <c r="D71" s="112"/>
      <c r="E71" s="113"/>
      <c r="F71" s="112"/>
      <c r="G71" s="114"/>
    </row>
    <row r="72" spans="1:7" x14ac:dyDescent="0.25">
      <c r="A72" s="110"/>
      <c r="B72" s="111"/>
      <c r="C72" s="112"/>
      <c r="D72" s="112"/>
      <c r="E72" s="113"/>
      <c r="F72" s="112"/>
      <c r="G72" s="114"/>
    </row>
    <row r="73" spans="1:7" ht="63.75" x14ac:dyDescent="0.25">
      <c r="A73" s="115" t="s">
        <v>119</v>
      </c>
      <c r="B73" s="116" t="s">
        <v>55</v>
      </c>
      <c r="C73" s="116" t="s">
        <v>43</v>
      </c>
      <c r="D73" s="116" t="s">
        <v>39</v>
      </c>
      <c r="E73" s="116" t="s">
        <v>45</v>
      </c>
      <c r="F73" s="116" t="s">
        <v>40</v>
      </c>
      <c r="G73" s="116" t="s">
        <v>44</v>
      </c>
    </row>
    <row r="74" spans="1:7" ht="15.75" x14ac:dyDescent="0.3">
      <c r="A74" s="9" t="s">
        <v>0</v>
      </c>
      <c r="B74" s="10" t="s">
        <v>41</v>
      </c>
      <c r="C74" s="10" t="s">
        <v>41</v>
      </c>
      <c r="D74" s="10" t="s">
        <v>41</v>
      </c>
      <c r="E74" s="11" t="s">
        <v>41</v>
      </c>
      <c r="F74" s="11" t="s">
        <v>41</v>
      </c>
      <c r="G74" s="12" t="s">
        <v>42</v>
      </c>
    </row>
    <row r="75" spans="1:7" ht="15.75" x14ac:dyDescent="0.3">
      <c r="A75" s="9" t="s">
        <v>1</v>
      </c>
      <c r="B75" s="10" t="s">
        <v>41</v>
      </c>
      <c r="C75" s="10" t="s">
        <v>41</v>
      </c>
      <c r="D75" s="10" t="s">
        <v>41</v>
      </c>
      <c r="E75" s="11" t="s">
        <v>41</v>
      </c>
      <c r="F75" s="11" t="s">
        <v>42</v>
      </c>
      <c r="G75" s="12" t="s">
        <v>42</v>
      </c>
    </row>
    <row r="76" spans="1:7" ht="15.75" x14ac:dyDescent="0.3">
      <c r="A76" s="9" t="s">
        <v>2</v>
      </c>
      <c r="B76" s="10" t="s">
        <v>41</v>
      </c>
      <c r="C76" s="10" t="s">
        <v>41</v>
      </c>
      <c r="D76" s="10" t="s">
        <v>41</v>
      </c>
      <c r="E76" s="11" t="s">
        <v>41</v>
      </c>
      <c r="F76" s="11" t="s">
        <v>41</v>
      </c>
      <c r="G76" s="12" t="s">
        <v>42</v>
      </c>
    </row>
    <row r="77" spans="1:7" ht="15.75" x14ac:dyDescent="0.3">
      <c r="A77" s="9" t="s">
        <v>3</v>
      </c>
      <c r="B77" s="10" t="s">
        <v>41</v>
      </c>
      <c r="C77" s="10" t="s">
        <v>41</v>
      </c>
      <c r="D77" s="10" t="s">
        <v>41</v>
      </c>
      <c r="E77" s="11" t="s">
        <v>41</v>
      </c>
      <c r="F77" s="11" t="s">
        <v>41</v>
      </c>
      <c r="G77" s="12" t="s">
        <v>42</v>
      </c>
    </row>
    <row r="78" spans="1:7" ht="15.75" x14ac:dyDescent="0.3">
      <c r="A78" s="21" t="s">
        <v>16</v>
      </c>
      <c r="B78" s="10" t="s">
        <v>41</v>
      </c>
      <c r="C78" s="10" t="s">
        <v>41</v>
      </c>
      <c r="D78" s="10" t="s">
        <v>41</v>
      </c>
      <c r="E78" s="11" t="s">
        <v>41</v>
      </c>
      <c r="F78" s="11" t="s">
        <v>42</v>
      </c>
      <c r="G78" s="12" t="s">
        <v>42</v>
      </c>
    </row>
    <row r="79" spans="1:7" ht="15.75" x14ac:dyDescent="0.3">
      <c r="A79" s="21" t="s">
        <v>23</v>
      </c>
      <c r="B79" s="10" t="s">
        <v>41</v>
      </c>
      <c r="C79" s="10" t="s">
        <v>41</v>
      </c>
      <c r="D79" s="10" t="s">
        <v>41</v>
      </c>
      <c r="E79" s="11" t="s">
        <v>41</v>
      </c>
      <c r="F79" s="11" t="s">
        <v>42</v>
      </c>
      <c r="G79" s="12" t="s">
        <v>42</v>
      </c>
    </row>
    <row r="80" spans="1:7" ht="15.75" x14ac:dyDescent="0.3">
      <c r="A80" s="9" t="s">
        <v>5</v>
      </c>
      <c r="B80" s="10" t="s">
        <v>41</v>
      </c>
      <c r="C80" s="10" t="s">
        <v>41</v>
      </c>
      <c r="D80" s="10" t="s">
        <v>41</v>
      </c>
      <c r="E80" s="11" t="s">
        <v>41</v>
      </c>
      <c r="F80" s="11" t="s">
        <v>42</v>
      </c>
      <c r="G80" s="12" t="s">
        <v>42</v>
      </c>
    </row>
    <row r="81" spans="1:7" ht="15.75" x14ac:dyDescent="0.3">
      <c r="A81" s="9" t="s">
        <v>6</v>
      </c>
      <c r="B81" s="10" t="s">
        <v>41</v>
      </c>
      <c r="C81" s="10" t="s">
        <v>41</v>
      </c>
      <c r="D81" s="10" t="s">
        <v>42</v>
      </c>
      <c r="E81" s="11" t="s">
        <v>41</v>
      </c>
      <c r="F81" s="11" t="s">
        <v>41</v>
      </c>
      <c r="G81" s="12" t="s">
        <v>42</v>
      </c>
    </row>
    <row r="82" spans="1:7" ht="15.75" x14ac:dyDescent="0.3">
      <c r="A82" s="9" t="s">
        <v>100</v>
      </c>
      <c r="B82" s="10" t="s">
        <v>41</v>
      </c>
      <c r="C82" s="10" t="s">
        <v>42</v>
      </c>
      <c r="D82" s="10" t="s">
        <v>41</v>
      </c>
      <c r="E82" s="11" t="s">
        <v>41</v>
      </c>
      <c r="F82" s="11" t="s">
        <v>42</v>
      </c>
      <c r="G82" s="12" t="s">
        <v>42</v>
      </c>
    </row>
    <row r="83" spans="1:7" ht="15.75" x14ac:dyDescent="0.3">
      <c r="A83" s="9" t="s">
        <v>7</v>
      </c>
      <c r="B83" s="10" t="s">
        <v>41</v>
      </c>
      <c r="C83" s="10" t="s">
        <v>41</v>
      </c>
      <c r="D83" s="10" t="s">
        <v>42</v>
      </c>
      <c r="E83" s="11" t="s">
        <v>41</v>
      </c>
      <c r="F83" s="11" t="s">
        <v>42</v>
      </c>
      <c r="G83" s="12" t="s">
        <v>42</v>
      </c>
    </row>
    <row r="84" spans="1:7" ht="15.75" x14ac:dyDescent="0.3">
      <c r="A84" s="9" t="s">
        <v>18</v>
      </c>
      <c r="B84" s="10" t="s">
        <v>41</v>
      </c>
      <c r="C84" s="10" t="s">
        <v>42</v>
      </c>
      <c r="D84" s="10" t="s">
        <v>42</v>
      </c>
      <c r="E84" s="11" t="s">
        <v>41</v>
      </c>
      <c r="F84" s="11" t="s">
        <v>42</v>
      </c>
      <c r="G84" s="12" t="s">
        <v>42</v>
      </c>
    </row>
    <row r="85" spans="1:7" ht="15.75" x14ac:dyDescent="0.3">
      <c r="A85" s="9" t="s">
        <v>19</v>
      </c>
      <c r="B85" s="10" t="s">
        <v>41</v>
      </c>
      <c r="C85" s="10" t="s">
        <v>41</v>
      </c>
      <c r="D85" s="10" t="s">
        <v>41</v>
      </c>
      <c r="E85" s="11" t="s">
        <v>41</v>
      </c>
      <c r="F85" s="11" t="s">
        <v>41</v>
      </c>
      <c r="G85" s="12" t="s">
        <v>42</v>
      </c>
    </row>
    <row r="86" spans="1:7" ht="15.75" x14ac:dyDescent="0.3">
      <c r="A86" s="9" t="s">
        <v>120</v>
      </c>
      <c r="B86" s="10" t="s">
        <v>41</v>
      </c>
      <c r="C86" s="10" t="s">
        <v>42</v>
      </c>
      <c r="D86" s="10" t="s">
        <v>42</v>
      </c>
      <c r="E86" s="11" t="s">
        <v>41</v>
      </c>
      <c r="F86" s="11" t="s">
        <v>42</v>
      </c>
      <c r="G86" s="12" t="s">
        <v>42</v>
      </c>
    </row>
    <row r="87" spans="1:7" x14ac:dyDescent="0.25">
      <c r="A87" s="115" t="s">
        <v>46</v>
      </c>
      <c r="B87" s="115">
        <v>13</v>
      </c>
      <c r="C87" s="115">
        <v>10</v>
      </c>
      <c r="D87" s="115">
        <v>9</v>
      </c>
      <c r="E87" s="115">
        <v>13</v>
      </c>
      <c r="F87" s="115">
        <v>5</v>
      </c>
      <c r="G87" s="115">
        <v>0</v>
      </c>
    </row>
    <row r="88" spans="1:7" x14ac:dyDescent="0.25">
      <c r="A88" s="115" t="s">
        <v>33</v>
      </c>
      <c r="B88" s="115">
        <f>13/13*100</f>
        <v>100</v>
      </c>
      <c r="C88" s="115">
        <f>10/13*100</f>
        <v>76.923076923076934</v>
      </c>
      <c r="D88" s="115">
        <f>9/13*100</f>
        <v>69.230769230769226</v>
      </c>
      <c r="E88" s="115">
        <f>13/13*100</f>
        <v>100</v>
      </c>
      <c r="F88" s="115">
        <f>5/13*100</f>
        <v>38.461538461538467</v>
      </c>
      <c r="G88" s="115">
        <f>0/13*100</f>
        <v>0</v>
      </c>
    </row>
    <row r="89" spans="1:7" x14ac:dyDescent="0.25">
      <c r="A89" s="20"/>
      <c r="B89" s="6"/>
      <c r="C89" s="6"/>
      <c r="D89" s="6"/>
      <c r="E89" s="5"/>
      <c r="F89" s="5"/>
      <c r="G89" s="5"/>
    </row>
    <row r="90" spans="1:7" ht="26.25" x14ac:dyDescent="0.25">
      <c r="A90" s="20" t="s">
        <v>121</v>
      </c>
      <c r="B90" s="6"/>
      <c r="C90" s="6"/>
      <c r="D90" s="6"/>
      <c r="E90" s="5"/>
      <c r="F90" s="5"/>
      <c r="G90" s="5"/>
    </row>
    <row r="91" spans="1:7" x14ac:dyDescent="0.25">
      <c r="A91" s="20"/>
      <c r="B91" s="6"/>
      <c r="C91" s="6"/>
      <c r="D91" s="6"/>
      <c r="E91" s="5"/>
      <c r="F91" s="5"/>
      <c r="G91" s="5"/>
    </row>
    <row r="92" spans="1:7" ht="64.5" x14ac:dyDescent="0.25">
      <c r="A92" s="20" t="s">
        <v>94</v>
      </c>
      <c r="B92" s="6"/>
      <c r="C92" s="6"/>
      <c r="D92" s="6"/>
      <c r="E92" s="5"/>
      <c r="F92" s="5"/>
      <c r="G92" s="5"/>
    </row>
    <row r="93" spans="1:7" x14ac:dyDescent="0.25">
      <c r="A93" s="20"/>
      <c r="B93" s="6"/>
      <c r="C93" s="6"/>
      <c r="D93" s="6"/>
      <c r="E93" s="5"/>
      <c r="F93" s="5"/>
      <c r="G93" s="5"/>
    </row>
    <row r="94" spans="1:7" ht="102.75" x14ac:dyDescent="0.25">
      <c r="A94" s="20" t="s">
        <v>95</v>
      </c>
    </row>
    <row r="96" spans="1:7" ht="102.75" x14ac:dyDescent="0.25">
      <c r="A96" s="20" t="s">
        <v>96</v>
      </c>
    </row>
  </sheetData>
  <pageMargins left="0.7" right="0.7" top="0.75" bottom="0.75" header="0.3" footer="0.3"/>
  <pageSetup paperSize="9" orientation="portrait" horizontalDpi="300" verticalDpi="300" r:id="rId1"/>
  <ignoredErrors>
    <ignoredError sqref="C36"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6"/>
  <sheetViews>
    <sheetView workbookViewId="0"/>
  </sheetViews>
  <sheetFormatPr baseColWidth="10" defaultRowHeight="15" x14ac:dyDescent="0.25"/>
  <cols>
    <col min="1" max="1" width="41.28515625" customWidth="1"/>
    <col min="2" max="2" width="16.85546875" style="2" customWidth="1"/>
    <col min="3" max="3" width="18" style="4" customWidth="1"/>
    <col min="4" max="5" width="17.85546875" customWidth="1"/>
    <col min="6" max="6" width="16.42578125" customWidth="1"/>
    <col min="8" max="8" width="11.42578125" customWidth="1"/>
  </cols>
  <sheetData>
    <row r="1" spans="1:6" x14ac:dyDescent="0.25">
      <c r="A1" s="27" t="s">
        <v>64</v>
      </c>
      <c r="B1" s="27"/>
      <c r="C1" s="27"/>
      <c r="D1" s="27"/>
      <c r="E1" s="27"/>
    </row>
    <row r="2" spans="1:6" x14ac:dyDescent="0.25">
      <c r="A2" s="27" t="s">
        <v>65</v>
      </c>
      <c r="B2" s="27"/>
      <c r="C2" s="27"/>
      <c r="D2" s="27"/>
      <c r="E2" s="27"/>
    </row>
    <row r="3" spans="1:6" x14ac:dyDescent="0.25">
      <c r="A3" s="27" t="s">
        <v>66</v>
      </c>
      <c r="B3" s="27"/>
      <c r="C3" s="27"/>
      <c r="D3" s="27"/>
      <c r="E3" s="27"/>
    </row>
    <row r="4" spans="1:6" x14ac:dyDescent="0.25">
      <c r="A4" s="27" t="s">
        <v>67</v>
      </c>
      <c r="B4" s="27"/>
      <c r="C4" s="27"/>
      <c r="D4" s="27"/>
      <c r="E4" s="27"/>
    </row>
    <row r="5" spans="1:6" x14ac:dyDescent="0.25">
      <c r="A5" s="27"/>
      <c r="B5" s="27"/>
      <c r="C5" s="27"/>
      <c r="D5" s="27"/>
      <c r="E5" s="27"/>
    </row>
    <row r="6" spans="1:6" x14ac:dyDescent="0.25">
      <c r="A6" s="27" t="s">
        <v>68</v>
      </c>
      <c r="B6" s="27"/>
      <c r="C6" s="27"/>
      <c r="D6" s="27"/>
      <c r="E6" s="27"/>
    </row>
    <row r="8" spans="1:6" ht="63.75" x14ac:dyDescent="0.25">
      <c r="A8" s="35" t="s">
        <v>31</v>
      </c>
      <c r="B8" s="35" t="s">
        <v>45</v>
      </c>
      <c r="C8" s="35" t="s">
        <v>43</v>
      </c>
      <c r="D8" s="35" t="s">
        <v>44</v>
      </c>
      <c r="E8" s="35" t="s">
        <v>39</v>
      </c>
      <c r="F8" s="35" t="s">
        <v>48</v>
      </c>
    </row>
    <row r="9" spans="1:6" ht="15.75" x14ac:dyDescent="0.3">
      <c r="A9" s="21" t="s">
        <v>9</v>
      </c>
      <c r="B9" s="11" t="s">
        <v>42</v>
      </c>
      <c r="C9" s="11" t="s">
        <v>42</v>
      </c>
      <c r="D9" s="10" t="s">
        <v>41</v>
      </c>
      <c r="E9" s="10" t="s">
        <v>41</v>
      </c>
      <c r="F9" s="12" t="s">
        <v>42</v>
      </c>
    </row>
    <row r="10" spans="1:6" ht="15.75" x14ac:dyDescent="0.3">
      <c r="A10" s="21" t="s">
        <v>10</v>
      </c>
      <c r="B10" s="11" t="s">
        <v>42</v>
      </c>
      <c r="C10" s="11" t="s">
        <v>42</v>
      </c>
      <c r="D10" s="10" t="s">
        <v>41</v>
      </c>
      <c r="E10" s="10" t="s">
        <v>41</v>
      </c>
      <c r="F10" s="12" t="s">
        <v>42</v>
      </c>
    </row>
    <row r="11" spans="1:6" ht="15.75" x14ac:dyDescent="0.3">
      <c r="A11" s="21" t="s">
        <v>11</v>
      </c>
      <c r="B11" s="11" t="s">
        <v>42</v>
      </c>
      <c r="C11" s="10" t="s">
        <v>42</v>
      </c>
      <c r="D11" s="10" t="s">
        <v>41</v>
      </c>
      <c r="E11" s="10" t="s">
        <v>42</v>
      </c>
      <c r="F11" s="12" t="s">
        <v>42</v>
      </c>
    </row>
    <row r="12" spans="1:6" ht="15.75" x14ac:dyDescent="0.3">
      <c r="A12" s="22" t="s">
        <v>78</v>
      </c>
      <c r="B12" s="69" t="s">
        <v>42</v>
      </c>
      <c r="C12" s="70" t="s">
        <v>42</v>
      </c>
      <c r="D12" s="70" t="s">
        <v>42</v>
      </c>
      <c r="E12" s="70" t="s">
        <v>42</v>
      </c>
      <c r="F12" s="71" t="s">
        <v>42</v>
      </c>
    </row>
    <row r="13" spans="1:6" ht="15.75" x14ac:dyDescent="0.3">
      <c r="A13" s="21" t="s">
        <v>13</v>
      </c>
      <c r="B13" s="11" t="s">
        <v>42</v>
      </c>
      <c r="C13" s="10" t="s">
        <v>42</v>
      </c>
      <c r="D13" s="10" t="s">
        <v>41</v>
      </c>
      <c r="E13" s="10" t="s">
        <v>42</v>
      </c>
      <c r="F13" s="12" t="s">
        <v>42</v>
      </c>
    </row>
    <row r="14" spans="1:6" ht="15.75" x14ac:dyDescent="0.3">
      <c r="A14" s="21" t="s">
        <v>14</v>
      </c>
      <c r="B14" s="11" t="s">
        <v>42</v>
      </c>
      <c r="C14" s="10" t="s">
        <v>42</v>
      </c>
      <c r="D14" s="10" t="s">
        <v>41</v>
      </c>
      <c r="E14" s="10" t="s">
        <v>42</v>
      </c>
      <c r="F14" s="12" t="s">
        <v>42</v>
      </c>
    </row>
    <row r="15" spans="1:6" ht="15.75" x14ac:dyDescent="0.3">
      <c r="A15" s="21" t="s">
        <v>47</v>
      </c>
      <c r="B15" s="11" t="s">
        <v>42</v>
      </c>
      <c r="C15" s="10" t="s">
        <v>42</v>
      </c>
      <c r="D15" s="10" t="s">
        <v>41</v>
      </c>
      <c r="E15" s="10" t="s">
        <v>42</v>
      </c>
      <c r="F15" s="12" t="s">
        <v>41</v>
      </c>
    </row>
    <row r="16" spans="1:6" ht="15.75" x14ac:dyDescent="0.3">
      <c r="A16" s="21" t="s">
        <v>15</v>
      </c>
      <c r="B16" s="11" t="s">
        <v>42</v>
      </c>
      <c r="C16" s="11" t="s">
        <v>42</v>
      </c>
      <c r="D16" s="10" t="s">
        <v>41</v>
      </c>
      <c r="E16" s="10" t="s">
        <v>41</v>
      </c>
      <c r="F16" s="12" t="s">
        <v>42</v>
      </c>
    </row>
    <row r="17" spans="1:6" ht="15.75" x14ac:dyDescent="0.3">
      <c r="A17" s="21" t="s">
        <v>16</v>
      </c>
      <c r="B17" s="11" t="s">
        <v>41</v>
      </c>
      <c r="C17" s="11" t="s">
        <v>42</v>
      </c>
      <c r="D17" s="10" t="s">
        <v>41</v>
      </c>
      <c r="E17" s="10" t="s">
        <v>41</v>
      </c>
      <c r="F17" s="12" t="s">
        <v>42</v>
      </c>
    </row>
    <row r="18" spans="1:6" ht="15.75" x14ac:dyDescent="0.3">
      <c r="A18" s="22" t="s">
        <v>73</v>
      </c>
      <c r="B18" s="69" t="s">
        <v>42</v>
      </c>
      <c r="C18" s="69" t="s">
        <v>42</v>
      </c>
      <c r="D18" s="70" t="s">
        <v>42</v>
      </c>
      <c r="E18" s="70" t="s">
        <v>42</v>
      </c>
      <c r="F18" s="71" t="s">
        <v>42</v>
      </c>
    </row>
    <row r="19" spans="1:6" ht="15.75" x14ac:dyDescent="0.3">
      <c r="A19" s="22" t="s">
        <v>79</v>
      </c>
      <c r="B19" s="69" t="s">
        <v>42</v>
      </c>
      <c r="C19" s="69" t="s">
        <v>42</v>
      </c>
      <c r="D19" s="70" t="s">
        <v>42</v>
      </c>
      <c r="E19" s="70" t="s">
        <v>42</v>
      </c>
      <c r="F19" s="71" t="s">
        <v>42</v>
      </c>
    </row>
    <row r="20" spans="1:6" ht="15.75" x14ac:dyDescent="0.3">
      <c r="A20" s="22" t="s">
        <v>77</v>
      </c>
      <c r="B20" s="69" t="s">
        <v>42</v>
      </c>
      <c r="C20" s="69" t="s">
        <v>42</v>
      </c>
      <c r="D20" s="70" t="s">
        <v>42</v>
      </c>
      <c r="E20" s="70" t="s">
        <v>42</v>
      </c>
      <c r="F20" s="71" t="s">
        <v>42</v>
      </c>
    </row>
    <row r="21" spans="1:6" ht="15.75" x14ac:dyDescent="0.3">
      <c r="A21" s="22" t="s">
        <v>80</v>
      </c>
      <c r="B21" s="69" t="s">
        <v>42</v>
      </c>
      <c r="C21" s="69" t="s">
        <v>42</v>
      </c>
      <c r="D21" s="70" t="s">
        <v>42</v>
      </c>
      <c r="E21" s="70" t="s">
        <v>42</v>
      </c>
      <c r="F21" s="71" t="s">
        <v>42</v>
      </c>
    </row>
    <row r="22" spans="1:6" ht="15.75" x14ac:dyDescent="0.3">
      <c r="A22" s="22" t="s">
        <v>81</v>
      </c>
      <c r="B22" s="69" t="s">
        <v>42</v>
      </c>
      <c r="C22" s="69" t="s">
        <v>42</v>
      </c>
      <c r="D22" s="70" t="s">
        <v>42</v>
      </c>
      <c r="E22" s="70" t="s">
        <v>42</v>
      </c>
      <c r="F22" s="71" t="s">
        <v>42</v>
      </c>
    </row>
    <row r="23" spans="1:6" ht="15.75" x14ac:dyDescent="0.3">
      <c r="A23" s="21" t="s">
        <v>20</v>
      </c>
      <c r="B23" s="11" t="s">
        <v>41</v>
      </c>
      <c r="C23" s="10" t="s">
        <v>42</v>
      </c>
      <c r="D23" s="10" t="s">
        <v>42</v>
      </c>
      <c r="E23" s="10" t="s">
        <v>42</v>
      </c>
      <c r="F23" s="12" t="s">
        <v>42</v>
      </c>
    </row>
    <row r="24" spans="1:6" ht="15.75" x14ac:dyDescent="0.3">
      <c r="A24" s="22" t="s">
        <v>82</v>
      </c>
      <c r="B24" s="69" t="s">
        <v>42</v>
      </c>
      <c r="C24" s="69" t="s">
        <v>42</v>
      </c>
      <c r="D24" s="70" t="s">
        <v>42</v>
      </c>
      <c r="E24" s="70" t="s">
        <v>42</v>
      </c>
      <c r="F24" s="71" t="s">
        <v>42</v>
      </c>
    </row>
    <row r="25" spans="1:6" x14ac:dyDescent="0.25">
      <c r="A25" s="41" t="s">
        <v>35</v>
      </c>
      <c r="B25" s="36">
        <v>2</v>
      </c>
      <c r="C25" s="37">
        <v>0</v>
      </c>
      <c r="D25" s="37">
        <v>8</v>
      </c>
      <c r="E25" s="37">
        <v>4</v>
      </c>
      <c r="F25" s="37">
        <v>1</v>
      </c>
    </row>
    <row r="26" spans="1:6" x14ac:dyDescent="0.25">
      <c r="A26" s="41" t="s">
        <v>34</v>
      </c>
      <c r="B26" s="38">
        <f>2/16*100</f>
        <v>12.5</v>
      </c>
      <c r="C26" s="39">
        <f>0/16*100</f>
        <v>0</v>
      </c>
      <c r="D26" s="37">
        <f>8/16*100</f>
        <v>50</v>
      </c>
      <c r="E26" s="40">
        <f>4/16*100</f>
        <v>25</v>
      </c>
      <c r="F26" s="37">
        <f>1/16*100</f>
        <v>6.25</v>
      </c>
    </row>
    <row r="27" spans="1:6" ht="26.25" x14ac:dyDescent="0.25">
      <c r="A27" s="20" t="s">
        <v>58</v>
      </c>
    </row>
    <row r="28" spans="1:6" x14ac:dyDescent="0.25">
      <c r="A28" s="20"/>
    </row>
    <row r="29" spans="1:6" ht="39" x14ac:dyDescent="0.25">
      <c r="A29" s="73" t="s">
        <v>90</v>
      </c>
    </row>
    <row r="30" spans="1:6" x14ac:dyDescent="0.25">
      <c r="A30" s="20"/>
    </row>
    <row r="32" spans="1:6" ht="63.75" x14ac:dyDescent="0.25">
      <c r="A32" s="35" t="s">
        <v>37</v>
      </c>
      <c r="B32" s="35" t="s">
        <v>45</v>
      </c>
      <c r="C32" s="35" t="s">
        <v>43</v>
      </c>
      <c r="D32" s="35" t="s">
        <v>44</v>
      </c>
      <c r="E32" s="35" t="s">
        <v>39</v>
      </c>
      <c r="F32" s="35" t="s">
        <v>48</v>
      </c>
    </row>
    <row r="33" spans="1:6" ht="15.75" x14ac:dyDescent="0.3">
      <c r="A33" s="21" t="s">
        <v>9</v>
      </c>
      <c r="B33" s="11" t="s">
        <v>41</v>
      </c>
      <c r="C33" s="11" t="s">
        <v>42</v>
      </c>
      <c r="D33" s="10" t="s">
        <v>41</v>
      </c>
      <c r="E33" s="10" t="s">
        <v>41</v>
      </c>
      <c r="F33" s="12" t="s">
        <v>42</v>
      </c>
    </row>
    <row r="34" spans="1:6" ht="15.75" x14ac:dyDescent="0.3">
      <c r="A34" s="21" t="s">
        <v>22</v>
      </c>
      <c r="B34" s="11" t="s">
        <v>41</v>
      </c>
      <c r="C34" s="10" t="s">
        <v>42</v>
      </c>
      <c r="D34" s="10" t="s">
        <v>41</v>
      </c>
      <c r="E34" s="10" t="s">
        <v>42</v>
      </c>
      <c r="F34" s="12" t="s">
        <v>42</v>
      </c>
    </row>
    <row r="35" spans="1:6" ht="15.75" x14ac:dyDescent="0.3">
      <c r="A35" s="21" t="s">
        <v>10</v>
      </c>
      <c r="B35" s="11" t="s">
        <v>41</v>
      </c>
      <c r="C35" s="11" t="s">
        <v>42</v>
      </c>
      <c r="D35" s="10" t="s">
        <v>41</v>
      </c>
      <c r="E35" s="10" t="s">
        <v>41</v>
      </c>
      <c r="F35" s="12" t="s">
        <v>42</v>
      </c>
    </row>
    <row r="36" spans="1:6" ht="15.75" x14ac:dyDescent="0.3">
      <c r="A36" s="23" t="s">
        <v>78</v>
      </c>
      <c r="B36" s="11" t="s">
        <v>41</v>
      </c>
      <c r="C36" s="10" t="s">
        <v>42</v>
      </c>
      <c r="D36" s="10" t="s">
        <v>42</v>
      </c>
      <c r="E36" s="10" t="s">
        <v>42</v>
      </c>
      <c r="F36" s="12" t="s">
        <v>42</v>
      </c>
    </row>
    <row r="37" spans="1:6" ht="15.75" x14ac:dyDescent="0.3">
      <c r="A37" s="72" t="s">
        <v>84</v>
      </c>
      <c r="B37" s="69" t="s">
        <v>42</v>
      </c>
      <c r="C37" s="69" t="s">
        <v>42</v>
      </c>
      <c r="D37" s="70" t="s">
        <v>42</v>
      </c>
      <c r="E37" s="70" t="s">
        <v>42</v>
      </c>
      <c r="F37" s="71" t="s">
        <v>42</v>
      </c>
    </row>
    <row r="38" spans="1:6" ht="15.75" x14ac:dyDescent="0.3">
      <c r="A38" s="21" t="s">
        <v>14</v>
      </c>
      <c r="B38" s="11" t="s">
        <v>42</v>
      </c>
      <c r="C38" s="10" t="s">
        <v>42</v>
      </c>
      <c r="D38" s="10" t="s">
        <v>41</v>
      </c>
      <c r="E38" s="10" t="s">
        <v>42</v>
      </c>
      <c r="F38" s="12" t="s">
        <v>42</v>
      </c>
    </row>
    <row r="39" spans="1:6" ht="15.75" x14ac:dyDescent="0.3">
      <c r="A39" s="21" t="s">
        <v>15</v>
      </c>
      <c r="B39" s="11" t="s">
        <v>41</v>
      </c>
      <c r="C39" s="10" t="s">
        <v>42</v>
      </c>
      <c r="D39" s="10" t="s">
        <v>41</v>
      </c>
      <c r="E39" s="10" t="s">
        <v>41</v>
      </c>
      <c r="F39" s="12" t="s">
        <v>42</v>
      </c>
    </row>
    <row r="40" spans="1:6" ht="15.75" x14ac:dyDescent="0.3">
      <c r="A40" s="21" t="s">
        <v>16</v>
      </c>
      <c r="B40" s="11" t="s">
        <v>41</v>
      </c>
      <c r="C40" s="11" t="s">
        <v>41</v>
      </c>
      <c r="D40" s="10" t="s">
        <v>41</v>
      </c>
      <c r="E40" s="10" t="s">
        <v>41</v>
      </c>
      <c r="F40" s="12" t="s">
        <v>42</v>
      </c>
    </row>
    <row r="41" spans="1:6" ht="15.75" x14ac:dyDescent="0.3">
      <c r="A41" s="23" t="s">
        <v>79</v>
      </c>
      <c r="B41" s="11" t="s">
        <v>41</v>
      </c>
      <c r="C41" s="10" t="s">
        <v>42</v>
      </c>
      <c r="D41" s="10" t="s">
        <v>41</v>
      </c>
      <c r="E41" s="10" t="s">
        <v>42</v>
      </c>
      <c r="F41" s="12" t="s">
        <v>42</v>
      </c>
    </row>
    <row r="42" spans="1:6" ht="15.75" x14ac:dyDescent="0.3">
      <c r="A42" s="21" t="s">
        <v>23</v>
      </c>
      <c r="B42" s="11" t="s">
        <v>41</v>
      </c>
      <c r="C42" s="10" t="s">
        <v>42</v>
      </c>
      <c r="D42" s="10" t="s">
        <v>41</v>
      </c>
      <c r="E42" s="10" t="s">
        <v>42</v>
      </c>
      <c r="F42" s="12" t="s">
        <v>42</v>
      </c>
    </row>
    <row r="43" spans="1:6" ht="15.75" x14ac:dyDescent="0.3">
      <c r="A43" s="23" t="s">
        <v>80</v>
      </c>
      <c r="B43" s="11" t="s">
        <v>41</v>
      </c>
      <c r="C43" s="10" t="s">
        <v>42</v>
      </c>
      <c r="D43" s="10" t="s">
        <v>42</v>
      </c>
      <c r="E43" s="10" t="s">
        <v>42</v>
      </c>
      <c r="F43" s="12" t="s">
        <v>42</v>
      </c>
    </row>
    <row r="44" spans="1:6" ht="15.75" x14ac:dyDescent="0.3">
      <c r="A44" s="21" t="s">
        <v>19</v>
      </c>
      <c r="B44" s="11" t="s">
        <v>41</v>
      </c>
      <c r="C44" s="10" t="s">
        <v>42</v>
      </c>
      <c r="D44" s="10" t="s">
        <v>41</v>
      </c>
      <c r="E44" s="10" t="s">
        <v>42</v>
      </c>
      <c r="F44" s="12" t="s">
        <v>42</v>
      </c>
    </row>
    <row r="45" spans="1:6" ht="15.75" x14ac:dyDescent="0.3">
      <c r="A45" s="21" t="s">
        <v>20</v>
      </c>
      <c r="B45" s="11" t="s">
        <v>41</v>
      </c>
      <c r="C45" s="10" t="s">
        <v>42</v>
      </c>
      <c r="D45" s="10" t="s">
        <v>41</v>
      </c>
      <c r="E45" s="10" t="s">
        <v>42</v>
      </c>
      <c r="F45" s="12" t="s">
        <v>41</v>
      </c>
    </row>
    <row r="46" spans="1:6" ht="15.75" x14ac:dyDescent="0.3">
      <c r="A46" s="21" t="s">
        <v>21</v>
      </c>
      <c r="B46" s="11" t="s">
        <v>41</v>
      </c>
      <c r="C46" s="10" t="s">
        <v>42</v>
      </c>
      <c r="D46" s="10" t="s">
        <v>41</v>
      </c>
      <c r="E46" s="10" t="s">
        <v>42</v>
      </c>
      <c r="F46" s="12" t="s">
        <v>42</v>
      </c>
    </row>
    <row r="47" spans="1:6" ht="15.75" x14ac:dyDescent="0.3">
      <c r="A47" s="21" t="s">
        <v>24</v>
      </c>
      <c r="B47" s="11" t="s">
        <v>41</v>
      </c>
      <c r="C47" s="11" t="s">
        <v>42</v>
      </c>
      <c r="D47" s="10" t="s">
        <v>41</v>
      </c>
      <c r="E47" s="10" t="s">
        <v>41</v>
      </c>
      <c r="F47" s="12" t="s">
        <v>42</v>
      </c>
    </row>
    <row r="48" spans="1:6" x14ac:dyDescent="0.25">
      <c r="A48" s="41" t="s">
        <v>35</v>
      </c>
      <c r="B48" s="36">
        <v>13</v>
      </c>
      <c r="C48" s="37">
        <v>1</v>
      </c>
      <c r="D48" s="37">
        <v>12</v>
      </c>
      <c r="E48" s="37">
        <v>5</v>
      </c>
      <c r="F48" s="37">
        <v>1</v>
      </c>
    </row>
    <row r="49" spans="1:6" x14ac:dyDescent="0.25">
      <c r="A49" s="41" t="s">
        <v>34</v>
      </c>
      <c r="B49" s="38">
        <f>13/15*100</f>
        <v>86.666666666666671</v>
      </c>
      <c r="C49" s="39">
        <f>1/15*100</f>
        <v>6.666666666666667</v>
      </c>
      <c r="D49" s="37">
        <f>12/15*100</f>
        <v>80</v>
      </c>
      <c r="E49" s="40">
        <f>5/15*100</f>
        <v>33.333333333333329</v>
      </c>
      <c r="F49" s="40">
        <f>1/15*100</f>
        <v>6.666666666666667</v>
      </c>
    </row>
    <row r="50" spans="1:6" ht="15.75" x14ac:dyDescent="0.3">
      <c r="A50" s="3" t="s">
        <v>83</v>
      </c>
      <c r="B50" s="7"/>
      <c r="C50" s="8"/>
      <c r="D50" s="1"/>
      <c r="E50" s="1"/>
      <c r="F50" s="1"/>
    </row>
    <row r="51" spans="1:6" ht="27" x14ac:dyDescent="0.3">
      <c r="A51" s="20" t="s">
        <v>59</v>
      </c>
      <c r="B51" s="7"/>
      <c r="C51" s="8"/>
      <c r="D51" s="1"/>
      <c r="E51" s="1"/>
      <c r="F51" s="1"/>
    </row>
    <row r="52" spans="1:6" ht="15.75" x14ac:dyDescent="0.3">
      <c r="A52" s="20"/>
      <c r="B52" s="7"/>
      <c r="C52" s="8"/>
      <c r="D52" s="1"/>
      <c r="E52" s="1"/>
      <c r="F52" s="1"/>
    </row>
    <row r="53" spans="1:6" ht="39.75" x14ac:dyDescent="0.3">
      <c r="A53" s="73" t="s">
        <v>91</v>
      </c>
      <c r="B53" s="7"/>
      <c r="C53" s="8"/>
      <c r="D53" s="1"/>
      <c r="E53" s="1"/>
      <c r="F53" s="1"/>
    </row>
    <row r="54" spans="1:6" ht="15.75" x14ac:dyDescent="0.3">
      <c r="A54" s="20"/>
      <c r="B54" s="7"/>
      <c r="C54" s="8"/>
      <c r="D54" s="1"/>
      <c r="E54" s="1"/>
      <c r="F54" s="1"/>
    </row>
    <row r="56" spans="1:6" ht="63.75" x14ac:dyDescent="0.25">
      <c r="A56" s="35" t="s">
        <v>137</v>
      </c>
      <c r="B56" s="35" t="s">
        <v>45</v>
      </c>
      <c r="C56" s="35" t="s">
        <v>43</v>
      </c>
      <c r="D56" s="35" t="s">
        <v>44</v>
      </c>
      <c r="E56" s="35" t="s">
        <v>39</v>
      </c>
      <c r="F56" s="35" t="s">
        <v>48</v>
      </c>
    </row>
    <row r="57" spans="1:6" ht="15.75" x14ac:dyDescent="0.3">
      <c r="A57" s="21" t="s">
        <v>9</v>
      </c>
      <c r="B57" s="11" t="s">
        <v>41</v>
      </c>
      <c r="C57" s="10" t="s">
        <v>42</v>
      </c>
      <c r="D57" s="10" t="s">
        <v>41</v>
      </c>
      <c r="E57" s="10" t="s">
        <v>42</v>
      </c>
      <c r="F57" s="12" t="s">
        <v>42</v>
      </c>
    </row>
    <row r="58" spans="1:6" ht="15.75" x14ac:dyDescent="0.3">
      <c r="A58" s="21" t="s">
        <v>22</v>
      </c>
      <c r="B58" s="11" t="s">
        <v>41</v>
      </c>
      <c r="C58" s="10" t="s">
        <v>42</v>
      </c>
      <c r="D58" s="10" t="s">
        <v>41</v>
      </c>
      <c r="E58" s="10" t="s">
        <v>42</v>
      </c>
      <c r="F58" s="12" t="s">
        <v>42</v>
      </c>
    </row>
    <row r="59" spans="1:6" ht="15.75" x14ac:dyDescent="0.3">
      <c r="A59" s="21" t="s">
        <v>10</v>
      </c>
      <c r="B59" s="11" t="s">
        <v>41</v>
      </c>
      <c r="C59" s="10" t="s">
        <v>42</v>
      </c>
      <c r="D59" s="10" t="s">
        <v>41</v>
      </c>
      <c r="E59" s="10" t="s">
        <v>41</v>
      </c>
      <c r="F59" s="12" t="s">
        <v>42</v>
      </c>
    </row>
    <row r="60" spans="1:6" ht="15.75" x14ac:dyDescent="0.3">
      <c r="A60" s="21" t="s">
        <v>12</v>
      </c>
      <c r="B60" s="11" t="s">
        <v>42</v>
      </c>
      <c r="C60" s="10" t="s">
        <v>42</v>
      </c>
      <c r="D60" s="10" t="s">
        <v>42</v>
      </c>
      <c r="E60" s="10" t="s">
        <v>42</v>
      </c>
      <c r="F60" s="12" t="s">
        <v>41</v>
      </c>
    </row>
    <row r="61" spans="1:6" ht="15.75" x14ac:dyDescent="0.3">
      <c r="A61" s="21" t="s">
        <v>13</v>
      </c>
      <c r="B61" s="11" t="s">
        <v>42</v>
      </c>
      <c r="C61" s="10" t="s">
        <v>42</v>
      </c>
      <c r="D61" s="10" t="s">
        <v>41</v>
      </c>
      <c r="E61" s="10" t="s">
        <v>42</v>
      </c>
      <c r="F61" s="12" t="s">
        <v>42</v>
      </c>
    </row>
    <row r="62" spans="1:6" ht="15.75" x14ac:dyDescent="0.3">
      <c r="A62" s="21" t="s">
        <v>14</v>
      </c>
      <c r="B62" s="11" t="s">
        <v>42</v>
      </c>
      <c r="C62" s="10" t="s">
        <v>42</v>
      </c>
      <c r="D62" s="10" t="s">
        <v>41</v>
      </c>
      <c r="E62" s="10" t="s">
        <v>42</v>
      </c>
      <c r="F62" s="12" t="s">
        <v>42</v>
      </c>
    </row>
    <row r="63" spans="1:6" ht="15.75" x14ac:dyDescent="0.3">
      <c r="A63" s="21" t="s">
        <v>50</v>
      </c>
      <c r="B63" s="11" t="s">
        <v>42</v>
      </c>
      <c r="C63" s="10" t="s">
        <v>42</v>
      </c>
      <c r="D63" s="10" t="s">
        <v>42</v>
      </c>
      <c r="E63" s="10" t="s">
        <v>42</v>
      </c>
      <c r="F63" s="12" t="s">
        <v>41</v>
      </c>
    </row>
    <row r="64" spans="1:6" ht="15.75" x14ac:dyDescent="0.3">
      <c r="A64" s="21" t="s">
        <v>15</v>
      </c>
      <c r="B64" s="11" t="s">
        <v>41</v>
      </c>
      <c r="C64" s="10" t="s">
        <v>42</v>
      </c>
      <c r="D64" s="10" t="s">
        <v>41</v>
      </c>
      <c r="E64" s="10" t="s">
        <v>42</v>
      </c>
      <c r="F64" s="12" t="s">
        <v>42</v>
      </c>
    </row>
    <row r="65" spans="1:6" ht="15.75" x14ac:dyDescent="0.3">
      <c r="A65" s="72" t="s">
        <v>87</v>
      </c>
      <c r="B65" s="69" t="s">
        <v>42</v>
      </c>
      <c r="C65" s="70" t="s">
        <v>42</v>
      </c>
      <c r="D65" s="70" t="s">
        <v>42</v>
      </c>
      <c r="E65" s="70" t="s">
        <v>42</v>
      </c>
      <c r="F65" s="71" t="s">
        <v>42</v>
      </c>
    </row>
    <row r="66" spans="1:6" ht="15.75" x14ac:dyDescent="0.3">
      <c r="A66" s="21" t="s">
        <v>17</v>
      </c>
      <c r="B66" s="11" t="s">
        <v>42</v>
      </c>
      <c r="C66" s="10" t="s">
        <v>42</v>
      </c>
      <c r="D66" s="10" t="s">
        <v>41</v>
      </c>
      <c r="E66" s="10" t="s">
        <v>42</v>
      </c>
      <c r="F66" s="12" t="s">
        <v>42</v>
      </c>
    </row>
    <row r="67" spans="1:6" ht="15.75" x14ac:dyDescent="0.3">
      <c r="A67" s="72" t="s">
        <v>88</v>
      </c>
      <c r="B67" s="69" t="s">
        <v>42</v>
      </c>
      <c r="C67" s="70" t="s">
        <v>42</v>
      </c>
      <c r="D67" s="70" t="s">
        <v>42</v>
      </c>
      <c r="E67" s="70" t="s">
        <v>42</v>
      </c>
      <c r="F67" s="71" t="s">
        <v>42</v>
      </c>
    </row>
    <row r="68" spans="1:6" ht="15.75" x14ac:dyDescent="0.3">
      <c r="A68" s="21" t="s">
        <v>18</v>
      </c>
      <c r="B68" s="11" t="s">
        <v>41</v>
      </c>
      <c r="C68" s="10" t="s">
        <v>42</v>
      </c>
      <c r="D68" s="10" t="s">
        <v>42</v>
      </c>
      <c r="E68" s="10" t="s">
        <v>42</v>
      </c>
      <c r="F68" s="12" t="s">
        <v>41</v>
      </c>
    </row>
    <row r="69" spans="1:6" ht="15.75" x14ac:dyDescent="0.3">
      <c r="A69" s="21" t="s">
        <v>19</v>
      </c>
      <c r="B69" s="11" t="s">
        <v>41</v>
      </c>
      <c r="C69" s="10" t="s">
        <v>42</v>
      </c>
      <c r="D69" s="10" t="s">
        <v>41</v>
      </c>
      <c r="E69" s="10" t="s">
        <v>41</v>
      </c>
      <c r="F69" s="12" t="s">
        <v>42</v>
      </c>
    </row>
    <row r="70" spans="1:6" ht="15.75" x14ac:dyDescent="0.3">
      <c r="A70" s="21" t="s">
        <v>20</v>
      </c>
      <c r="B70" s="11" t="s">
        <v>41</v>
      </c>
      <c r="C70" s="10" t="s">
        <v>42</v>
      </c>
      <c r="D70" s="10" t="s">
        <v>41</v>
      </c>
      <c r="E70" s="10" t="s">
        <v>42</v>
      </c>
      <c r="F70" s="12" t="s">
        <v>42</v>
      </c>
    </row>
    <row r="71" spans="1:6" ht="15.75" x14ac:dyDescent="0.3">
      <c r="A71" s="72" t="s">
        <v>89</v>
      </c>
      <c r="B71" s="69" t="s">
        <v>42</v>
      </c>
      <c r="C71" s="70" t="s">
        <v>42</v>
      </c>
      <c r="D71" s="70" t="s">
        <v>42</v>
      </c>
      <c r="E71" s="70" t="s">
        <v>42</v>
      </c>
      <c r="F71" s="71" t="s">
        <v>42</v>
      </c>
    </row>
    <row r="72" spans="1:6" ht="15.75" x14ac:dyDescent="0.3">
      <c r="A72" s="23" t="s">
        <v>85</v>
      </c>
      <c r="B72" s="11" t="s">
        <v>41</v>
      </c>
      <c r="C72" s="10" t="s">
        <v>42</v>
      </c>
      <c r="D72" s="10" t="s">
        <v>42</v>
      </c>
      <c r="E72" s="10" t="s">
        <v>41</v>
      </c>
      <c r="F72" s="12" t="s">
        <v>42</v>
      </c>
    </row>
    <row r="73" spans="1:6" x14ac:dyDescent="0.25">
      <c r="A73" s="41" t="s">
        <v>35</v>
      </c>
      <c r="B73" s="36">
        <v>8</v>
      </c>
      <c r="C73" s="37">
        <v>0</v>
      </c>
      <c r="D73" s="37">
        <v>9</v>
      </c>
      <c r="E73" s="37">
        <v>3</v>
      </c>
      <c r="F73" s="37">
        <v>3</v>
      </c>
    </row>
    <row r="74" spans="1:6" x14ac:dyDescent="0.25">
      <c r="A74" s="41" t="s">
        <v>34</v>
      </c>
      <c r="B74" s="36">
        <f>8/16*100</f>
        <v>50</v>
      </c>
      <c r="C74" s="37">
        <f>0/16*100</f>
        <v>0</v>
      </c>
      <c r="D74" s="37">
        <f>9/16*100</f>
        <v>56.25</v>
      </c>
      <c r="E74" s="37">
        <f>3/16*100</f>
        <v>18.75</v>
      </c>
      <c r="F74" s="37">
        <f>3/16*100</f>
        <v>18.75</v>
      </c>
    </row>
    <row r="75" spans="1:6" x14ac:dyDescent="0.25">
      <c r="A75" s="3" t="s">
        <v>86</v>
      </c>
    </row>
    <row r="76" spans="1:6" ht="26.25" x14ac:dyDescent="0.25">
      <c r="A76" s="25" t="s">
        <v>140</v>
      </c>
    </row>
    <row r="77" spans="1:6" x14ac:dyDescent="0.25">
      <c r="A77" s="25"/>
    </row>
    <row r="78" spans="1:6" ht="39" x14ac:dyDescent="0.25">
      <c r="A78" s="73" t="s">
        <v>92</v>
      </c>
    </row>
    <row r="80" spans="1:6" ht="63.75" x14ac:dyDescent="0.25">
      <c r="A80" s="35" t="s">
        <v>138</v>
      </c>
      <c r="B80" s="35" t="s">
        <v>45</v>
      </c>
      <c r="C80" s="35" t="s">
        <v>43</v>
      </c>
      <c r="D80" s="35" t="s">
        <v>44</v>
      </c>
      <c r="E80" s="35" t="s">
        <v>39</v>
      </c>
      <c r="F80" s="35" t="s">
        <v>48</v>
      </c>
    </row>
    <row r="81" spans="1:6" ht="15.75" x14ac:dyDescent="0.3">
      <c r="A81" s="21" t="s">
        <v>9</v>
      </c>
      <c r="B81" s="11" t="s">
        <v>41</v>
      </c>
      <c r="C81" s="10" t="s">
        <v>42</v>
      </c>
      <c r="D81" s="10" t="s">
        <v>42</v>
      </c>
      <c r="E81" s="10" t="s">
        <v>42</v>
      </c>
      <c r="F81" s="12" t="s">
        <v>42</v>
      </c>
    </row>
    <row r="82" spans="1:6" ht="15.75" x14ac:dyDescent="0.3">
      <c r="A82" s="21" t="s">
        <v>22</v>
      </c>
      <c r="B82" s="11" t="s">
        <v>42</v>
      </c>
      <c r="C82" s="10" t="s">
        <v>42</v>
      </c>
      <c r="D82" s="10" t="s">
        <v>42</v>
      </c>
      <c r="E82" s="10" t="s">
        <v>41</v>
      </c>
      <c r="F82" s="12" t="s">
        <v>42</v>
      </c>
    </row>
    <row r="83" spans="1:6" ht="15.75" x14ac:dyDescent="0.3">
      <c r="A83" s="21" t="s">
        <v>10</v>
      </c>
      <c r="B83" s="11" t="s">
        <v>41</v>
      </c>
      <c r="C83" s="10" t="s">
        <v>42</v>
      </c>
      <c r="D83" s="10" t="s">
        <v>42</v>
      </c>
      <c r="E83" s="10" t="s">
        <v>41</v>
      </c>
      <c r="F83" s="12" t="s">
        <v>42</v>
      </c>
    </row>
    <row r="84" spans="1:6" ht="15.75" x14ac:dyDescent="0.3">
      <c r="A84" s="23" t="s">
        <v>78</v>
      </c>
      <c r="B84" s="11" t="s">
        <v>41</v>
      </c>
      <c r="C84" s="10" t="s">
        <v>42</v>
      </c>
      <c r="D84" s="10" t="s">
        <v>42</v>
      </c>
      <c r="E84" s="10" t="s">
        <v>42</v>
      </c>
      <c r="F84" s="12" t="s">
        <v>42</v>
      </c>
    </row>
    <row r="85" spans="1:6" ht="15.75" x14ac:dyDescent="0.3">
      <c r="A85" s="72" t="s">
        <v>84</v>
      </c>
      <c r="B85" s="69" t="s">
        <v>42</v>
      </c>
      <c r="C85" s="70" t="s">
        <v>42</v>
      </c>
      <c r="D85" s="70" t="s">
        <v>42</v>
      </c>
      <c r="E85" s="70" t="s">
        <v>42</v>
      </c>
      <c r="F85" s="71" t="s">
        <v>42</v>
      </c>
    </row>
    <row r="86" spans="1:6" ht="15.75" x14ac:dyDescent="0.3">
      <c r="A86" s="23" t="s">
        <v>139</v>
      </c>
      <c r="B86" s="11" t="s">
        <v>41</v>
      </c>
      <c r="C86" s="10" t="s">
        <v>42</v>
      </c>
      <c r="D86" s="10" t="s">
        <v>42</v>
      </c>
      <c r="E86" s="10" t="s">
        <v>42</v>
      </c>
      <c r="F86" s="12" t="s">
        <v>42</v>
      </c>
    </row>
    <row r="87" spans="1:6" ht="15.75" x14ac:dyDescent="0.3">
      <c r="A87" s="23" t="s">
        <v>73</v>
      </c>
      <c r="B87" s="75" t="s">
        <v>41</v>
      </c>
      <c r="C87" s="100" t="s">
        <v>42</v>
      </c>
      <c r="D87" s="100" t="s">
        <v>42</v>
      </c>
      <c r="E87" s="100" t="s">
        <v>42</v>
      </c>
      <c r="F87" s="101" t="s">
        <v>42</v>
      </c>
    </row>
    <row r="88" spans="1:6" ht="15.75" x14ac:dyDescent="0.3">
      <c r="A88" s="26" t="s">
        <v>100</v>
      </c>
      <c r="B88" s="75" t="s">
        <v>41</v>
      </c>
      <c r="C88" s="100" t="s">
        <v>42</v>
      </c>
      <c r="D88" s="100" t="s">
        <v>42</v>
      </c>
      <c r="E88" s="100" t="s">
        <v>42</v>
      </c>
      <c r="F88" s="101" t="s">
        <v>42</v>
      </c>
    </row>
    <row r="89" spans="1:6" ht="15.75" x14ac:dyDescent="0.3">
      <c r="A89" s="21" t="s">
        <v>18</v>
      </c>
      <c r="B89" s="11" t="s">
        <v>41</v>
      </c>
      <c r="C89" s="10" t="s">
        <v>42</v>
      </c>
      <c r="D89" s="10" t="s">
        <v>42</v>
      </c>
      <c r="E89" s="10" t="s">
        <v>42</v>
      </c>
      <c r="F89" s="12" t="s">
        <v>42</v>
      </c>
    </row>
    <row r="90" spans="1:6" ht="15.75" x14ac:dyDescent="0.3">
      <c r="A90" s="21" t="s">
        <v>19</v>
      </c>
      <c r="B90" s="11" t="s">
        <v>41</v>
      </c>
      <c r="C90" s="10" t="s">
        <v>42</v>
      </c>
      <c r="D90" s="10" t="s">
        <v>42</v>
      </c>
      <c r="E90" s="10" t="s">
        <v>41</v>
      </c>
      <c r="F90" s="12" t="s">
        <v>42</v>
      </c>
    </row>
    <row r="91" spans="1:6" ht="15.75" x14ac:dyDescent="0.3">
      <c r="A91" s="21" t="s">
        <v>20</v>
      </c>
      <c r="B91" s="11" t="s">
        <v>41</v>
      </c>
      <c r="C91" s="10" t="s">
        <v>42</v>
      </c>
      <c r="D91" s="10" t="s">
        <v>42</v>
      </c>
      <c r="E91" s="10" t="s">
        <v>42</v>
      </c>
      <c r="F91" s="12" t="s">
        <v>42</v>
      </c>
    </row>
    <row r="92" spans="1:6" ht="15.75" x14ac:dyDescent="0.3">
      <c r="A92" s="26" t="s">
        <v>24</v>
      </c>
      <c r="B92" s="11" t="s">
        <v>42</v>
      </c>
      <c r="C92" s="10" t="s">
        <v>42</v>
      </c>
      <c r="D92" s="10" t="s">
        <v>42</v>
      </c>
      <c r="E92" s="10" t="s">
        <v>41</v>
      </c>
      <c r="F92" s="12" t="s">
        <v>42</v>
      </c>
    </row>
    <row r="93" spans="1:6" x14ac:dyDescent="0.25">
      <c r="A93" s="41" t="s">
        <v>35</v>
      </c>
      <c r="B93" s="36">
        <v>9</v>
      </c>
      <c r="C93" s="37">
        <v>0</v>
      </c>
      <c r="D93" s="37">
        <v>0</v>
      </c>
      <c r="E93" s="37">
        <v>4</v>
      </c>
      <c r="F93" s="37">
        <v>0</v>
      </c>
    </row>
    <row r="94" spans="1:6" x14ac:dyDescent="0.25">
      <c r="A94" s="41" t="s">
        <v>34</v>
      </c>
      <c r="B94" s="36">
        <f>9/12*100</f>
        <v>75</v>
      </c>
      <c r="C94" s="37">
        <f>0/12*100</f>
        <v>0</v>
      </c>
      <c r="D94" s="37">
        <f>0/12*100</f>
        <v>0</v>
      </c>
      <c r="E94" s="37">
        <f>4/12*100</f>
        <v>33.333333333333329</v>
      </c>
      <c r="F94" s="37">
        <f>0/12*100</f>
        <v>0</v>
      </c>
    </row>
    <row r="95" spans="1:6" x14ac:dyDescent="0.25">
      <c r="A95" s="3" t="s">
        <v>83</v>
      </c>
      <c r="B95" s="123"/>
      <c r="C95" s="124"/>
      <c r="D95" s="124"/>
      <c r="E95" s="124"/>
      <c r="F95" s="124"/>
    </row>
    <row r="96" spans="1:6" ht="26.25" x14ac:dyDescent="0.25">
      <c r="A96" s="25" t="s">
        <v>141</v>
      </c>
      <c r="B96" s="123"/>
      <c r="C96" s="124"/>
      <c r="D96" s="124"/>
      <c r="E96" s="124"/>
      <c r="F96" s="124"/>
    </row>
    <row r="97" spans="1:6" ht="51.75" x14ac:dyDescent="0.25">
      <c r="A97" s="73" t="s">
        <v>142</v>
      </c>
    </row>
    <row r="99" spans="1:6" ht="63.75" x14ac:dyDescent="0.25">
      <c r="A99" s="42" t="s">
        <v>57</v>
      </c>
      <c r="B99" s="42" t="s">
        <v>45</v>
      </c>
      <c r="C99" s="42" t="s">
        <v>43</v>
      </c>
      <c r="D99" s="42" t="s">
        <v>44</v>
      </c>
      <c r="E99" s="42" t="s">
        <v>39</v>
      </c>
      <c r="F99" s="42" t="s">
        <v>48</v>
      </c>
    </row>
    <row r="100" spans="1:6" ht="15.75" x14ac:dyDescent="0.3">
      <c r="A100" s="26" t="s">
        <v>9</v>
      </c>
      <c r="B100" s="11" t="s">
        <v>41</v>
      </c>
      <c r="C100" s="11" t="s">
        <v>42</v>
      </c>
      <c r="D100" s="10" t="s">
        <v>41</v>
      </c>
      <c r="E100" s="10" t="s">
        <v>41</v>
      </c>
      <c r="F100" s="12" t="s">
        <v>42</v>
      </c>
    </row>
    <row r="101" spans="1:6" ht="15.75" x14ac:dyDescent="0.3">
      <c r="A101" s="26" t="s">
        <v>22</v>
      </c>
      <c r="B101" s="11" t="s">
        <v>41</v>
      </c>
      <c r="C101" s="11" t="s">
        <v>42</v>
      </c>
      <c r="D101" s="10" t="s">
        <v>41</v>
      </c>
      <c r="E101" s="10" t="s">
        <v>42</v>
      </c>
      <c r="F101" s="12" t="s">
        <v>42</v>
      </c>
    </row>
    <row r="102" spans="1:6" ht="15.75" x14ac:dyDescent="0.3">
      <c r="A102" s="26" t="s">
        <v>10</v>
      </c>
      <c r="B102" s="11" t="s">
        <v>41</v>
      </c>
      <c r="C102" s="11" t="s">
        <v>42</v>
      </c>
      <c r="D102" s="10" t="s">
        <v>41</v>
      </c>
      <c r="E102" s="10" t="s">
        <v>41</v>
      </c>
      <c r="F102" s="12" t="s">
        <v>42</v>
      </c>
    </row>
    <row r="103" spans="1:6" ht="15.75" x14ac:dyDescent="0.3">
      <c r="A103" s="26" t="s">
        <v>11</v>
      </c>
      <c r="B103" s="11" t="s">
        <v>42</v>
      </c>
      <c r="C103" s="10" t="s">
        <v>42</v>
      </c>
      <c r="D103" s="10" t="s">
        <v>41</v>
      </c>
      <c r="E103" s="10" t="s">
        <v>42</v>
      </c>
      <c r="F103" s="12" t="s">
        <v>42</v>
      </c>
    </row>
    <row r="104" spans="1:6" ht="15.75" x14ac:dyDescent="0.3">
      <c r="A104" s="26" t="s">
        <v>12</v>
      </c>
      <c r="B104" s="11" t="s">
        <v>41</v>
      </c>
      <c r="C104" s="10" t="s">
        <v>42</v>
      </c>
      <c r="D104" s="10" t="s">
        <v>42</v>
      </c>
      <c r="E104" s="10" t="s">
        <v>42</v>
      </c>
      <c r="F104" s="12" t="s">
        <v>41</v>
      </c>
    </row>
    <row r="105" spans="1:6" ht="15.75" x14ac:dyDescent="0.3">
      <c r="A105" s="26" t="s">
        <v>13</v>
      </c>
      <c r="B105" s="11" t="s">
        <v>42</v>
      </c>
      <c r="C105" s="10" t="s">
        <v>42</v>
      </c>
      <c r="D105" s="10" t="s">
        <v>41</v>
      </c>
      <c r="E105" s="10" t="s">
        <v>42</v>
      </c>
      <c r="F105" s="12" t="s">
        <v>42</v>
      </c>
    </row>
    <row r="106" spans="1:6" ht="15.75" x14ac:dyDescent="0.3">
      <c r="A106" s="26" t="s">
        <v>14</v>
      </c>
      <c r="B106" s="11" t="s">
        <v>42</v>
      </c>
      <c r="C106" s="10" t="s">
        <v>42</v>
      </c>
      <c r="D106" s="10" t="s">
        <v>41</v>
      </c>
      <c r="E106" s="10" t="s">
        <v>42</v>
      </c>
      <c r="F106" s="12" t="s">
        <v>42</v>
      </c>
    </row>
    <row r="107" spans="1:6" ht="15.75" x14ac:dyDescent="0.3">
      <c r="A107" s="26" t="s">
        <v>50</v>
      </c>
      <c r="B107" s="11" t="s">
        <v>42</v>
      </c>
      <c r="C107" s="10" t="s">
        <v>42</v>
      </c>
      <c r="D107" s="10" t="s">
        <v>42</v>
      </c>
      <c r="E107" s="10" t="s">
        <v>42</v>
      </c>
      <c r="F107" s="12" t="s">
        <v>41</v>
      </c>
    </row>
    <row r="108" spans="1:6" ht="15.75" x14ac:dyDescent="0.3">
      <c r="A108" s="26" t="s">
        <v>47</v>
      </c>
      <c r="B108" s="11" t="s">
        <v>42</v>
      </c>
      <c r="C108" s="10" t="s">
        <v>42</v>
      </c>
      <c r="D108" s="10" t="s">
        <v>41</v>
      </c>
      <c r="E108" s="10" t="s">
        <v>42</v>
      </c>
      <c r="F108" s="12" t="s">
        <v>41</v>
      </c>
    </row>
    <row r="109" spans="1:6" ht="15.75" x14ac:dyDescent="0.3">
      <c r="A109" s="26" t="s">
        <v>15</v>
      </c>
      <c r="B109" s="11" t="s">
        <v>41</v>
      </c>
      <c r="C109" s="11" t="s">
        <v>42</v>
      </c>
      <c r="D109" s="10" t="s">
        <v>41</v>
      </c>
      <c r="E109" s="10" t="s">
        <v>41</v>
      </c>
      <c r="F109" s="12" t="s">
        <v>42</v>
      </c>
    </row>
    <row r="110" spans="1:6" ht="15.75" x14ac:dyDescent="0.3">
      <c r="A110" s="26" t="s">
        <v>16</v>
      </c>
      <c r="B110" s="11" t="s">
        <v>41</v>
      </c>
      <c r="C110" s="11" t="s">
        <v>41</v>
      </c>
      <c r="D110" s="10" t="s">
        <v>41</v>
      </c>
      <c r="E110" s="10" t="s">
        <v>41</v>
      </c>
      <c r="F110" s="12" t="s">
        <v>42</v>
      </c>
    </row>
    <row r="111" spans="1:6" ht="15.75" x14ac:dyDescent="0.3">
      <c r="A111" s="72" t="s">
        <v>73</v>
      </c>
      <c r="B111" s="69" t="s">
        <v>42</v>
      </c>
      <c r="C111" s="69" t="s">
        <v>42</v>
      </c>
      <c r="D111" s="70" t="s">
        <v>42</v>
      </c>
      <c r="E111" s="70" t="s">
        <v>42</v>
      </c>
      <c r="F111" s="71" t="s">
        <v>42</v>
      </c>
    </row>
    <row r="112" spans="1:6" ht="15.75" x14ac:dyDescent="0.3">
      <c r="A112" s="26" t="s">
        <v>17</v>
      </c>
      <c r="B112" s="11" t="s">
        <v>41</v>
      </c>
      <c r="C112" s="11" t="s">
        <v>42</v>
      </c>
      <c r="D112" s="10" t="s">
        <v>41</v>
      </c>
      <c r="E112" s="10" t="s">
        <v>42</v>
      </c>
      <c r="F112" s="12" t="s">
        <v>42</v>
      </c>
    </row>
    <row r="113" spans="1:6" ht="15.75" x14ac:dyDescent="0.3">
      <c r="A113" s="26" t="s">
        <v>23</v>
      </c>
      <c r="B113" s="11" t="s">
        <v>41</v>
      </c>
      <c r="C113" s="11" t="s">
        <v>42</v>
      </c>
      <c r="D113" s="10" t="s">
        <v>41</v>
      </c>
      <c r="E113" s="10" t="s">
        <v>42</v>
      </c>
      <c r="F113" s="12" t="s">
        <v>42</v>
      </c>
    </row>
    <row r="114" spans="1:6" ht="15.75" x14ac:dyDescent="0.3">
      <c r="A114" s="72" t="s">
        <v>77</v>
      </c>
      <c r="B114" s="69" t="s">
        <v>42</v>
      </c>
      <c r="C114" s="69" t="s">
        <v>42</v>
      </c>
      <c r="D114" s="70" t="s">
        <v>42</v>
      </c>
      <c r="E114" s="70" t="s">
        <v>42</v>
      </c>
      <c r="F114" s="71" t="s">
        <v>42</v>
      </c>
    </row>
    <row r="115" spans="1:6" ht="15.75" x14ac:dyDescent="0.3">
      <c r="A115" s="72" t="s">
        <v>72</v>
      </c>
      <c r="B115" s="69" t="s">
        <v>42</v>
      </c>
      <c r="C115" s="69" t="s">
        <v>42</v>
      </c>
      <c r="D115" s="70" t="s">
        <v>42</v>
      </c>
      <c r="E115" s="70" t="s">
        <v>42</v>
      </c>
      <c r="F115" s="71" t="s">
        <v>42</v>
      </c>
    </row>
    <row r="116" spans="1:6" ht="15.75" x14ac:dyDescent="0.3">
      <c r="A116" s="26" t="s">
        <v>18</v>
      </c>
      <c r="B116" s="11" t="s">
        <v>41</v>
      </c>
      <c r="C116" s="11" t="s">
        <v>42</v>
      </c>
      <c r="D116" s="10" t="s">
        <v>42</v>
      </c>
      <c r="E116" s="10" t="s">
        <v>42</v>
      </c>
      <c r="F116" s="12" t="s">
        <v>41</v>
      </c>
    </row>
    <row r="117" spans="1:6" ht="15.75" x14ac:dyDescent="0.3">
      <c r="A117" s="26" t="s">
        <v>19</v>
      </c>
      <c r="B117" s="11" t="s">
        <v>41</v>
      </c>
      <c r="C117" s="11" t="s">
        <v>42</v>
      </c>
      <c r="D117" s="10" t="s">
        <v>41</v>
      </c>
      <c r="E117" s="10" t="s">
        <v>41</v>
      </c>
      <c r="F117" s="12" t="s">
        <v>42</v>
      </c>
    </row>
    <row r="118" spans="1:6" ht="15.75" x14ac:dyDescent="0.3">
      <c r="A118" s="26" t="s">
        <v>20</v>
      </c>
      <c r="B118" s="11" t="s">
        <v>41</v>
      </c>
      <c r="C118" s="10" t="s">
        <v>42</v>
      </c>
      <c r="D118" s="10" t="s">
        <v>41</v>
      </c>
      <c r="E118" s="10" t="s">
        <v>42</v>
      </c>
      <c r="F118" s="12" t="s">
        <v>41</v>
      </c>
    </row>
    <row r="119" spans="1:6" ht="15.75" x14ac:dyDescent="0.3">
      <c r="A119" s="26" t="s">
        <v>21</v>
      </c>
      <c r="B119" s="11" t="s">
        <v>41</v>
      </c>
      <c r="C119" s="11" t="s">
        <v>42</v>
      </c>
      <c r="D119" s="10" t="s">
        <v>41</v>
      </c>
      <c r="E119" s="10" t="s">
        <v>42</v>
      </c>
      <c r="F119" s="12" t="s">
        <v>42</v>
      </c>
    </row>
    <row r="120" spans="1:6" ht="15.75" x14ac:dyDescent="0.3">
      <c r="A120" s="26" t="s">
        <v>24</v>
      </c>
      <c r="B120" s="11" t="s">
        <v>41</v>
      </c>
      <c r="C120" s="11" t="s">
        <v>42</v>
      </c>
      <c r="D120" s="10" t="s">
        <v>41</v>
      </c>
      <c r="E120" s="10" t="s">
        <v>41</v>
      </c>
      <c r="F120" s="12" t="s">
        <v>42</v>
      </c>
    </row>
    <row r="121" spans="1:6" x14ac:dyDescent="0.25">
      <c r="A121" s="43" t="s">
        <v>35</v>
      </c>
      <c r="B121" s="44">
        <v>13</v>
      </c>
      <c r="C121" s="45">
        <v>1</v>
      </c>
      <c r="D121" s="45">
        <v>15</v>
      </c>
      <c r="E121" s="45">
        <v>6</v>
      </c>
      <c r="F121" s="45">
        <v>5</v>
      </c>
    </row>
    <row r="122" spans="1:6" x14ac:dyDescent="0.25">
      <c r="A122" s="43" t="s">
        <v>34</v>
      </c>
      <c r="B122" s="46">
        <f>13/21*100</f>
        <v>61.904761904761905</v>
      </c>
      <c r="C122" s="47">
        <f>1/21*100</f>
        <v>4.7619047619047619</v>
      </c>
      <c r="D122" s="48">
        <f>15/21*100</f>
        <v>71.428571428571431</v>
      </c>
      <c r="E122" s="48">
        <f>6/21*100</f>
        <v>28.571428571428569</v>
      </c>
      <c r="F122" s="48">
        <f>5/21*100</f>
        <v>23.809523809523807</v>
      </c>
    </row>
    <row r="123" spans="1:6" ht="27" x14ac:dyDescent="0.3">
      <c r="A123" s="20" t="s">
        <v>60</v>
      </c>
      <c r="B123" s="7"/>
      <c r="C123" s="8"/>
      <c r="D123" s="1"/>
      <c r="E123" s="1"/>
      <c r="F123" s="1"/>
    </row>
    <row r="124" spans="1:6" ht="15.75" x14ac:dyDescent="0.3">
      <c r="A124" s="20"/>
      <c r="B124" s="7"/>
      <c r="C124" s="8"/>
      <c r="D124" s="1"/>
      <c r="E124" s="1"/>
      <c r="F124" s="1"/>
    </row>
    <row r="125" spans="1:6" ht="39.75" x14ac:dyDescent="0.3">
      <c r="A125" s="73" t="s">
        <v>93</v>
      </c>
      <c r="B125" s="7"/>
      <c r="C125" s="8"/>
      <c r="D125" s="1"/>
      <c r="E125" s="1"/>
      <c r="F125" s="1"/>
    </row>
    <row r="128" spans="1:6" ht="63.75" x14ac:dyDescent="0.25">
      <c r="A128" s="55" t="s">
        <v>70</v>
      </c>
      <c r="B128" s="55" t="s">
        <v>45</v>
      </c>
      <c r="C128" s="55" t="s">
        <v>43</v>
      </c>
      <c r="D128" s="55" t="s">
        <v>44</v>
      </c>
      <c r="E128" s="55" t="s">
        <v>39</v>
      </c>
      <c r="F128" s="55" t="s">
        <v>48</v>
      </c>
    </row>
    <row r="129" spans="1:6" ht="15.75" x14ac:dyDescent="0.3">
      <c r="A129" s="26" t="s">
        <v>9</v>
      </c>
      <c r="B129" s="11" t="s">
        <v>41</v>
      </c>
      <c r="C129" s="11" t="s">
        <v>42</v>
      </c>
      <c r="D129" s="10" t="s">
        <v>41</v>
      </c>
      <c r="E129" s="10" t="s">
        <v>41</v>
      </c>
      <c r="F129" s="12" t="s">
        <v>42</v>
      </c>
    </row>
    <row r="130" spans="1:6" ht="15.75" x14ac:dyDescent="0.3">
      <c r="A130" s="26" t="s">
        <v>22</v>
      </c>
      <c r="B130" s="11" t="s">
        <v>41</v>
      </c>
      <c r="C130" s="11" t="s">
        <v>42</v>
      </c>
      <c r="D130" s="10" t="s">
        <v>41</v>
      </c>
      <c r="E130" s="10" t="s">
        <v>42</v>
      </c>
      <c r="F130" s="12" t="s">
        <v>42</v>
      </c>
    </row>
    <row r="131" spans="1:6" ht="15.75" x14ac:dyDescent="0.3">
      <c r="A131" s="26" t="s">
        <v>14</v>
      </c>
      <c r="B131" s="11" t="s">
        <v>42</v>
      </c>
      <c r="C131" s="10" t="s">
        <v>42</v>
      </c>
      <c r="D131" s="10" t="s">
        <v>41</v>
      </c>
      <c r="E131" s="10" t="s">
        <v>42</v>
      </c>
      <c r="F131" s="12" t="s">
        <v>42</v>
      </c>
    </row>
    <row r="132" spans="1:6" ht="15.75" x14ac:dyDescent="0.3">
      <c r="A132" s="26" t="s">
        <v>15</v>
      </c>
      <c r="B132" s="11" t="s">
        <v>41</v>
      </c>
      <c r="C132" s="11" t="s">
        <v>42</v>
      </c>
      <c r="D132" s="10" t="s">
        <v>41</v>
      </c>
      <c r="E132" s="10" t="s">
        <v>41</v>
      </c>
      <c r="F132" s="12" t="s">
        <v>42</v>
      </c>
    </row>
    <row r="133" spans="1:6" ht="15.75" x14ac:dyDescent="0.3">
      <c r="A133" s="26" t="s">
        <v>16</v>
      </c>
      <c r="B133" s="11" t="s">
        <v>41</v>
      </c>
      <c r="C133" s="11" t="s">
        <v>41</v>
      </c>
      <c r="D133" s="10" t="s">
        <v>41</v>
      </c>
      <c r="E133" s="10" t="s">
        <v>41</v>
      </c>
      <c r="F133" s="12" t="s">
        <v>42</v>
      </c>
    </row>
    <row r="134" spans="1:6" ht="15.75" x14ac:dyDescent="0.3">
      <c r="A134" s="26" t="s">
        <v>23</v>
      </c>
      <c r="B134" s="11" t="s">
        <v>41</v>
      </c>
      <c r="C134" s="11" t="s">
        <v>42</v>
      </c>
      <c r="D134" s="10" t="s">
        <v>41</v>
      </c>
      <c r="E134" s="10" t="s">
        <v>42</v>
      </c>
      <c r="F134" s="12" t="s">
        <v>42</v>
      </c>
    </row>
    <row r="135" spans="1:6" ht="15.75" x14ac:dyDescent="0.3">
      <c r="A135" s="72" t="s">
        <v>77</v>
      </c>
      <c r="B135" s="69" t="s">
        <v>42</v>
      </c>
      <c r="C135" s="69" t="s">
        <v>42</v>
      </c>
      <c r="D135" s="70" t="s">
        <v>42</v>
      </c>
      <c r="E135" s="70" t="s">
        <v>42</v>
      </c>
      <c r="F135" s="71" t="s">
        <v>42</v>
      </c>
    </row>
    <row r="136" spans="1:6" ht="15.75" x14ac:dyDescent="0.3">
      <c r="A136" s="26" t="s">
        <v>18</v>
      </c>
      <c r="B136" s="11" t="s">
        <v>41</v>
      </c>
      <c r="C136" s="11" t="s">
        <v>42</v>
      </c>
      <c r="D136" s="10" t="s">
        <v>42</v>
      </c>
      <c r="E136" s="10" t="s">
        <v>42</v>
      </c>
      <c r="F136" s="12" t="s">
        <v>41</v>
      </c>
    </row>
    <row r="137" spans="1:6" ht="15.75" x14ac:dyDescent="0.3">
      <c r="A137" s="26" t="s">
        <v>19</v>
      </c>
      <c r="B137" s="11" t="s">
        <v>41</v>
      </c>
      <c r="C137" s="11" t="s">
        <v>42</v>
      </c>
      <c r="D137" s="10" t="s">
        <v>41</v>
      </c>
      <c r="E137" s="10" t="s">
        <v>41</v>
      </c>
      <c r="F137" s="12" t="s">
        <v>42</v>
      </c>
    </row>
    <row r="138" spans="1:6" ht="15.75" x14ac:dyDescent="0.3">
      <c r="A138" s="26" t="s">
        <v>20</v>
      </c>
      <c r="B138" s="11" t="s">
        <v>41</v>
      </c>
      <c r="C138" s="10" t="s">
        <v>42</v>
      </c>
      <c r="D138" s="10" t="s">
        <v>41</v>
      </c>
      <c r="E138" s="10" t="s">
        <v>42</v>
      </c>
      <c r="F138" s="12" t="s">
        <v>41</v>
      </c>
    </row>
    <row r="139" spans="1:6" x14ac:dyDescent="0.25">
      <c r="A139" s="56" t="s">
        <v>35</v>
      </c>
      <c r="B139" s="57">
        <v>8</v>
      </c>
      <c r="C139" s="58">
        <v>1</v>
      </c>
      <c r="D139" s="58">
        <v>8</v>
      </c>
      <c r="E139" s="58">
        <v>4</v>
      </c>
      <c r="F139" s="58">
        <v>2</v>
      </c>
    </row>
    <row r="140" spans="1:6" x14ac:dyDescent="0.25">
      <c r="A140" s="56" t="s">
        <v>34</v>
      </c>
      <c r="B140" s="59">
        <f>8/10*100</f>
        <v>80</v>
      </c>
      <c r="C140" s="60">
        <f>1/10*100</f>
        <v>10</v>
      </c>
      <c r="D140" s="61">
        <f>8/10*100</f>
        <v>80</v>
      </c>
      <c r="E140" s="61">
        <f>4/10*100</f>
        <v>40</v>
      </c>
      <c r="F140" s="61">
        <f>2/10*100</f>
        <v>20</v>
      </c>
    </row>
    <row r="141" spans="1:6" ht="27" x14ac:dyDescent="0.3">
      <c r="A141" s="20" t="s">
        <v>76</v>
      </c>
      <c r="B141" s="7"/>
      <c r="C141" s="8"/>
      <c r="D141" s="1"/>
      <c r="E141" s="1"/>
      <c r="F141" s="1"/>
    </row>
    <row r="142" spans="1:6" ht="15.75" x14ac:dyDescent="0.3">
      <c r="A142" s="20"/>
      <c r="B142" s="7"/>
      <c r="C142" s="8"/>
      <c r="D142" s="1"/>
      <c r="E142" s="1"/>
      <c r="F142" s="1"/>
    </row>
    <row r="143" spans="1:6" ht="90.75" x14ac:dyDescent="0.3">
      <c r="A143" s="73" t="s">
        <v>101</v>
      </c>
      <c r="B143" s="7"/>
      <c r="C143" s="8"/>
      <c r="D143" s="1"/>
      <c r="E143" s="1"/>
      <c r="F143" s="1"/>
    </row>
    <row r="144" spans="1:6" ht="15.75" x14ac:dyDescent="0.3">
      <c r="A144" s="20"/>
      <c r="B144" s="7"/>
      <c r="C144" s="8"/>
      <c r="D144" s="1"/>
      <c r="E144" s="1"/>
      <c r="F144" s="1"/>
    </row>
    <row r="146" spans="1:6" ht="63.75" x14ac:dyDescent="0.25">
      <c r="A146" s="62" t="s">
        <v>71</v>
      </c>
      <c r="B146" s="62" t="s">
        <v>45</v>
      </c>
      <c r="C146" s="62" t="s">
        <v>43</v>
      </c>
      <c r="D146" s="62" t="s">
        <v>44</v>
      </c>
      <c r="E146" s="62" t="s">
        <v>39</v>
      </c>
      <c r="F146" s="62" t="s">
        <v>48</v>
      </c>
    </row>
    <row r="147" spans="1:6" ht="15.75" x14ac:dyDescent="0.3">
      <c r="A147" s="26" t="s">
        <v>9</v>
      </c>
      <c r="B147" s="11" t="s">
        <v>41</v>
      </c>
      <c r="C147" s="11" t="s">
        <v>42</v>
      </c>
      <c r="D147" s="10" t="s">
        <v>41</v>
      </c>
      <c r="E147" s="10" t="s">
        <v>41</v>
      </c>
      <c r="F147" s="12" t="s">
        <v>42</v>
      </c>
    </row>
    <row r="148" spans="1:6" ht="15.75" x14ac:dyDescent="0.3">
      <c r="A148" s="26" t="s">
        <v>10</v>
      </c>
      <c r="B148" s="11" t="s">
        <v>41</v>
      </c>
      <c r="C148" s="11" t="s">
        <v>42</v>
      </c>
      <c r="D148" s="10" t="s">
        <v>41</v>
      </c>
      <c r="E148" s="10" t="s">
        <v>41</v>
      </c>
      <c r="F148" s="12" t="s">
        <v>42</v>
      </c>
    </row>
    <row r="149" spans="1:6" ht="15.75" x14ac:dyDescent="0.3">
      <c r="A149" s="26" t="s">
        <v>11</v>
      </c>
      <c r="B149" s="11" t="s">
        <v>42</v>
      </c>
      <c r="C149" s="10" t="s">
        <v>42</v>
      </c>
      <c r="D149" s="10" t="s">
        <v>41</v>
      </c>
      <c r="E149" s="10" t="s">
        <v>42</v>
      </c>
      <c r="F149" s="12" t="s">
        <v>42</v>
      </c>
    </row>
    <row r="150" spans="1:6" ht="15.75" x14ac:dyDescent="0.3">
      <c r="A150" s="26" t="s">
        <v>12</v>
      </c>
      <c r="B150" s="11" t="s">
        <v>41</v>
      </c>
      <c r="C150" s="10" t="s">
        <v>42</v>
      </c>
      <c r="D150" s="10" t="s">
        <v>42</v>
      </c>
      <c r="E150" s="10" t="s">
        <v>42</v>
      </c>
      <c r="F150" s="12" t="s">
        <v>41</v>
      </c>
    </row>
    <row r="151" spans="1:6" ht="15.75" x14ac:dyDescent="0.3">
      <c r="A151" s="26" t="s">
        <v>13</v>
      </c>
      <c r="B151" s="11" t="s">
        <v>42</v>
      </c>
      <c r="C151" s="10" t="s">
        <v>42</v>
      </c>
      <c r="D151" s="10" t="s">
        <v>41</v>
      </c>
      <c r="E151" s="10" t="s">
        <v>42</v>
      </c>
      <c r="F151" s="12" t="s">
        <v>42</v>
      </c>
    </row>
    <row r="152" spans="1:6" ht="15.75" x14ac:dyDescent="0.3">
      <c r="A152" s="26" t="s">
        <v>14</v>
      </c>
      <c r="B152" s="11" t="s">
        <v>42</v>
      </c>
      <c r="C152" s="10" t="s">
        <v>42</v>
      </c>
      <c r="D152" s="10" t="s">
        <v>41</v>
      </c>
      <c r="E152" s="10" t="s">
        <v>42</v>
      </c>
      <c r="F152" s="12" t="s">
        <v>42</v>
      </c>
    </row>
    <row r="153" spans="1:6" ht="15.75" x14ac:dyDescent="0.3">
      <c r="A153" s="26" t="s">
        <v>50</v>
      </c>
      <c r="B153" s="11" t="s">
        <v>42</v>
      </c>
      <c r="C153" s="10" t="s">
        <v>42</v>
      </c>
      <c r="D153" s="10" t="s">
        <v>42</v>
      </c>
      <c r="E153" s="10" t="s">
        <v>42</v>
      </c>
      <c r="F153" s="12" t="s">
        <v>41</v>
      </c>
    </row>
    <row r="154" spans="1:6" ht="15.75" x14ac:dyDescent="0.3">
      <c r="A154" s="26" t="s">
        <v>47</v>
      </c>
      <c r="B154" s="11" t="s">
        <v>42</v>
      </c>
      <c r="C154" s="10" t="s">
        <v>42</v>
      </c>
      <c r="D154" s="10" t="s">
        <v>41</v>
      </c>
      <c r="E154" s="10" t="s">
        <v>42</v>
      </c>
      <c r="F154" s="12" t="s">
        <v>41</v>
      </c>
    </row>
    <row r="155" spans="1:6" ht="15.75" x14ac:dyDescent="0.3">
      <c r="A155" s="72" t="s">
        <v>73</v>
      </c>
      <c r="B155" s="69" t="s">
        <v>42</v>
      </c>
      <c r="C155" s="69" t="s">
        <v>42</v>
      </c>
      <c r="D155" s="70" t="s">
        <v>42</v>
      </c>
      <c r="E155" s="70" t="s">
        <v>42</v>
      </c>
      <c r="F155" s="71" t="s">
        <v>42</v>
      </c>
    </row>
    <row r="156" spans="1:6" ht="15.75" x14ac:dyDescent="0.3">
      <c r="A156" s="26" t="s">
        <v>17</v>
      </c>
      <c r="B156" s="11" t="s">
        <v>41</v>
      </c>
      <c r="C156" s="11" t="s">
        <v>42</v>
      </c>
      <c r="D156" s="10" t="s">
        <v>41</v>
      </c>
      <c r="E156" s="10" t="s">
        <v>42</v>
      </c>
      <c r="F156" s="12" t="s">
        <v>42</v>
      </c>
    </row>
    <row r="157" spans="1:6" ht="15.75" x14ac:dyDescent="0.3">
      <c r="A157" s="72" t="s">
        <v>72</v>
      </c>
      <c r="B157" s="69" t="s">
        <v>42</v>
      </c>
      <c r="C157" s="69" t="s">
        <v>42</v>
      </c>
      <c r="D157" s="70" t="s">
        <v>42</v>
      </c>
      <c r="E157" s="70" t="s">
        <v>42</v>
      </c>
      <c r="F157" s="71" t="s">
        <v>42</v>
      </c>
    </row>
    <row r="158" spans="1:6" ht="15.75" x14ac:dyDescent="0.3">
      <c r="A158" s="26" t="s">
        <v>21</v>
      </c>
      <c r="B158" s="11" t="s">
        <v>41</v>
      </c>
      <c r="C158" s="11" t="s">
        <v>42</v>
      </c>
      <c r="D158" s="10" t="s">
        <v>41</v>
      </c>
      <c r="E158" s="10" t="s">
        <v>42</v>
      </c>
      <c r="F158" s="12" t="s">
        <v>42</v>
      </c>
    </row>
    <row r="159" spans="1:6" ht="15.75" x14ac:dyDescent="0.3">
      <c r="A159" s="26" t="s">
        <v>24</v>
      </c>
      <c r="B159" s="11" t="s">
        <v>41</v>
      </c>
      <c r="C159" s="11" t="s">
        <v>42</v>
      </c>
      <c r="D159" s="10" t="s">
        <v>41</v>
      </c>
      <c r="E159" s="10" t="s">
        <v>41</v>
      </c>
      <c r="F159" s="12" t="s">
        <v>42</v>
      </c>
    </row>
    <row r="160" spans="1:6" x14ac:dyDescent="0.25">
      <c r="A160" s="63" t="s">
        <v>35</v>
      </c>
      <c r="B160" s="64">
        <v>6</v>
      </c>
      <c r="C160" s="65">
        <v>0</v>
      </c>
      <c r="D160" s="65">
        <v>9</v>
      </c>
      <c r="E160" s="65">
        <v>3</v>
      </c>
      <c r="F160" s="65">
        <v>3</v>
      </c>
    </row>
    <row r="161" spans="1:6" x14ac:dyDescent="0.25">
      <c r="A161" s="63" t="s">
        <v>34</v>
      </c>
      <c r="B161" s="66">
        <f>6/13*100</f>
        <v>46.153846153846153</v>
      </c>
      <c r="C161" s="67">
        <f>0/21*100</f>
        <v>0</v>
      </c>
      <c r="D161" s="68">
        <f>9/13*100</f>
        <v>69.230769230769226</v>
      </c>
      <c r="E161" s="68">
        <f>3/13*100</f>
        <v>23.076923076923077</v>
      </c>
      <c r="F161" s="68">
        <f>3/13*100</f>
        <v>23.076923076923077</v>
      </c>
    </row>
    <row r="162" spans="1:6" ht="27" x14ac:dyDescent="0.3">
      <c r="A162" s="20" t="s">
        <v>75</v>
      </c>
      <c r="B162" s="7"/>
      <c r="C162" s="8"/>
      <c r="D162" s="1"/>
      <c r="E162" s="1"/>
      <c r="F162" s="1"/>
    </row>
    <row r="164" spans="1:6" ht="64.5" x14ac:dyDescent="0.25">
      <c r="A164" s="73" t="s">
        <v>74</v>
      </c>
    </row>
    <row r="167" spans="1:6" ht="63.75" x14ac:dyDescent="0.25">
      <c r="A167" s="42" t="s">
        <v>98</v>
      </c>
      <c r="B167" s="42" t="s">
        <v>97</v>
      </c>
    </row>
    <row r="168" spans="1:6" x14ac:dyDescent="0.25">
      <c r="A168" s="26" t="s">
        <v>9</v>
      </c>
      <c r="B168" s="11" t="s">
        <v>41</v>
      </c>
    </row>
    <row r="169" spans="1:6" x14ac:dyDescent="0.25">
      <c r="A169" s="26" t="s">
        <v>22</v>
      </c>
      <c r="B169" s="11" t="s">
        <v>41</v>
      </c>
    </row>
    <row r="170" spans="1:6" x14ac:dyDescent="0.25">
      <c r="A170" s="26" t="s">
        <v>10</v>
      </c>
      <c r="B170" s="11" t="s">
        <v>41</v>
      </c>
    </row>
    <row r="171" spans="1:6" x14ac:dyDescent="0.25">
      <c r="A171" s="26" t="s">
        <v>12</v>
      </c>
      <c r="B171" s="11" t="s">
        <v>42</v>
      </c>
    </row>
    <row r="172" spans="1:6" x14ac:dyDescent="0.25">
      <c r="A172" s="26" t="s">
        <v>13</v>
      </c>
      <c r="B172" s="11" t="s">
        <v>41</v>
      </c>
    </row>
    <row r="173" spans="1:6" x14ac:dyDescent="0.25">
      <c r="A173" s="26" t="s">
        <v>14</v>
      </c>
      <c r="B173" s="11" t="s">
        <v>41</v>
      </c>
    </row>
    <row r="174" spans="1:6" x14ac:dyDescent="0.25">
      <c r="A174" s="26" t="s">
        <v>50</v>
      </c>
      <c r="B174" s="11" t="s">
        <v>42</v>
      </c>
    </row>
    <row r="175" spans="1:6" x14ac:dyDescent="0.25">
      <c r="A175" s="26" t="s">
        <v>15</v>
      </c>
      <c r="B175" s="11" t="s">
        <v>41</v>
      </c>
    </row>
    <row r="176" spans="1:6" x14ac:dyDescent="0.25">
      <c r="A176" s="26" t="s">
        <v>99</v>
      </c>
      <c r="B176" s="75" t="s">
        <v>42</v>
      </c>
    </row>
    <row r="177" spans="1:6" x14ac:dyDescent="0.25">
      <c r="A177" s="26" t="s">
        <v>17</v>
      </c>
      <c r="B177" s="75" t="s">
        <v>41</v>
      </c>
    </row>
    <row r="178" spans="1:6" x14ac:dyDescent="0.25">
      <c r="A178" s="26" t="s">
        <v>100</v>
      </c>
      <c r="B178" s="75" t="s">
        <v>42</v>
      </c>
    </row>
    <row r="179" spans="1:6" x14ac:dyDescent="0.25">
      <c r="A179" s="26" t="s">
        <v>18</v>
      </c>
      <c r="B179" s="11" t="s">
        <v>42</v>
      </c>
    </row>
    <row r="180" spans="1:6" x14ac:dyDescent="0.25">
      <c r="A180" s="26" t="s">
        <v>19</v>
      </c>
      <c r="B180" s="11" t="s">
        <v>41</v>
      </c>
    </row>
    <row r="181" spans="1:6" x14ac:dyDescent="0.25">
      <c r="A181" s="26" t="s">
        <v>20</v>
      </c>
      <c r="B181" s="11" t="s">
        <v>41</v>
      </c>
    </row>
    <row r="182" spans="1:6" x14ac:dyDescent="0.25">
      <c r="A182" s="26" t="s">
        <v>21</v>
      </c>
      <c r="B182" s="11" t="s">
        <v>42</v>
      </c>
    </row>
    <row r="183" spans="1:6" x14ac:dyDescent="0.25">
      <c r="A183" s="43" t="s">
        <v>35</v>
      </c>
      <c r="B183" s="44">
        <v>9</v>
      </c>
    </row>
    <row r="184" spans="1:6" x14ac:dyDescent="0.25">
      <c r="A184" s="43" t="s">
        <v>34</v>
      </c>
      <c r="B184" s="46">
        <f>9/15*100</f>
        <v>60</v>
      </c>
    </row>
    <row r="187" spans="1:6" ht="63.75" x14ac:dyDescent="0.25">
      <c r="A187" s="99" t="s">
        <v>112</v>
      </c>
      <c r="B187" s="99" t="s">
        <v>45</v>
      </c>
      <c r="C187" s="99" t="s">
        <v>43</v>
      </c>
      <c r="D187" s="99" t="s">
        <v>44</v>
      </c>
      <c r="E187" s="99" t="s">
        <v>39</v>
      </c>
      <c r="F187" s="99" t="s">
        <v>48</v>
      </c>
    </row>
    <row r="188" spans="1:6" ht="15.75" x14ac:dyDescent="0.3">
      <c r="A188" s="26" t="s">
        <v>9</v>
      </c>
      <c r="B188" s="11" t="s">
        <v>41</v>
      </c>
      <c r="C188" s="10" t="s">
        <v>42</v>
      </c>
      <c r="D188" s="10" t="s">
        <v>42</v>
      </c>
      <c r="E188" s="10" t="s">
        <v>42</v>
      </c>
      <c r="F188" s="12" t="s">
        <v>42</v>
      </c>
    </row>
    <row r="189" spans="1:6" ht="15.75" x14ac:dyDescent="0.3">
      <c r="A189" s="26" t="s">
        <v>22</v>
      </c>
      <c r="B189" s="11" t="s">
        <v>41</v>
      </c>
      <c r="C189" s="10" t="s">
        <v>42</v>
      </c>
      <c r="D189" s="10" t="s">
        <v>42</v>
      </c>
      <c r="E189" s="10" t="s">
        <v>42</v>
      </c>
      <c r="F189" s="12" t="s">
        <v>42</v>
      </c>
    </row>
    <row r="190" spans="1:6" ht="15.75" x14ac:dyDescent="0.3">
      <c r="A190" s="26" t="s">
        <v>10</v>
      </c>
      <c r="B190" s="11" t="s">
        <v>41</v>
      </c>
      <c r="C190" s="10" t="s">
        <v>42</v>
      </c>
      <c r="D190" s="10" t="s">
        <v>42</v>
      </c>
      <c r="E190" s="10" t="s">
        <v>41</v>
      </c>
      <c r="F190" s="12" t="s">
        <v>42</v>
      </c>
    </row>
    <row r="191" spans="1:6" ht="15.75" x14ac:dyDescent="0.3">
      <c r="A191" s="26" t="s">
        <v>12</v>
      </c>
      <c r="B191" s="11" t="s">
        <v>41</v>
      </c>
      <c r="C191" s="10" t="s">
        <v>42</v>
      </c>
      <c r="D191" s="10" t="s">
        <v>42</v>
      </c>
      <c r="E191" s="10" t="s">
        <v>42</v>
      </c>
      <c r="F191" s="12" t="s">
        <v>41</v>
      </c>
    </row>
    <row r="192" spans="1:6" ht="15.75" x14ac:dyDescent="0.3">
      <c r="A192" s="26" t="s">
        <v>50</v>
      </c>
      <c r="B192" s="11" t="s">
        <v>41</v>
      </c>
      <c r="C192" s="10" t="s">
        <v>42</v>
      </c>
      <c r="D192" s="10" t="s">
        <v>42</v>
      </c>
      <c r="E192" s="10" t="s">
        <v>42</v>
      </c>
      <c r="F192" s="12" t="s">
        <v>41</v>
      </c>
    </row>
    <row r="193" spans="1:6" ht="15.75" x14ac:dyDescent="0.3">
      <c r="A193" s="26" t="s">
        <v>99</v>
      </c>
      <c r="B193" s="69" t="s">
        <v>42</v>
      </c>
      <c r="C193" s="70" t="s">
        <v>42</v>
      </c>
      <c r="D193" s="70" t="s">
        <v>42</v>
      </c>
      <c r="E193" s="70" t="s">
        <v>42</v>
      </c>
      <c r="F193" s="71" t="s">
        <v>42</v>
      </c>
    </row>
    <row r="194" spans="1:6" ht="15.75" x14ac:dyDescent="0.3">
      <c r="A194" s="26" t="s">
        <v>100</v>
      </c>
      <c r="B194" s="69" t="s">
        <v>42</v>
      </c>
      <c r="C194" s="70" t="s">
        <v>42</v>
      </c>
      <c r="D194" s="70" t="s">
        <v>42</v>
      </c>
      <c r="E194" s="70" t="s">
        <v>42</v>
      </c>
      <c r="F194" s="71" t="s">
        <v>42</v>
      </c>
    </row>
    <row r="195" spans="1:6" ht="15.75" x14ac:dyDescent="0.3">
      <c r="A195" s="26" t="s">
        <v>18</v>
      </c>
      <c r="B195" s="11" t="s">
        <v>41</v>
      </c>
      <c r="C195" s="10" t="s">
        <v>42</v>
      </c>
      <c r="D195" s="10" t="s">
        <v>42</v>
      </c>
      <c r="E195" s="10" t="s">
        <v>42</v>
      </c>
      <c r="F195" s="12" t="s">
        <v>42</v>
      </c>
    </row>
    <row r="196" spans="1:6" ht="15.75" x14ac:dyDescent="0.3">
      <c r="A196" s="26" t="s">
        <v>20</v>
      </c>
      <c r="B196" s="11" t="s">
        <v>41</v>
      </c>
      <c r="C196" s="10" t="s">
        <v>42</v>
      </c>
      <c r="D196" s="10" t="s">
        <v>42</v>
      </c>
      <c r="E196" s="10" t="s">
        <v>41</v>
      </c>
      <c r="F196" s="12" t="s">
        <v>42</v>
      </c>
    </row>
    <row r="197" spans="1:6" x14ac:dyDescent="0.25">
      <c r="A197" s="41" t="s">
        <v>35</v>
      </c>
      <c r="B197" s="36">
        <v>7</v>
      </c>
      <c r="C197" s="37">
        <v>0</v>
      </c>
      <c r="D197" s="37">
        <v>0</v>
      </c>
      <c r="E197" s="37">
        <v>2</v>
      </c>
      <c r="F197" s="37">
        <v>2</v>
      </c>
    </row>
    <row r="198" spans="1:6" x14ac:dyDescent="0.25">
      <c r="A198" s="41" t="s">
        <v>34</v>
      </c>
      <c r="B198" s="36">
        <f>7/9*100</f>
        <v>77.777777777777786</v>
      </c>
      <c r="C198" s="37">
        <f>0/9*100</f>
        <v>0</v>
      </c>
      <c r="D198" s="37">
        <f>0/9*100</f>
        <v>0</v>
      </c>
      <c r="E198" s="37">
        <f>2/9*100</f>
        <v>22.222222222222221</v>
      </c>
      <c r="F198" s="37">
        <f>2/9*100</f>
        <v>22.222222222222221</v>
      </c>
    </row>
    <row r="200" spans="1:6" ht="26.25" x14ac:dyDescent="0.25">
      <c r="A200" s="20" t="s">
        <v>123</v>
      </c>
    </row>
    <row r="202" spans="1:6" ht="39" x14ac:dyDescent="0.25">
      <c r="A202" s="73" t="s">
        <v>113</v>
      </c>
    </row>
    <row r="205" spans="1:6" ht="63.75" x14ac:dyDescent="0.25">
      <c r="A205" s="99" t="s">
        <v>114</v>
      </c>
      <c r="B205" s="99" t="s">
        <v>45</v>
      </c>
      <c r="C205" s="99" t="s">
        <v>43</v>
      </c>
      <c r="D205" s="99" t="s">
        <v>44</v>
      </c>
      <c r="E205" s="99" t="s">
        <v>39</v>
      </c>
      <c r="F205" s="99" t="s">
        <v>48</v>
      </c>
    </row>
    <row r="206" spans="1:6" ht="15.75" x14ac:dyDescent="0.3">
      <c r="A206" s="102" t="s">
        <v>9</v>
      </c>
      <c r="B206" s="103" t="s">
        <v>42</v>
      </c>
      <c r="C206" s="104" t="s">
        <v>42</v>
      </c>
      <c r="D206" s="104" t="s">
        <v>42</v>
      </c>
      <c r="E206" s="104" t="s">
        <v>42</v>
      </c>
      <c r="F206" s="105" t="s">
        <v>42</v>
      </c>
    </row>
    <row r="207" spans="1:6" ht="15.75" x14ac:dyDescent="0.3">
      <c r="A207" s="102" t="s">
        <v>22</v>
      </c>
      <c r="B207" s="103" t="s">
        <v>42</v>
      </c>
      <c r="C207" s="104" t="s">
        <v>42</v>
      </c>
      <c r="D207" s="104" t="s">
        <v>42</v>
      </c>
      <c r="E207" s="104" t="s">
        <v>42</v>
      </c>
      <c r="F207" s="105" t="s">
        <v>42</v>
      </c>
    </row>
    <row r="208" spans="1:6" ht="15.75" x14ac:dyDescent="0.3">
      <c r="A208" s="26" t="s">
        <v>12</v>
      </c>
      <c r="B208" s="11" t="s">
        <v>42</v>
      </c>
      <c r="C208" s="10" t="s">
        <v>42</v>
      </c>
      <c r="D208" s="10" t="s">
        <v>42</v>
      </c>
      <c r="E208" s="10" t="s">
        <v>42</v>
      </c>
      <c r="F208" s="12" t="s">
        <v>41</v>
      </c>
    </row>
    <row r="209" spans="1:6" ht="15.75" x14ac:dyDescent="0.3">
      <c r="A209" s="26" t="s">
        <v>50</v>
      </c>
      <c r="B209" s="11" t="s">
        <v>41</v>
      </c>
      <c r="C209" s="10" t="s">
        <v>42</v>
      </c>
      <c r="D209" s="10" t="s">
        <v>42</v>
      </c>
      <c r="E209" s="10" t="s">
        <v>42</v>
      </c>
      <c r="F209" s="12" t="s">
        <v>41</v>
      </c>
    </row>
    <row r="210" spans="1:6" ht="15.75" x14ac:dyDescent="0.3">
      <c r="A210" s="106" t="s">
        <v>15</v>
      </c>
      <c r="B210" s="107" t="s">
        <v>42</v>
      </c>
      <c r="C210" s="108" t="s">
        <v>42</v>
      </c>
      <c r="D210" s="108" t="s">
        <v>42</v>
      </c>
      <c r="E210" s="108" t="s">
        <v>42</v>
      </c>
      <c r="F210" s="109" t="s">
        <v>42</v>
      </c>
    </row>
    <row r="211" spans="1:6" ht="15.75" x14ac:dyDescent="0.3">
      <c r="A211" s="106" t="s">
        <v>99</v>
      </c>
      <c r="B211" s="107" t="s">
        <v>42</v>
      </c>
      <c r="C211" s="108" t="s">
        <v>42</v>
      </c>
      <c r="D211" s="108" t="s">
        <v>42</v>
      </c>
      <c r="E211" s="108" t="s">
        <v>42</v>
      </c>
      <c r="F211" s="109" t="s">
        <v>42</v>
      </c>
    </row>
    <row r="212" spans="1:6" ht="15.75" x14ac:dyDescent="0.3">
      <c r="A212" s="26" t="s">
        <v>23</v>
      </c>
      <c r="B212" s="75" t="s">
        <v>41</v>
      </c>
      <c r="C212" s="100" t="s">
        <v>42</v>
      </c>
      <c r="D212" s="100" t="s">
        <v>42</v>
      </c>
      <c r="E212" s="100" t="s">
        <v>42</v>
      </c>
      <c r="F212" s="101" t="s">
        <v>42</v>
      </c>
    </row>
    <row r="213" spans="1:6" ht="15.75" x14ac:dyDescent="0.3">
      <c r="A213" s="26" t="s">
        <v>100</v>
      </c>
      <c r="B213" s="75" t="s">
        <v>41</v>
      </c>
      <c r="C213" s="100" t="s">
        <v>42</v>
      </c>
      <c r="D213" s="100" t="s">
        <v>42</v>
      </c>
      <c r="E213" s="100" t="s">
        <v>42</v>
      </c>
      <c r="F213" s="101" t="s">
        <v>42</v>
      </c>
    </row>
    <row r="214" spans="1:6" ht="15.75" x14ac:dyDescent="0.3">
      <c r="A214" s="106" t="s">
        <v>18</v>
      </c>
      <c r="B214" s="107" t="s">
        <v>42</v>
      </c>
      <c r="C214" s="108" t="s">
        <v>42</v>
      </c>
      <c r="D214" s="108" t="s">
        <v>42</v>
      </c>
      <c r="E214" s="108" t="s">
        <v>42</v>
      </c>
      <c r="F214" s="109" t="s">
        <v>42</v>
      </c>
    </row>
    <row r="215" spans="1:6" ht="15.75" x14ac:dyDescent="0.3">
      <c r="A215" s="26" t="s">
        <v>20</v>
      </c>
      <c r="B215" s="11" t="s">
        <v>42</v>
      </c>
      <c r="C215" s="10" t="s">
        <v>42</v>
      </c>
      <c r="D215" s="10" t="s">
        <v>42</v>
      </c>
      <c r="E215" s="10" t="s">
        <v>41</v>
      </c>
      <c r="F215" s="12" t="s">
        <v>42</v>
      </c>
    </row>
    <row r="216" spans="1:6" ht="15.75" x14ac:dyDescent="0.3">
      <c r="A216" s="1" t="s">
        <v>115</v>
      </c>
      <c r="B216" s="11" t="s">
        <v>42</v>
      </c>
      <c r="C216" s="10" t="s">
        <v>42</v>
      </c>
      <c r="D216" s="10" t="s">
        <v>42</v>
      </c>
      <c r="E216" s="10" t="s">
        <v>41</v>
      </c>
      <c r="F216" s="12" t="s">
        <v>42</v>
      </c>
    </row>
    <row r="217" spans="1:6" x14ac:dyDescent="0.25">
      <c r="A217" s="41" t="s">
        <v>35</v>
      </c>
      <c r="B217" s="36">
        <v>3</v>
      </c>
      <c r="C217" s="37">
        <v>0</v>
      </c>
      <c r="D217" s="37">
        <v>0</v>
      </c>
      <c r="E217" s="37">
        <v>2</v>
      </c>
      <c r="F217" s="37">
        <v>2</v>
      </c>
    </row>
    <row r="218" spans="1:6" x14ac:dyDescent="0.25">
      <c r="A218" s="41" t="s">
        <v>34</v>
      </c>
      <c r="B218" s="36">
        <f>3/11*100</f>
        <v>27.27272727272727</v>
      </c>
      <c r="C218" s="37">
        <f>0/11*100</f>
        <v>0</v>
      </c>
      <c r="D218" s="37">
        <f>0/11*100</f>
        <v>0</v>
      </c>
      <c r="E218" s="37">
        <f>2/11*100</f>
        <v>18.181818181818183</v>
      </c>
      <c r="F218" s="37">
        <f>2/11*100</f>
        <v>18.181818181818183</v>
      </c>
    </row>
    <row r="220" spans="1:6" ht="26.25" x14ac:dyDescent="0.25">
      <c r="A220" s="20" t="s">
        <v>124</v>
      </c>
    </row>
    <row r="222" spans="1:6" ht="39" x14ac:dyDescent="0.25">
      <c r="A222" s="73" t="s">
        <v>116</v>
      </c>
    </row>
    <row r="224" spans="1:6" ht="63.75" x14ac:dyDescent="0.25">
      <c r="A224" s="117" t="s">
        <v>122</v>
      </c>
      <c r="B224" s="117" t="s">
        <v>45</v>
      </c>
      <c r="C224" s="117" t="s">
        <v>43</v>
      </c>
      <c r="D224" s="117" t="s">
        <v>44</v>
      </c>
      <c r="E224" s="117" t="s">
        <v>39</v>
      </c>
      <c r="F224" s="117" t="s">
        <v>48</v>
      </c>
    </row>
    <row r="225" spans="1:6" ht="15.75" x14ac:dyDescent="0.3">
      <c r="A225" s="26" t="s">
        <v>22</v>
      </c>
      <c r="B225" s="11" t="s">
        <v>41</v>
      </c>
      <c r="C225" s="10" t="s">
        <v>42</v>
      </c>
      <c r="D225" s="10" t="s">
        <v>42</v>
      </c>
      <c r="E225" s="10" t="s">
        <v>42</v>
      </c>
      <c r="F225" s="12" t="s">
        <v>42</v>
      </c>
    </row>
    <row r="226" spans="1:6" ht="15.75" x14ac:dyDescent="0.3">
      <c r="A226" s="26" t="s">
        <v>12</v>
      </c>
      <c r="B226" s="11" t="s">
        <v>41</v>
      </c>
      <c r="C226" s="10" t="s">
        <v>42</v>
      </c>
      <c r="D226" s="10" t="s">
        <v>42</v>
      </c>
      <c r="E226" s="10" t="s">
        <v>42</v>
      </c>
      <c r="F226" s="12" t="s">
        <v>41</v>
      </c>
    </row>
    <row r="227" spans="1:6" ht="15.75" x14ac:dyDescent="0.3">
      <c r="A227" s="26" t="s">
        <v>50</v>
      </c>
      <c r="B227" s="11" t="s">
        <v>41</v>
      </c>
      <c r="C227" s="10" t="s">
        <v>42</v>
      </c>
      <c r="D227" s="10" t="s">
        <v>42</v>
      </c>
      <c r="E227" s="10" t="s">
        <v>42</v>
      </c>
      <c r="F227" s="12" t="s">
        <v>41</v>
      </c>
    </row>
    <row r="228" spans="1:6" ht="15.75" x14ac:dyDescent="0.3">
      <c r="A228" s="26" t="s">
        <v>15</v>
      </c>
      <c r="B228" s="11" t="s">
        <v>41</v>
      </c>
      <c r="C228" s="10" t="s">
        <v>42</v>
      </c>
      <c r="D228" s="10" t="s">
        <v>42</v>
      </c>
      <c r="E228" s="10" t="s">
        <v>42</v>
      </c>
      <c r="F228" s="12" t="s">
        <v>42</v>
      </c>
    </row>
    <row r="229" spans="1:6" ht="15.75" x14ac:dyDescent="0.3">
      <c r="A229" s="26" t="s">
        <v>126</v>
      </c>
      <c r="B229" s="11" t="s">
        <v>41</v>
      </c>
      <c r="C229" s="10" t="s">
        <v>42</v>
      </c>
      <c r="D229" s="10" t="s">
        <v>42</v>
      </c>
      <c r="E229" s="10" t="s">
        <v>42</v>
      </c>
      <c r="F229" s="12" t="s">
        <v>42</v>
      </c>
    </row>
    <row r="230" spans="1:6" ht="15.75" x14ac:dyDescent="0.3">
      <c r="A230" s="72" t="s">
        <v>99</v>
      </c>
      <c r="B230" s="69" t="s">
        <v>42</v>
      </c>
      <c r="C230" s="70" t="s">
        <v>42</v>
      </c>
      <c r="D230" s="70" t="s">
        <v>42</v>
      </c>
      <c r="E230" s="70" t="s">
        <v>42</v>
      </c>
      <c r="F230" s="71" t="s">
        <v>42</v>
      </c>
    </row>
    <row r="231" spans="1:6" ht="15.75" x14ac:dyDescent="0.3">
      <c r="A231" s="26" t="s">
        <v>17</v>
      </c>
      <c r="B231" s="75" t="s">
        <v>41</v>
      </c>
      <c r="C231" s="100" t="s">
        <v>42</v>
      </c>
      <c r="D231" s="100" t="s">
        <v>42</v>
      </c>
      <c r="E231" s="100" t="s">
        <v>41</v>
      </c>
      <c r="F231" s="101" t="s">
        <v>42</v>
      </c>
    </row>
    <row r="232" spans="1:6" ht="15.75" x14ac:dyDescent="0.3">
      <c r="A232" s="26" t="s">
        <v>18</v>
      </c>
      <c r="B232" s="11" t="s">
        <v>41</v>
      </c>
      <c r="C232" s="10" t="s">
        <v>42</v>
      </c>
      <c r="D232" s="10" t="s">
        <v>42</v>
      </c>
      <c r="E232" s="10" t="s">
        <v>42</v>
      </c>
      <c r="F232" s="12" t="s">
        <v>42</v>
      </c>
    </row>
    <row r="233" spans="1:6" ht="15.75" x14ac:dyDescent="0.3">
      <c r="A233" s="26" t="s">
        <v>20</v>
      </c>
      <c r="B233" s="11" t="s">
        <v>41</v>
      </c>
      <c r="C233" s="10" t="s">
        <v>42</v>
      </c>
      <c r="D233" s="10" t="s">
        <v>42</v>
      </c>
      <c r="E233" s="10" t="s">
        <v>41</v>
      </c>
      <c r="F233" s="12" t="s">
        <v>42</v>
      </c>
    </row>
    <row r="234" spans="1:6" ht="15.75" x14ac:dyDescent="0.3">
      <c r="A234" s="26" t="s">
        <v>127</v>
      </c>
      <c r="B234" s="75" t="s">
        <v>42</v>
      </c>
      <c r="C234" s="100" t="s">
        <v>42</v>
      </c>
      <c r="D234" s="10" t="s">
        <v>42</v>
      </c>
      <c r="E234" s="10" t="s">
        <v>41</v>
      </c>
      <c r="F234" s="12" t="s">
        <v>42</v>
      </c>
    </row>
    <row r="235" spans="1:6" x14ac:dyDescent="0.25">
      <c r="A235" s="117" t="s">
        <v>35</v>
      </c>
      <c r="B235" s="117">
        <v>8</v>
      </c>
      <c r="C235" s="117">
        <v>0</v>
      </c>
      <c r="D235" s="117">
        <v>0</v>
      </c>
      <c r="E235" s="117">
        <v>3</v>
      </c>
      <c r="F235" s="117">
        <v>2</v>
      </c>
    </row>
    <row r="236" spans="1:6" x14ac:dyDescent="0.25">
      <c r="A236" s="117" t="s">
        <v>34</v>
      </c>
      <c r="B236" s="117">
        <f>8/10*100</f>
        <v>80</v>
      </c>
      <c r="C236" s="117">
        <f>0/10*100</f>
        <v>0</v>
      </c>
      <c r="D236" s="117">
        <f>0/10*100</f>
        <v>0</v>
      </c>
      <c r="E236" s="117">
        <f>3/10*100</f>
        <v>30</v>
      </c>
      <c r="F236" s="117">
        <f>2/10*100</f>
        <v>20</v>
      </c>
    </row>
    <row r="238" spans="1:6" ht="26.25" x14ac:dyDescent="0.25">
      <c r="A238" s="20" t="s">
        <v>128</v>
      </c>
    </row>
    <row r="240" spans="1:6" ht="39" x14ac:dyDescent="0.25">
      <c r="A240" s="73" t="s">
        <v>129</v>
      </c>
    </row>
    <row r="242" spans="1:6" ht="63.75" x14ac:dyDescent="0.25">
      <c r="A242" s="117" t="s">
        <v>130</v>
      </c>
      <c r="B242" s="117" t="s">
        <v>45</v>
      </c>
      <c r="C242" s="117" t="s">
        <v>43</v>
      </c>
      <c r="D242" s="117" t="s">
        <v>44</v>
      </c>
      <c r="E242" s="117" t="s">
        <v>39</v>
      </c>
      <c r="F242" s="117" t="s">
        <v>48</v>
      </c>
    </row>
    <row r="243" spans="1:6" ht="15.75" x14ac:dyDescent="0.3">
      <c r="A243" s="118" t="s">
        <v>22</v>
      </c>
      <c r="B243" s="119" t="s">
        <v>41</v>
      </c>
      <c r="C243" s="120" t="s">
        <v>42</v>
      </c>
      <c r="D243" s="120" t="s">
        <v>42</v>
      </c>
      <c r="E243" s="120" t="s">
        <v>42</v>
      </c>
      <c r="F243" s="121" t="s">
        <v>42</v>
      </c>
    </row>
    <row r="244" spans="1:6" ht="15.75" x14ac:dyDescent="0.3">
      <c r="A244" s="26" t="s">
        <v>12</v>
      </c>
      <c r="B244" s="11" t="s">
        <v>41</v>
      </c>
      <c r="C244" s="10" t="s">
        <v>42</v>
      </c>
      <c r="D244" s="10" t="s">
        <v>42</v>
      </c>
      <c r="E244" s="10" t="s">
        <v>42</v>
      </c>
      <c r="F244" s="12" t="s">
        <v>41</v>
      </c>
    </row>
    <row r="245" spans="1:6" ht="15.75" x14ac:dyDescent="0.3">
      <c r="A245" s="26" t="s">
        <v>50</v>
      </c>
      <c r="B245" s="11" t="s">
        <v>41</v>
      </c>
      <c r="C245" s="10" t="s">
        <v>42</v>
      </c>
      <c r="D245" s="10" t="s">
        <v>42</v>
      </c>
      <c r="E245" s="10" t="s">
        <v>42</v>
      </c>
      <c r="F245" s="12" t="s">
        <v>41</v>
      </c>
    </row>
    <row r="246" spans="1:6" ht="15.75" x14ac:dyDescent="0.3">
      <c r="A246" s="26" t="s">
        <v>15</v>
      </c>
      <c r="B246" s="75" t="s">
        <v>41</v>
      </c>
      <c r="C246" s="100" t="s">
        <v>42</v>
      </c>
      <c r="D246" s="100" t="s">
        <v>42</v>
      </c>
      <c r="E246" s="100" t="s">
        <v>42</v>
      </c>
      <c r="F246" s="101" t="s">
        <v>42</v>
      </c>
    </row>
    <row r="247" spans="1:6" ht="15.75" x14ac:dyDescent="0.3">
      <c r="A247" s="106" t="s">
        <v>99</v>
      </c>
      <c r="B247" s="107" t="s">
        <v>42</v>
      </c>
      <c r="C247" s="108" t="s">
        <v>42</v>
      </c>
      <c r="D247" s="108" t="s">
        <v>42</v>
      </c>
      <c r="E247" s="108" t="s">
        <v>42</v>
      </c>
      <c r="F247" s="109" t="s">
        <v>42</v>
      </c>
    </row>
    <row r="248" spans="1:6" ht="15.75" x14ac:dyDescent="0.3">
      <c r="A248" s="26" t="s">
        <v>17</v>
      </c>
      <c r="B248" s="75" t="s">
        <v>41</v>
      </c>
      <c r="C248" s="100" t="s">
        <v>42</v>
      </c>
      <c r="D248" s="100" t="s">
        <v>42</v>
      </c>
      <c r="E248" s="100" t="s">
        <v>41</v>
      </c>
      <c r="F248" s="101" t="s">
        <v>42</v>
      </c>
    </row>
    <row r="249" spans="1:6" ht="15.75" x14ac:dyDescent="0.3">
      <c r="A249" s="26" t="s">
        <v>100</v>
      </c>
      <c r="B249" s="75" t="s">
        <v>41</v>
      </c>
      <c r="C249" s="100" t="s">
        <v>42</v>
      </c>
      <c r="D249" s="100" t="s">
        <v>42</v>
      </c>
      <c r="E249" s="100" t="s">
        <v>42</v>
      </c>
      <c r="F249" s="101" t="s">
        <v>42</v>
      </c>
    </row>
    <row r="250" spans="1:6" ht="15.75" x14ac:dyDescent="0.3">
      <c r="A250" s="26" t="s">
        <v>20</v>
      </c>
      <c r="B250" s="11" t="s">
        <v>41</v>
      </c>
      <c r="C250" s="10" t="s">
        <v>42</v>
      </c>
      <c r="D250" s="10" t="s">
        <v>42</v>
      </c>
      <c r="E250" s="10" t="s">
        <v>41</v>
      </c>
      <c r="F250" s="12" t="s">
        <v>42</v>
      </c>
    </row>
    <row r="251" spans="1:6" ht="15.75" x14ac:dyDescent="0.3">
      <c r="A251" s="1" t="s">
        <v>115</v>
      </c>
      <c r="B251" s="11" t="s">
        <v>42</v>
      </c>
      <c r="C251" s="10" t="s">
        <v>42</v>
      </c>
      <c r="D251" s="10" t="s">
        <v>42</v>
      </c>
      <c r="E251" s="10" t="s">
        <v>41</v>
      </c>
      <c r="F251" s="12" t="s">
        <v>42</v>
      </c>
    </row>
    <row r="252" spans="1:6" x14ac:dyDescent="0.25">
      <c r="A252" s="117" t="s">
        <v>35</v>
      </c>
      <c r="B252" s="117">
        <v>7</v>
      </c>
      <c r="C252" s="117">
        <v>0</v>
      </c>
      <c r="D252" s="117">
        <v>0</v>
      </c>
      <c r="E252" s="117">
        <v>3</v>
      </c>
      <c r="F252" s="117">
        <v>2</v>
      </c>
    </row>
    <row r="253" spans="1:6" x14ac:dyDescent="0.25">
      <c r="A253" s="117" t="s">
        <v>34</v>
      </c>
      <c r="B253" s="117">
        <f>7/9*100</f>
        <v>77.777777777777786</v>
      </c>
      <c r="C253" s="117">
        <f>0/9*100</f>
        <v>0</v>
      </c>
      <c r="D253" s="117">
        <f>0/9*100</f>
        <v>0</v>
      </c>
      <c r="E253" s="117">
        <f>3/9*100</f>
        <v>33.333333333333329</v>
      </c>
      <c r="F253" s="117">
        <f>2/9*100</f>
        <v>22.222222222222221</v>
      </c>
    </row>
    <row r="255" spans="1:6" ht="26.25" x14ac:dyDescent="0.25">
      <c r="A255" s="20" t="s">
        <v>125</v>
      </c>
    </row>
    <row r="257" spans="1:6" ht="39" x14ac:dyDescent="0.25">
      <c r="A257" s="73" t="s">
        <v>131</v>
      </c>
    </row>
    <row r="259" spans="1:6" ht="63.75" x14ac:dyDescent="0.25">
      <c r="A259" s="117" t="s">
        <v>134</v>
      </c>
      <c r="B259" s="117" t="s">
        <v>45</v>
      </c>
      <c r="C259" s="117" t="s">
        <v>43</v>
      </c>
      <c r="D259" s="117" t="s">
        <v>44</v>
      </c>
      <c r="E259" s="117" t="s">
        <v>39</v>
      </c>
      <c r="F259" s="117" t="s">
        <v>48</v>
      </c>
    </row>
    <row r="260" spans="1:6" ht="15.75" x14ac:dyDescent="0.3">
      <c r="A260" s="118" t="s">
        <v>22</v>
      </c>
      <c r="B260" s="119" t="s">
        <v>41</v>
      </c>
      <c r="C260" s="120" t="s">
        <v>42</v>
      </c>
      <c r="D260" s="120" t="s">
        <v>42</v>
      </c>
      <c r="E260" s="120" t="s">
        <v>42</v>
      </c>
      <c r="F260" s="121" t="s">
        <v>42</v>
      </c>
    </row>
    <row r="261" spans="1:6" ht="15.75" x14ac:dyDescent="0.3">
      <c r="A261" s="26" t="s">
        <v>12</v>
      </c>
      <c r="B261" s="11" t="s">
        <v>41</v>
      </c>
      <c r="C261" s="10" t="s">
        <v>42</v>
      </c>
      <c r="D261" s="10" t="s">
        <v>42</v>
      </c>
      <c r="E261" s="10" t="s">
        <v>42</v>
      </c>
      <c r="F261" s="12" t="s">
        <v>41</v>
      </c>
    </row>
    <row r="262" spans="1:6" ht="15.75" x14ac:dyDescent="0.3">
      <c r="A262" s="26" t="s">
        <v>50</v>
      </c>
      <c r="B262" s="11" t="s">
        <v>41</v>
      </c>
      <c r="C262" s="10" t="s">
        <v>42</v>
      </c>
      <c r="D262" s="10" t="s">
        <v>42</v>
      </c>
      <c r="E262" s="10" t="s">
        <v>42</v>
      </c>
      <c r="F262" s="12" t="s">
        <v>41</v>
      </c>
    </row>
    <row r="263" spans="1:6" ht="15.75" x14ac:dyDescent="0.3">
      <c r="A263" s="26" t="s">
        <v>15</v>
      </c>
      <c r="B263" s="75" t="s">
        <v>41</v>
      </c>
      <c r="C263" s="100" t="s">
        <v>42</v>
      </c>
      <c r="D263" s="100" t="s">
        <v>42</v>
      </c>
      <c r="E263" s="100" t="s">
        <v>42</v>
      </c>
      <c r="F263" s="101" t="s">
        <v>42</v>
      </c>
    </row>
    <row r="264" spans="1:6" ht="15.75" x14ac:dyDescent="0.3">
      <c r="A264" s="26" t="s">
        <v>126</v>
      </c>
      <c r="B264" s="75" t="s">
        <v>41</v>
      </c>
      <c r="C264" s="100" t="s">
        <v>42</v>
      </c>
      <c r="D264" s="100" t="s">
        <v>42</v>
      </c>
      <c r="E264" s="100" t="s">
        <v>42</v>
      </c>
      <c r="F264" s="101" t="s">
        <v>42</v>
      </c>
    </row>
    <row r="265" spans="1:6" ht="15.75" x14ac:dyDescent="0.3">
      <c r="A265" s="106" t="s">
        <v>99</v>
      </c>
      <c r="B265" s="107" t="s">
        <v>42</v>
      </c>
      <c r="C265" s="108" t="s">
        <v>42</v>
      </c>
      <c r="D265" s="108" t="s">
        <v>42</v>
      </c>
      <c r="E265" s="108" t="s">
        <v>42</v>
      </c>
      <c r="F265" s="109" t="s">
        <v>42</v>
      </c>
    </row>
    <row r="266" spans="1:6" ht="15.75" x14ac:dyDescent="0.3">
      <c r="A266" s="26" t="s">
        <v>17</v>
      </c>
      <c r="B266" s="75" t="s">
        <v>41</v>
      </c>
      <c r="C266" s="100" t="s">
        <v>42</v>
      </c>
      <c r="D266" s="100" t="s">
        <v>42</v>
      </c>
      <c r="E266" s="100" t="s">
        <v>41</v>
      </c>
      <c r="F266" s="101" t="s">
        <v>42</v>
      </c>
    </row>
    <row r="267" spans="1:6" ht="15.75" x14ac:dyDescent="0.3">
      <c r="A267" s="26" t="s">
        <v>100</v>
      </c>
      <c r="B267" s="75" t="s">
        <v>41</v>
      </c>
      <c r="C267" s="100" t="s">
        <v>42</v>
      </c>
      <c r="D267" s="100" t="s">
        <v>42</v>
      </c>
      <c r="E267" s="100" t="s">
        <v>42</v>
      </c>
      <c r="F267" s="101" t="s">
        <v>42</v>
      </c>
    </row>
    <row r="268" spans="1:6" ht="15.75" x14ac:dyDescent="0.3">
      <c r="A268" s="26" t="s">
        <v>18</v>
      </c>
      <c r="B268" s="75" t="s">
        <v>41</v>
      </c>
      <c r="C268" s="100" t="s">
        <v>42</v>
      </c>
      <c r="D268" s="100" t="s">
        <v>42</v>
      </c>
      <c r="E268" s="100" t="s">
        <v>42</v>
      </c>
      <c r="F268" s="101" t="s">
        <v>42</v>
      </c>
    </row>
    <row r="269" spans="1:6" ht="15.75" x14ac:dyDescent="0.3">
      <c r="A269" s="26" t="s">
        <v>20</v>
      </c>
      <c r="B269" s="11" t="s">
        <v>41</v>
      </c>
      <c r="C269" s="10" t="s">
        <v>42</v>
      </c>
      <c r="D269" s="10" t="s">
        <v>42</v>
      </c>
      <c r="E269" s="10" t="s">
        <v>41</v>
      </c>
      <c r="F269" s="12" t="s">
        <v>42</v>
      </c>
    </row>
    <row r="270" spans="1:6" ht="15.75" x14ac:dyDescent="0.3">
      <c r="A270" s="1" t="s">
        <v>115</v>
      </c>
      <c r="B270" s="11" t="s">
        <v>42</v>
      </c>
      <c r="C270" s="10" t="s">
        <v>42</v>
      </c>
      <c r="D270" s="10" t="s">
        <v>42</v>
      </c>
      <c r="E270" s="10" t="s">
        <v>41</v>
      </c>
      <c r="F270" s="12" t="s">
        <v>42</v>
      </c>
    </row>
    <row r="271" spans="1:6" x14ac:dyDescent="0.25">
      <c r="A271" s="117" t="s">
        <v>35</v>
      </c>
      <c r="B271" s="117">
        <v>9</v>
      </c>
      <c r="C271" s="117">
        <v>0</v>
      </c>
      <c r="D271" s="117">
        <v>0</v>
      </c>
      <c r="E271" s="117">
        <v>3</v>
      </c>
      <c r="F271" s="117">
        <v>2</v>
      </c>
    </row>
    <row r="272" spans="1:6" x14ac:dyDescent="0.25">
      <c r="A272" s="117" t="s">
        <v>34</v>
      </c>
      <c r="B272" s="117">
        <f>9/11*100</f>
        <v>81.818181818181827</v>
      </c>
      <c r="C272" s="117">
        <f>0/11*100</f>
        <v>0</v>
      </c>
      <c r="D272" s="117">
        <f>0/11*100</f>
        <v>0</v>
      </c>
      <c r="E272" s="117">
        <f>3/11*100</f>
        <v>27.27272727272727</v>
      </c>
      <c r="F272" s="117">
        <f>2/11*100</f>
        <v>18.181818181818183</v>
      </c>
    </row>
    <row r="274" spans="1:1" ht="26.25" x14ac:dyDescent="0.25">
      <c r="A274" s="20" t="s">
        <v>135</v>
      </c>
    </row>
    <row r="276" spans="1:1" ht="39" x14ac:dyDescent="0.25">
      <c r="A276" s="73"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2"/>
  <sheetViews>
    <sheetView workbookViewId="0"/>
  </sheetViews>
  <sheetFormatPr baseColWidth="10" defaultRowHeight="15" x14ac:dyDescent="0.25"/>
  <cols>
    <col min="1" max="1" width="33.42578125" customWidth="1"/>
    <col min="2" max="2" width="18.28515625" customWidth="1"/>
    <col min="3" max="3" width="16.42578125" customWidth="1"/>
    <col min="4" max="4" width="18.7109375" customWidth="1"/>
    <col min="5" max="5" width="16.85546875" customWidth="1"/>
    <col min="6" max="6" width="18" customWidth="1"/>
  </cols>
  <sheetData>
    <row r="1" spans="1:6" x14ac:dyDescent="0.25">
      <c r="A1" s="27" t="s">
        <v>64</v>
      </c>
      <c r="B1" s="27"/>
      <c r="C1" s="27"/>
      <c r="D1" s="27"/>
      <c r="E1" s="27"/>
    </row>
    <row r="2" spans="1:6" x14ac:dyDescent="0.25">
      <c r="A2" s="27" t="s">
        <v>65</v>
      </c>
      <c r="B2" s="27"/>
      <c r="C2" s="27"/>
      <c r="D2" s="27"/>
      <c r="E2" s="27"/>
    </row>
    <row r="3" spans="1:6" x14ac:dyDescent="0.25">
      <c r="A3" s="27" t="s">
        <v>66</v>
      </c>
      <c r="B3" s="27"/>
      <c r="C3" s="27"/>
      <c r="D3" s="27"/>
      <c r="E3" s="27"/>
    </row>
    <row r="4" spans="1:6" x14ac:dyDescent="0.25">
      <c r="A4" s="27" t="s">
        <v>67</v>
      </c>
      <c r="B4" s="27"/>
      <c r="C4" s="27"/>
      <c r="D4" s="27"/>
      <c r="E4" s="27"/>
    </row>
    <row r="5" spans="1:6" x14ac:dyDescent="0.25">
      <c r="A5" s="27"/>
      <c r="B5" s="27"/>
      <c r="C5" s="27"/>
      <c r="D5" s="27"/>
      <c r="E5" s="27"/>
    </row>
    <row r="6" spans="1:6" x14ac:dyDescent="0.25">
      <c r="A6" s="27" t="s">
        <v>68</v>
      </c>
      <c r="B6" s="27"/>
      <c r="C6" s="27"/>
      <c r="D6" s="27"/>
      <c r="E6" s="27"/>
    </row>
    <row r="8" spans="1:6" ht="63.75" x14ac:dyDescent="0.25">
      <c r="A8" s="49" t="s">
        <v>25</v>
      </c>
      <c r="B8" s="49" t="s">
        <v>38</v>
      </c>
      <c r="C8" s="49" t="s">
        <v>43</v>
      </c>
      <c r="D8" s="49" t="s">
        <v>39</v>
      </c>
      <c r="E8" s="49" t="s">
        <v>45</v>
      </c>
      <c r="F8" s="49" t="s">
        <v>44</v>
      </c>
    </row>
    <row r="9" spans="1:6" ht="15.75" x14ac:dyDescent="0.3">
      <c r="A9" s="21" t="s">
        <v>26</v>
      </c>
      <c r="B9" s="10" t="s">
        <v>41</v>
      </c>
      <c r="C9" s="10" t="s">
        <v>42</v>
      </c>
      <c r="D9" s="10" t="s">
        <v>42</v>
      </c>
      <c r="E9" s="10" t="s">
        <v>42</v>
      </c>
      <c r="F9" s="12" t="s">
        <v>42</v>
      </c>
    </row>
    <row r="10" spans="1:6" ht="15.75" x14ac:dyDescent="0.3">
      <c r="A10" s="21" t="s">
        <v>27</v>
      </c>
      <c r="B10" s="10" t="s">
        <v>41</v>
      </c>
      <c r="C10" s="10" t="s">
        <v>42</v>
      </c>
      <c r="D10" s="10" t="s">
        <v>41</v>
      </c>
      <c r="E10" s="10" t="s">
        <v>41</v>
      </c>
      <c r="F10" s="12" t="s">
        <v>41</v>
      </c>
    </row>
    <row r="11" spans="1:6" ht="15.75" x14ac:dyDescent="0.3">
      <c r="A11" s="9" t="s">
        <v>28</v>
      </c>
      <c r="B11" s="10" t="s">
        <v>42</v>
      </c>
      <c r="C11" s="10" t="s">
        <v>42</v>
      </c>
      <c r="D11" s="10" t="s">
        <v>41</v>
      </c>
      <c r="E11" s="10" t="s">
        <v>41</v>
      </c>
      <c r="F11" s="12" t="s">
        <v>41</v>
      </c>
    </row>
    <row r="12" spans="1:6" ht="15.75" x14ac:dyDescent="0.3">
      <c r="A12" s="21" t="s">
        <v>29</v>
      </c>
      <c r="B12" s="10" t="s">
        <v>42</v>
      </c>
      <c r="C12" s="10" t="s">
        <v>42</v>
      </c>
      <c r="D12" s="10" t="s">
        <v>42</v>
      </c>
      <c r="E12" s="10" t="s">
        <v>42</v>
      </c>
      <c r="F12" s="12" t="s">
        <v>41</v>
      </c>
    </row>
    <row r="13" spans="1:6" ht="15.75" x14ac:dyDescent="0.3">
      <c r="A13" s="21" t="s">
        <v>30</v>
      </c>
      <c r="B13" s="10" t="s">
        <v>41</v>
      </c>
      <c r="C13" s="10" t="s">
        <v>42</v>
      </c>
      <c r="D13" s="10" t="s">
        <v>42</v>
      </c>
      <c r="E13" s="10" t="s">
        <v>42</v>
      </c>
      <c r="F13" s="12" t="s">
        <v>41</v>
      </c>
    </row>
    <row r="14" spans="1:6" x14ac:dyDescent="0.25">
      <c r="A14" s="50" t="s">
        <v>36</v>
      </c>
      <c r="B14" s="51">
        <v>3</v>
      </c>
      <c r="C14" s="51">
        <v>0</v>
      </c>
      <c r="D14" s="51">
        <v>2</v>
      </c>
      <c r="E14" s="51">
        <v>2</v>
      </c>
      <c r="F14" s="51">
        <v>4</v>
      </c>
    </row>
    <row r="15" spans="1:6" x14ac:dyDescent="0.25">
      <c r="A15" s="50" t="s">
        <v>33</v>
      </c>
      <c r="B15" s="51">
        <f>3/5*100</f>
        <v>60</v>
      </c>
      <c r="C15" s="51">
        <f>0/5*100</f>
        <v>0</v>
      </c>
      <c r="D15" s="51">
        <f>2/5*100</f>
        <v>40</v>
      </c>
      <c r="E15" s="51">
        <f>2/5*100</f>
        <v>40</v>
      </c>
      <c r="F15" s="51">
        <f>4/5*100</f>
        <v>80</v>
      </c>
    </row>
    <row r="16" spans="1:6" ht="15.75" x14ac:dyDescent="0.3">
      <c r="A16" s="1"/>
      <c r="B16" s="1"/>
      <c r="C16" s="1"/>
      <c r="D16" s="1"/>
      <c r="E16" s="1"/>
      <c r="F16" s="1"/>
    </row>
    <row r="17" spans="1:6" ht="39.75" x14ac:dyDescent="0.3">
      <c r="A17" s="25" t="s">
        <v>61</v>
      </c>
      <c r="B17" s="1"/>
      <c r="C17" s="1"/>
      <c r="D17" s="1"/>
      <c r="E17" s="1"/>
      <c r="F17" s="1"/>
    </row>
    <row r="20" spans="1:6" ht="63.75" x14ac:dyDescent="0.25">
      <c r="A20" s="49" t="s">
        <v>51</v>
      </c>
      <c r="B20" s="49" t="s">
        <v>38</v>
      </c>
      <c r="C20" s="49" t="s">
        <v>43</v>
      </c>
      <c r="D20" s="49" t="s">
        <v>39</v>
      </c>
      <c r="E20" s="49" t="s">
        <v>45</v>
      </c>
      <c r="F20" s="49" t="s">
        <v>44</v>
      </c>
    </row>
    <row r="21" spans="1:6" ht="15.75" x14ac:dyDescent="0.3">
      <c r="A21" s="21" t="s">
        <v>26</v>
      </c>
      <c r="B21" s="10" t="s">
        <v>41</v>
      </c>
      <c r="C21" s="10" t="s">
        <v>42</v>
      </c>
      <c r="D21" s="10" t="s">
        <v>42</v>
      </c>
      <c r="E21" s="10" t="s">
        <v>42</v>
      </c>
      <c r="F21" s="12" t="s">
        <v>42</v>
      </c>
    </row>
    <row r="22" spans="1:6" ht="15.75" x14ac:dyDescent="0.3">
      <c r="A22" s="21" t="s">
        <v>27</v>
      </c>
      <c r="B22" s="10" t="s">
        <v>41</v>
      </c>
      <c r="C22" s="10" t="s">
        <v>42</v>
      </c>
      <c r="D22" s="10" t="s">
        <v>41</v>
      </c>
      <c r="E22" s="10" t="s">
        <v>42</v>
      </c>
      <c r="F22" s="12" t="s">
        <v>41</v>
      </c>
    </row>
    <row r="23" spans="1:6" ht="15.75" x14ac:dyDescent="0.3">
      <c r="A23" s="21" t="s">
        <v>28</v>
      </c>
      <c r="B23" s="10" t="s">
        <v>42</v>
      </c>
      <c r="C23" s="10" t="s">
        <v>42</v>
      </c>
      <c r="D23" s="10" t="s">
        <v>41</v>
      </c>
      <c r="E23" s="10" t="s">
        <v>42</v>
      </c>
      <c r="F23" s="12" t="s">
        <v>41</v>
      </c>
    </row>
    <row r="24" spans="1:6" ht="15.75" x14ac:dyDescent="0.3">
      <c r="A24" s="21" t="s">
        <v>29</v>
      </c>
      <c r="B24" s="10" t="s">
        <v>42</v>
      </c>
      <c r="C24" s="10" t="s">
        <v>42</v>
      </c>
      <c r="D24" s="10" t="s">
        <v>42</v>
      </c>
      <c r="E24" s="10" t="s">
        <v>42</v>
      </c>
      <c r="F24" s="12" t="s">
        <v>42</v>
      </c>
    </row>
    <row r="25" spans="1:6" ht="15.75" x14ac:dyDescent="0.3">
      <c r="A25" s="21" t="s">
        <v>30</v>
      </c>
      <c r="B25" s="10" t="s">
        <v>41</v>
      </c>
      <c r="C25" s="10" t="s">
        <v>42</v>
      </c>
      <c r="D25" s="10" t="s">
        <v>42</v>
      </c>
      <c r="E25" s="10" t="s">
        <v>42</v>
      </c>
      <c r="F25" s="12" t="s">
        <v>42</v>
      </c>
    </row>
    <row r="26" spans="1:6" x14ac:dyDescent="0.25">
      <c r="A26" s="50" t="s">
        <v>36</v>
      </c>
      <c r="B26" s="51">
        <v>3</v>
      </c>
      <c r="C26" s="51">
        <v>0</v>
      </c>
      <c r="D26" s="51">
        <v>2</v>
      </c>
      <c r="E26" s="51">
        <v>0</v>
      </c>
      <c r="F26" s="51">
        <v>2</v>
      </c>
    </row>
    <row r="27" spans="1:6" x14ac:dyDescent="0.25">
      <c r="A27" s="50" t="s">
        <v>34</v>
      </c>
      <c r="B27" s="51">
        <f>3/5*100</f>
        <v>60</v>
      </c>
      <c r="C27" s="51">
        <f>0/5*100</f>
        <v>0</v>
      </c>
      <c r="D27" s="51">
        <f>2/5*100</f>
        <v>40</v>
      </c>
      <c r="E27" s="51">
        <f>0/5*100</f>
        <v>0</v>
      </c>
      <c r="F27" s="51">
        <f>2/5*100</f>
        <v>40</v>
      </c>
    </row>
    <row r="28" spans="1:6" ht="15.75" x14ac:dyDescent="0.3">
      <c r="A28" s="1"/>
      <c r="B28" s="1"/>
      <c r="C28" s="1"/>
      <c r="D28" s="1"/>
      <c r="E28" s="1"/>
      <c r="F28" s="1"/>
    </row>
    <row r="29" spans="1:6" ht="39.75" x14ac:dyDescent="0.3">
      <c r="A29" s="25" t="s">
        <v>62</v>
      </c>
      <c r="B29" s="1"/>
      <c r="C29" s="1"/>
      <c r="D29" s="1"/>
      <c r="E29" s="1"/>
      <c r="F29" s="1"/>
    </row>
    <row r="31" spans="1:6" ht="63.75" x14ac:dyDescent="0.25">
      <c r="A31" s="52" t="s">
        <v>69</v>
      </c>
      <c r="B31" s="52" t="s">
        <v>38</v>
      </c>
      <c r="C31" s="52" t="s">
        <v>43</v>
      </c>
      <c r="D31" s="52" t="s">
        <v>39</v>
      </c>
      <c r="E31" s="52" t="s">
        <v>45</v>
      </c>
      <c r="F31" s="52" t="s">
        <v>44</v>
      </c>
    </row>
    <row r="32" spans="1:6" ht="15.75" x14ac:dyDescent="0.3">
      <c r="A32" s="21" t="s">
        <v>26</v>
      </c>
      <c r="B32" s="10" t="s">
        <v>41</v>
      </c>
      <c r="C32" s="10" t="s">
        <v>42</v>
      </c>
      <c r="D32" s="10" t="s">
        <v>42</v>
      </c>
      <c r="E32" s="10" t="s">
        <v>42</v>
      </c>
      <c r="F32" s="12" t="s">
        <v>42</v>
      </c>
    </row>
    <row r="33" spans="1:6" ht="15.75" x14ac:dyDescent="0.3">
      <c r="A33" s="21" t="s">
        <v>27</v>
      </c>
      <c r="B33" s="10" t="s">
        <v>41</v>
      </c>
      <c r="C33" s="10" t="s">
        <v>42</v>
      </c>
      <c r="D33" s="10" t="s">
        <v>41</v>
      </c>
      <c r="E33" s="10" t="s">
        <v>41</v>
      </c>
      <c r="F33" s="12" t="s">
        <v>41</v>
      </c>
    </row>
    <row r="34" spans="1:6" ht="15.75" x14ac:dyDescent="0.3">
      <c r="A34" s="9" t="s">
        <v>28</v>
      </c>
      <c r="B34" s="10" t="s">
        <v>42</v>
      </c>
      <c r="C34" s="10" t="s">
        <v>42</v>
      </c>
      <c r="D34" s="10" t="s">
        <v>41</v>
      </c>
      <c r="E34" s="10" t="s">
        <v>41</v>
      </c>
      <c r="F34" s="12" t="s">
        <v>41</v>
      </c>
    </row>
    <row r="35" spans="1:6" ht="15.75" x14ac:dyDescent="0.3">
      <c r="A35" s="21" t="s">
        <v>29</v>
      </c>
      <c r="B35" s="10" t="s">
        <v>42</v>
      </c>
      <c r="C35" s="10" t="s">
        <v>42</v>
      </c>
      <c r="D35" s="10" t="s">
        <v>42</v>
      </c>
      <c r="E35" s="10" t="s">
        <v>42</v>
      </c>
      <c r="F35" s="12" t="s">
        <v>41</v>
      </c>
    </row>
    <row r="36" spans="1:6" ht="15.75" x14ac:dyDescent="0.3">
      <c r="A36" s="21" t="s">
        <v>30</v>
      </c>
      <c r="B36" s="10" t="s">
        <v>41</v>
      </c>
      <c r="C36" s="10" t="s">
        <v>42</v>
      </c>
      <c r="D36" s="10" t="s">
        <v>42</v>
      </c>
      <c r="E36" s="10" t="s">
        <v>42</v>
      </c>
      <c r="F36" s="12" t="s">
        <v>41</v>
      </c>
    </row>
    <row r="37" spans="1:6" x14ac:dyDescent="0.25">
      <c r="A37" s="53" t="s">
        <v>36</v>
      </c>
      <c r="B37" s="54">
        <v>3</v>
      </c>
      <c r="C37" s="54">
        <v>0</v>
      </c>
      <c r="D37" s="54">
        <v>2</v>
      </c>
      <c r="E37" s="54">
        <v>2</v>
      </c>
      <c r="F37" s="54">
        <v>4</v>
      </c>
    </row>
    <row r="38" spans="1:6" x14ac:dyDescent="0.25">
      <c r="A38" s="53" t="s">
        <v>33</v>
      </c>
      <c r="B38" s="54">
        <f>3/5*100</f>
        <v>60</v>
      </c>
      <c r="C38" s="54">
        <f>0/5*100</f>
        <v>0</v>
      </c>
      <c r="D38" s="54">
        <f>2/5*100</f>
        <v>40</v>
      </c>
      <c r="E38" s="54">
        <f>2/5*100</f>
        <v>40</v>
      </c>
      <c r="F38" s="54">
        <f>4/5*100</f>
        <v>80</v>
      </c>
    </row>
    <row r="39" spans="1:6" ht="15.75" x14ac:dyDescent="0.3">
      <c r="A39" s="1"/>
      <c r="B39" s="1"/>
      <c r="C39" s="1"/>
      <c r="D39" s="1"/>
      <c r="E39" s="1"/>
      <c r="F39" s="1"/>
    </row>
    <row r="40" spans="1:6" ht="39.75" x14ac:dyDescent="0.3">
      <c r="A40" s="25" t="s">
        <v>63</v>
      </c>
      <c r="B40" s="1"/>
      <c r="C40" s="1"/>
      <c r="D40" s="1"/>
      <c r="E40" s="1"/>
      <c r="F40" s="1"/>
    </row>
    <row r="42" spans="1:6" ht="63.75" x14ac:dyDescent="0.25">
      <c r="A42" s="52" t="s">
        <v>117</v>
      </c>
      <c r="B42" s="52" t="s">
        <v>38</v>
      </c>
      <c r="C42" s="52" t="s">
        <v>43</v>
      </c>
      <c r="D42" s="52" t="s">
        <v>39</v>
      </c>
      <c r="E42" s="52" t="s">
        <v>45</v>
      </c>
      <c r="F42" s="52" t="s">
        <v>44</v>
      </c>
    </row>
    <row r="43" spans="1:6" ht="15.75" x14ac:dyDescent="0.3">
      <c r="A43" s="21" t="s">
        <v>26</v>
      </c>
      <c r="B43" s="10" t="s">
        <v>41</v>
      </c>
      <c r="C43" s="10" t="s">
        <v>42</v>
      </c>
      <c r="D43" s="10" t="s">
        <v>42</v>
      </c>
      <c r="E43" s="10" t="s">
        <v>42</v>
      </c>
      <c r="F43" s="12" t="s">
        <v>42</v>
      </c>
    </row>
    <row r="44" spans="1:6" ht="15.75" x14ac:dyDescent="0.3">
      <c r="A44" s="21" t="s">
        <v>27</v>
      </c>
      <c r="B44" s="10" t="s">
        <v>41</v>
      </c>
      <c r="C44" s="10" t="s">
        <v>42</v>
      </c>
      <c r="D44" s="10" t="s">
        <v>41</v>
      </c>
      <c r="E44" s="10" t="s">
        <v>42</v>
      </c>
      <c r="F44" s="12" t="s">
        <v>42</v>
      </c>
    </row>
    <row r="45" spans="1:6" ht="15.75" x14ac:dyDescent="0.3">
      <c r="A45" s="9" t="s">
        <v>28</v>
      </c>
      <c r="B45" s="10" t="s">
        <v>42</v>
      </c>
      <c r="C45" s="10" t="s">
        <v>42</v>
      </c>
      <c r="D45" s="10" t="s">
        <v>41</v>
      </c>
      <c r="E45" s="10" t="s">
        <v>42</v>
      </c>
      <c r="F45" s="12" t="s">
        <v>42</v>
      </c>
    </row>
    <row r="46" spans="1:6" ht="15.75" x14ac:dyDescent="0.3">
      <c r="A46" s="21" t="s">
        <v>29</v>
      </c>
      <c r="B46" s="10" t="s">
        <v>42</v>
      </c>
      <c r="C46" s="10" t="s">
        <v>42</v>
      </c>
      <c r="D46" s="10" t="s">
        <v>42</v>
      </c>
      <c r="E46" s="10" t="s">
        <v>42</v>
      </c>
      <c r="F46" s="12" t="s">
        <v>42</v>
      </c>
    </row>
    <row r="47" spans="1:6" ht="15.75" x14ac:dyDescent="0.3">
      <c r="A47" s="21" t="s">
        <v>30</v>
      </c>
      <c r="B47" s="10" t="s">
        <v>41</v>
      </c>
      <c r="C47" s="10" t="s">
        <v>42</v>
      </c>
      <c r="D47" s="10" t="s">
        <v>42</v>
      </c>
      <c r="E47" s="10" t="s">
        <v>41</v>
      </c>
      <c r="F47" s="12" t="s">
        <v>42</v>
      </c>
    </row>
    <row r="48" spans="1:6" x14ac:dyDescent="0.25">
      <c r="A48" s="53" t="s">
        <v>36</v>
      </c>
      <c r="B48" s="54">
        <v>3</v>
      </c>
      <c r="C48" s="54">
        <v>0</v>
      </c>
      <c r="D48" s="54">
        <v>2</v>
      </c>
      <c r="E48" s="54">
        <v>1</v>
      </c>
      <c r="F48" s="54">
        <v>0</v>
      </c>
    </row>
    <row r="49" spans="1:6" x14ac:dyDescent="0.25">
      <c r="A49" s="53" t="s">
        <v>33</v>
      </c>
      <c r="B49" s="54">
        <f>3/5*100</f>
        <v>60</v>
      </c>
      <c r="C49" s="54">
        <f>0/5*100</f>
        <v>0</v>
      </c>
      <c r="D49" s="54">
        <f>2/5*100</f>
        <v>40</v>
      </c>
      <c r="E49" s="54">
        <f>1/5*100</f>
        <v>20</v>
      </c>
      <c r="F49" s="54">
        <f>0/5*100</f>
        <v>0</v>
      </c>
    </row>
    <row r="51" spans="1:6" ht="39" x14ac:dyDescent="0.25">
      <c r="A51" s="25" t="s">
        <v>118</v>
      </c>
    </row>
    <row r="53" spans="1:6" ht="63.75" x14ac:dyDescent="0.25">
      <c r="A53" s="122" t="s">
        <v>132</v>
      </c>
      <c r="B53" s="122" t="s">
        <v>38</v>
      </c>
      <c r="C53" s="122" t="s">
        <v>43</v>
      </c>
      <c r="D53" s="122" t="s">
        <v>39</v>
      </c>
      <c r="E53" s="122" t="s">
        <v>45</v>
      </c>
      <c r="F53" s="122" t="s">
        <v>44</v>
      </c>
    </row>
    <row r="54" spans="1:6" ht="15.75" x14ac:dyDescent="0.3">
      <c r="A54" s="21" t="s">
        <v>26</v>
      </c>
      <c r="B54" s="10" t="s">
        <v>41</v>
      </c>
      <c r="C54" s="10" t="s">
        <v>42</v>
      </c>
      <c r="D54" s="10" t="s">
        <v>42</v>
      </c>
      <c r="E54" s="10" t="s">
        <v>41</v>
      </c>
      <c r="F54" s="12" t="s">
        <v>42</v>
      </c>
    </row>
    <row r="55" spans="1:6" ht="15.75" x14ac:dyDescent="0.3">
      <c r="A55" s="21" t="s">
        <v>27</v>
      </c>
      <c r="B55" s="10" t="s">
        <v>41</v>
      </c>
      <c r="C55" s="10" t="s">
        <v>42</v>
      </c>
      <c r="D55" s="10" t="s">
        <v>41</v>
      </c>
      <c r="E55" s="10" t="s">
        <v>41</v>
      </c>
      <c r="F55" s="12" t="s">
        <v>42</v>
      </c>
    </row>
    <row r="56" spans="1:6" ht="15.75" x14ac:dyDescent="0.3">
      <c r="A56" s="9" t="s">
        <v>28</v>
      </c>
      <c r="B56" s="10" t="s">
        <v>42</v>
      </c>
      <c r="C56" s="10" t="s">
        <v>42</v>
      </c>
      <c r="D56" s="10" t="s">
        <v>41</v>
      </c>
      <c r="E56" s="10" t="s">
        <v>41</v>
      </c>
      <c r="F56" s="12" t="s">
        <v>42</v>
      </c>
    </row>
    <row r="57" spans="1:6" ht="15.75" x14ac:dyDescent="0.3">
      <c r="A57" s="21" t="s">
        <v>29</v>
      </c>
      <c r="B57" s="10" t="s">
        <v>42</v>
      </c>
      <c r="C57" s="10" t="s">
        <v>42</v>
      </c>
      <c r="D57" s="10" t="s">
        <v>42</v>
      </c>
      <c r="E57" s="10" t="s">
        <v>41</v>
      </c>
      <c r="F57" s="12" t="s">
        <v>42</v>
      </c>
    </row>
    <row r="58" spans="1:6" ht="15.75" x14ac:dyDescent="0.3">
      <c r="A58" s="21" t="s">
        <v>30</v>
      </c>
      <c r="B58" s="10" t="s">
        <v>41</v>
      </c>
      <c r="C58" s="10" t="s">
        <v>42</v>
      </c>
      <c r="D58" s="10" t="s">
        <v>42</v>
      </c>
      <c r="E58" s="10" t="s">
        <v>41</v>
      </c>
      <c r="F58" s="12" t="s">
        <v>42</v>
      </c>
    </row>
    <row r="59" spans="1:6" x14ac:dyDescent="0.25">
      <c r="A59" s="122" t="s">
        <v>36</v>
      </c>
      <c r="B59" s="122">
        <v>3</v>
      </c>
      <c r="C59" s="122">
        <v>0</v>
      </c>
      <c r="D59" s="122">
        <v>2</v>
      </c>
      <c r="E59" s="122">
        <v>5</v>
      </c>
      <c r="F59" s="122">
        <v>0</v>
      </c>
    </row>
    <row r="60" spans="1:6" x14ac:dyDescent="0.25">
      <c r="A60" s="122" t="s">
        <v>33</v>
      </c>
      <c r="B60" s="122">
        <f>3/5*100</f>
        <v>60</v>
      </c>
      <c r="C60" s="122">
        <f>0/5*100</f>
        <v>0</v>
      </c>
      <c r="D60" s="122">
        <f>2/5*100</f>
        <v>40</v>
      </c>
      <c r="E60" s="122">
        <f>5/5*100</f>
        <v>100</v>
      </c>
      <c r="F60" s="122">
        <f>0/5*100</f>
        <v>0</v>
      </c>
    </row>
    <row r="62" spans="1:6" ht="39" x14ac:dyDescent="0.25">
      <c r="A62" s="25" t="s">
        <v>133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58"/>
  <sheetViews>
    <sheetView workbookViewId="0"/>
  </sheetViews>
  <sheetFormatPr baseColWidth="10" defaultRowHeight="15" x14ac:dyDescent="0.25"/>
  <cols>
    <col min="1" max="1" width="46.85546875" customWidth="1"/>
    <col min="2" max="2" width="17.85546875" customWidth="1"/>
    <col min="3" max="3" width="15.28515625" customWidth="1"/>
    <col min="4" max="4" width="15.85546875" customWidth="1"/>
    <col min="5" max="5" width="16.140625" customWidth="1"/>
    <col min="6" max="6" width="16.7109375" customWidth="1"/>
    <col min="7" max="7" width="16.28515625" customWidth="1"/>
    <col min="8" max="8" width="15.42578125" customWidth="1"/>
  </cols>
  <sheetData>
    <row r="1" spans="1:8" x14ac:dyDescent="0.25">
      <c r="A1" s="27" t="s">
        <v>64</v>
      </c>
    </row>
    <row r="2" spans="1:8" x14ac:dyDescent="0.25">
      <c r="A2" s="27" t="s">
        <v>65</v>
      </c>
    </row>
    <row r="3" spans="1:8" x14ac:dyDescent="0.25">
      <c r="A3" s="27" t="s">
        <v>66</v>
      </c>
    </row>
    <row r="4" spans="1:8" x14ac:dyDescent="0.25">
      <c r="A4" s="27" t="s">
        <v>67</v>
      </c>
    </row>
    <row r="5" spans="1:8" x14ac:dyDescent="0.25">
      <c r="A5" s="27"/>
    </row>
    <row r="6" spans="1:8" x14ac:dyDescent="0.25">
      <c r="A6" s="27" t="s">
        <v>68</v>
      </c>
    </row>
    <row r="8" spans="1:8" ht="76.5" x14ac:dyDescent="0.25">
      <c r="A8" s="79" t="s">
        <v>102</v>
      </c>
      <c r="B8" s="80" t="s">
        <v>107</v>
      </c>
      <c r="C8" s="80" t="s">
        <v>43</v>
      </c>
      <c r="D8" s="80" t="s">
        <v>39</v>
      </c>
      <c r="E8" s="80" t="s">
        <v>45</v>
      </c>
      <c r="F8" s="80" t="s">
        <v>40</v>
      </c>
      <c r="G8" s="80" t="s">
        <v>44</v>
      </c>
      <c r="H8" s="91" t="s">
        <v>48</v>
      </c>
    </row>
    <row r="9" spans="1:8" ht="15.75" x14ac:dyDescent="0.3">
      <c r="A9" s="87" t="s">
        <v>0</v>
      </c>
      <c r="B9" s="86" t="s">
        <v>41</v>
      </c>
      <c r="C9" s="86" t="s">
        <v>41</v>
      </c>
      <c r="D9" s="86" t="s">
        <v>41</v>
      </c>
      <c r="E9" s="88" t="s">
        <v>41</v>
      </c>
      <c r="F9" s="88" t="s">
        <v>41</v>
      </c>
      <c r="G9" s="86" t="s">
        <v>41</v>
      </c>
      <c r="H9" s="86" t="s">
        <v>42</v>
      </c>
    </row>
    <row r="10" spans="1:8" ht="15.75" x14ac:dyDescent="0.3">
      <c r="A10" s="87" t="s">
        <v>1</v>
      </c>
      <c r="B10" s="86" t="s">
        <v>41</v>
      </c>
      <c r="C10" s="86" t="s">
        <v>41</v>
      </c>
      <c r="D10" s="86" t="s">
        <v>41</v>
      </c>
      <c r="E10" s="88" t="s">
        <v>41</v>
      </c>
      <c r="F10" s="88" t="s">
        <v>42</v>
      </c>
      <c r="G10" s="86" t="s">
        <v>41</v>
      </c>
      <c r="H10" s="86" t="s">
        <v>42</v>
      </c>
    </row>
    <row r="11" spans="1:8" ht="15.75" x14ac:dyDescent="0.3">
      <c r="A11" s="87" t="s">
        <v>2</v>
      </c>
      <c r="B11" s="86" t="s">
        <v>41</v>
      </c>
      <c r="C11" s="86" t="s">
        <v>41</v>
      </c>
      <c r="D11" s="86" t="s">
        <v>41</v>
      </c>
      <c r="E11" s="88" t="s">
        <v>41</v>
      </c>
      <c r="F11" s="88" t="s">
        <v>41</v>
      </c>
      <c r="G11" s="86" t="s">
        <v>41</v>
      </c>
      <c r="H11" s="86" t="s">
        <v>42</v>
      </c>
    </row>
    <row r="12" spans="1:8" ht="15.75" x14ac:dyDescent="0.3">
      <c r="A12" s="87" t="s">
        <v>3</v>
      </c>
      <c r="B12" s="86" t="s">
        <v>41</v>
      </c>
      <c r="C12" s="86" t="s">
        <v>41</v>
      </c>
      <c r="D12" s="86" t="s">
        <v>41</v>
      </c>
      <c r="E12" s="88" t="s">
        <v>41</v>
      </c>
      <c r="F12" s="88" t="s">
        <v>41</v>
      </c>
      <c r="G12" s="86" t="s">
        <v>41</v>
      </c>
      <c r="H12" s="86" t="s">
        <v>42</v>
      </c>
    </row>
    <row r="13" spans="1:8" ht="15.75" x14ac:dyDescent="0.3">
      <c r="A13" s="89" t="s">
        <v>16</v>
      </c>
      <c r="B13" s="90" t="s">
        <v>41</v>
      </c>
      <c r="C13" s="86" t="s">
        <v>41</v>
      </c>
      <c r="D13" s="86" t="s">
        <v>41</v>
      </c>
      <c r="E13" s="88" t="s">
        <v>41</v>
      </c>
      <c r="F13" s="88" t="s">
        <v>42</v>
      </c>
      <c r="G13" s="86" t="s">
        <v>41</v>
      </c>
      <c r="H13" s="86" t="s">
        <v>42</v>
      </c>
    </row>
    <row r="14" spans="1:8" ht="15.75" x14ac:dyDescent="0.3">
      <c r="A14" s="87" t="s">
        <v>4</v>
      </c>
      <c r="B14" s="86" t="s">
        <v>41</v>
      </c>
      <c r="C14" s="86" t="s">
        <v>41</v>
      </c>
      <c r="D14" s="86" t="s">
        <v>41</v>
      </c>
      <c r="E14" s="88" t="s">
        <v>41</v>
      </c>
      <c r="F14" s="88" t="s">
        <v>42</v>
      </c>
      <c r="G14" s="86" t="s">
        <v>41</v>
      </c>
      <c r="H14" s="86" t="s">
        <v>42</v>
      </c>
    </row>
    <row r="15" spans="1:8" ht="15.75" x14ac:dyDescent="0.3">
      <c r="A15" s="89" t="s">
        <v>23</v>
      </c>
      <c r="B15" s="90" t="s">
        <v>41</v>
      </c>
      <c r="C15" s="86" t="s">
        <v>42</v>
      </c>
      <c r="D15" s="86" t="s">
        <v>42</v>
      </c>
      <c r="E15" s="88" t="s">
        <v>41</v>
      </c>
      <c r="F15" s="88" t="s">
        <v>42</v>
      </c>
      <c r="G15" s="86" t="s">
        <v>41</v>
      </c>
      <c r="H15" s="86" t="s">
        <v>42</v>
      </c>
    </row>
    <row r="16" spans="1:8" ht="15.75" x14ac:dyDescent="0.3">
      <c r="A16" s="87" t="s">
        <v>5</v>
      </c>
      <c r="B16" s="86" t="s">
        <v>41</v>
      </c>
      <c r="C16" s="86" t="s">
        <v>41</v>
      </c>
      <c r="D16" s="86" t="s">
        <v>41</v>
      </c>
      <c r="E16" s="88" t="s">
        <v>41</v>
      </c>
      <c r="F16" s="88" t="s">
        <v>42</v>
      </c>
      <c r="G16" s="86" t="s">
        <v>41</v>
      </c>
      <c r="H16" s="86" t="s">
        <v>42</v>
      </c>
    </row>
    <row r="17" spans="1:8" ht="15.75" x14ac:dyDescent="0.3">
      <c r="A17" s="87" t="s">
        <v>6</v>
      </c>
      <c r="B17" s="86" t="s">
        <v>41</v>
      </c>
      <c r="C17" s="86" t="s">
        <v>41</v>
      </c>
      <c r="D17" s="86" t="s">
        <v>41</v>
      </c>
      <c r="E17" s="88" t="s">
        <v>41</v>
      </c>
      <c r="F17" s="88" t="s">
        <v>41</v>
      </c>
      <c r="G17" s="86" t="s">
        <v>41</v>
      </c>
      <c r="H17" s="86" t="s">
        <v>42</v>
      </c>
    </row>
    <row r="18" spans="1:8" ht="15.75" x14ac:dyDescent="0.3">
      <c r="A18" s="87" t="s">
        <v>7</v>
      </c>
      <c r="B18" s="86" t="s">
        <v>41</v>
      </c>
      <c r="C18" s="86" t="s">
        <v>41</v>
      </c>
      <c r="D18" s="86" t="s">
        <v>41</v>
      </c>
      <c r="E18" s="88" t="s">
        <v>41</v>
      </c>
      <c r="F18" s="88" t="s">
        <v>42</v>
      </c>
      <c r="G18" s="86" t="s">
        <v>41</v>
      </c>
      <c r="H18" s="86" t="s">
        <v>42</v>
      </c>
    </row>
    <row r="19" spans="1:8" ht="15.75" x14ac:dyDescent="0.3">
      <c r="A19" s="87" t="s">
        <v>8</v>
      </c>
      <c r="B19" s="86" t="s">
        <v>41</v>
      </c>
      <c r="C19" s="86" t="s">
        <v>42</v>
      </c>
      <c r="D19" s="86" t="s">
        <v>42</v>
      </c>
      <c r="E19" s="88" t="s">
        <v>42</v>
      </c>
      <c r="F19" s="88" t="s">
        <v>42</v>
      </c>
      <c r="G19" s="86" t="s">
        <v>41</v>
      </c>
      <c r="H19" s="86" t="s">
        <v>42</v>
      </c>
    </row>
    <row r="20" spans="1:8" ht="15.75" x14ac:dyDescent="0.3">
      <c r="A20" s="76" t="s">
        <v>9</v>
      </c>
      <c r="B20" s="84" t="s">
        <v>41</v>
      </c>
      <c r="C20" s="77" t="s">
        <v>42</v>
      </c>
      <c r="D20" s="77" t="s">
        <v>41</v>
      </c>
      <c r="E20" s="84" t="s">
        <v>41</v>
      </c>
      <c r="F20" s="84" t="s">
        <v>42</v>
      </c>
      <c r="G20" s="84" t="s">
        <v>41</v>
      </c>
      <c r="H20" s="84" t="s">
        <v>42</v>
      </c>
    </row>
    <row r="21" spans="1:8" ht="15.75" x14ac:dyDescent="0.3">
      <c r="A21" s="76" t="s">
        <v>22</v>
      </c>
      <c r="B21" s="84" t="s">
        <v>42</v>
      </c>
      <c r="C21" s="77" t="s">
        <v>42</v>
      </c>
      <c r="D21" s="84" t="s">
        <v>42</v>
      </c>
      <c r="E21" s="84" t="s">
        <v>41</v>
      </c>
      <c r="F21" s="84" t="s">
        <v>42</v>
      </c>
      <c r="G21" s="84" t="s">
        <v>41</v>
      </c>
      <c r="H21" s="84" t="s">
        <v>42</v>
      </c>
    </row>
    <row r="22" spans="1:8" ht="15.75" x14ac:dyDescent="0.3">
      <c r="A22" s="76" t="s">
        <v>10</v>
      </c>
      <c r="B22" s="84" t="s">
        <v>41</v>
      </c>
      <c r="C22" s="77" t="s">
        <v>42</v>
      </c>
      <c r="D22" s="77" t="s">
        <v>41</v>
      </c>
      <c r="E22" s="84" t="s">
        <v>41</v>
      </c>
      <c r="F22" s="84" t="s">
        <v>42</v>
      </c>
      <c r="G22" s="84" t="s">
        <v>41</v>
      </c>
      <c r="H22" s="84" t="s">
        <v>42</v>
      </c>
    </row>
    <row r="23" spans="1:8" ht="15.75" x14ac:dyDescent="0.3">
      <c r="A23" s="76" t="s">
        <v>11</v>
      </c>
      <c r="B23" s="84" t="s">
        <v>42</v>
      </c>
      <c r="C23" s="77" t="s">
        <v>42</v>
      </c>
      <c r="D23" s="84" t="s">
        <v>42</v>
      </c>
      <c r="E23" s="84" t="s">
        <v>42</v>
      </c>
      <c r="F23" s="84" t="s">
        <v>42</v>
      </c>
      <c r="G23" s="84" t="s">
        <v>41</v>
      </c>
      <c r="H23" s="84" t="s">
        <v>42</v>
      </c>
    </row>
    <row r="24" spans="1:8" ht="15.75" x14ac:dyDescent="0.3">
      <c r="A24" s="76" t="s">
        <v>12</v>
      </c>
      <c r="B24" s="84" t="s">
        <v>42</v>
      </c>
      <c r="C24" s="77" t="s">
        <v>42</v>
      </c>
      <c r="D24" s="84" t="s">
        <v>42</v>
      </c>
      <c r="E24" s="84" t="s">
        <v>41</v>
      </c>
      <c r="F24" s="84" t="s">
        <v>42</v>
      </c>
      <c r="G24" s="84" t="s">
        <v>42</v>
      </c>
      <c r="H24" s="84" t="s">
        <v>41</v>
      </c>
    </row>
    <row r="25" spans="1:8" ht="15.75" x14ac:dyDescent="0.3">
      <c r="A25" s="76" t="s">
        <v>13</v>
      </c>
      <c r="B25" s="84" t="s">
        <v>42</v>
      </c>
      <c r="C25" s="77" t="s">
        <v>42</v>
      </c>
      <c r="D25" s="84" t="s">
        <v>42</v>
      </c>
      <c r="E25" s="84" t="s">
        <v>42</v>
      </c>
      <c r="F25" s="84" t="s">
        <v>42</v>
      </c>
      <c r="G25" s="84" t="s">
        <v>41</v>
      </c>
      <c r="H25" s="84" t="s">
        <v>42</v>
      </c>
    </row>
    <row r="26" spans="1:8" ht="15.75" x14ac:dyDescent="0.3">
      <c r="A26" s="76" t="s">
        <v>14</v>
      </c>
      <c r="B26" s="84" t="s">
        <v>42</v>
      </c>
      <c r="C26" s="77" t="s">
        <v>42</v>
      </c>
      <c r="D26" s="84" t="s">
        <v>42</v>
      </c>
      <c r="E26" s="84" t="s">
        <v>42</v>
      </c>
      <c r="F26" s="84" t="s">
        <v>42</v>
      </c>
      <c r="G26" s="84" t="s">
        <v>41</v>
      </c>
      <c r="H26" s="84" t="s">
        <v>42</v>
      </c>
    </row>
    <row r="27" spans="1:8" ht="15.75" x14ac:dyDescent="0.3">
      <c r="A27" s="76" t="s">
        <v>50</v>
      </c>
      <c r="B27" s="84" t="s">
        <v>42</v>
      </c>
      <c r="C27" s="77" t="s">
        <v>42</v>
      </c>
      <c r="D27" s="84" t="s">
        <v>42</v>
      </c>
      <c r="E27" s="84" t="s">
        <v>42</v>
      </c>
      <c r="F27" s="84" t="s">
        <v>42</v>
      </c>
      <c r="G27" s="84" t="s">
        <v>42</v>
      </c>
      <c r="H27" s="84" t="s">
        <v>41</v>
      </c>
    </row>
    <row r="28" spans="1:8" ht="15.75" x14ac:dyDescent="0.3">
      <c r="A28" s="76" t="s">
        <v>47</v>
      </c>
      <c r="B28" s="84" t="s">
        <v>42</v>
      </c>
      <c r="C28" s="77" t="s">
        <v>42</v>
      </c>
      <c r="D28" s="84" t="s">
        <v>42</v>
      </c>
      <c r="E28" s="84" t="s">
        <v>42</v>
      </c>
      <c r="F28" s="84" t="s">
        <v>42</v>
      </c>
      <c r="G28" s="84" t="s">
        <v>41</v>
      </c>
      <c r="H28" s="84" t="s">
        <v>41</v>
      </c>
    </row>
    <row r="29" spans="1:8" ht="15.75" x14ac:dyDescent="0.3">
      <c r="A29" s="76" t="s">
        <v>15</v>
      </c>
      <c r="B29" s="84" t="s">
        <v>41</v>
      </c>
      <c r="C29" s="77" t="s">
        <v>42</v>
      </c>
      <c r="D29" s="84" t="s">
        <v>41</v>
      </c>
      <c r="E29" s="84" t="s">
        <v>41</v>
      </c>
      <c r="F29" s="84" t="s">
        <v>42</v>
      </c>
      <c r="G29" s="84" t="s">
        <v>41</v>
      </c>
      <c r="H29" s="84" t="s">
        <v>42</v>
      </c>
    </row>
    <row r="30" spans="1:8" ht="15.75" x14ac:dyDescent="0.3">
      <c r="A30" s="78" t="s">
        <v>73</v>
      </c>
      <c r="B30" s="84" t="s">
        <v>42</v>
      </c>
      <c r="C30" s="77" t="s">
        <v>42</v>
      </c>
      <c r="D30" s="84" t="s">
        <v>42</v>
      </c>
      <c r="E30" s="84" t="s">
        <v>42</v>
      </c>
      <c r="F30" s="84" t="s">
        <v>42</v>
      </c>
      <c r="G30" s="84" t="s">
        <v>42</v>
      </c>
      <c r="H30" s="84" t="s">
        <v>42</v>
      </c>
    </row>
    <row r="31" spans="1:8" ht="15.75" x14ac:dyDescent="0.3">
      <c r="A31" s="76" t="s">
        <v>17</v>
      </c>
      <c r="B31" s="84" t="s">
        <v>41</v>
      </c>
      <c r="C31" s="77" t="s">
        <v>42</v>
      </c>
      <c r="D31" s="84" t="s">
        <v>42</v>
      </c>
      <c r="E31" s="84" t="s">
        <v>41</v>
      </c>
      <c r="F31" s="84" t="s">
        <v>42</v>
      </c>
      <c r="G31" s="84" t="s">
        <v>41</v>
      </c>
      <c r="H31" s="84" t="s">
        <v>42</v>
      </c>
    </row>
    <row r="32" spans="1:8" ht="15.75" x14ac:dyDescent="0.3">
      <c r="A32" s="78" t="s">
        <v>77</v>
      </c>
      <c r="B32" s="84" t="s">
        <v>42</v>
      </c>
      <c r="C32" s="77" t="s">
        <v>42</v>
      </c>
      <c r="D32" s="84" t="s">
        <v>42</v>
      </c>
      <c r="E32" s="84" t="s">
        <v>42</v>
      </c>
      <c r="F32" s="84" t="s">
        <v>42</v>
      </c>
      <c r="G32" s="84" t="s">
        <v>42</v>
      </c>
      <c r="H32" s="84" t="s">
        <v>42</v>
      </c>
    </row>
    <row r="33" spans="1:8" ht="15.75" x14ac:dyDescent="0.3">
      <c r="A33" s="78" t="s">
        <v>72</v>
      </c>
      <c r="B33" s="84" t="s">
        <v>42</v>
      </c>
      <c r="C33" s="77" t="s">
        <v>42</v>
      </c>
      <c r="D33" s="84" t="s">
        <v>42</v>
      </c>
      <c r="E33" s="84" t="s">
        <v>42</v>
      </c>
      <c r="F33" s="84" t="s">
        <v>42</v>
      </c>
      <c r="G33" s="84" t="s">
        <v>42</v>
      </c>
      <c r="H33" s="84" t="s">
        <v>42</v>
      </c>
    </row>
    <row r="34" spans="1:8" ht="15.75" x14ac:dyDescent="0.3">
      <c r="A34" s="76" t="s">
        <v>18</v>
      </c>
      <c r="B34" s="84" t="s">
        <v>41</v>
      </c>
      <c r="C34" s="77" t="s">
        <v>42</v>
      </c>
      <c r="D34" s="84" t="s">
        <v>42</v>
      </c>
      <c r="E34" s="84" t="s">
        <v>41</v>
      </c>
      <c r="F34" s="84" t="s">
        <v>42</v>
      </c>
      <c r="G34" s="84" t="s">
        <v>42</v>
      </c>
      <c r="H34" s="84" t="s">
        <v>41</v>
      </c>
    </row>
    <row r="35" spans="1:8" ht="15.75" x14ac:dyDescent="0.3">
      <c r="A35" s="76" t="s">
        <v>19</v>
      </c>
      <c r="B35" s="84" t="s">
        <v>41</v>
      </c>
      <c r="C35" s="77" t="s">
        <v>42</v>
      </c>
      <c r="D35" s="84" t="s">
        <v>41</v>
      </c>
      <c r="E35" s="84" t="s">
        <v>41</v>
      </c>
      <c r="F35" s="84" t="s">
        <v>42</v>
      </c>
      <c r="G35" s="84" t="s">
        <v>41</v>
      </c>
      <c r="H35" s="84" t="s">
        <v>42</v>
      </c>
    </row>
    <row r="36" spans="1:8" ht="15.75" x14ac:dyDescent="0.3">
      <c r="A36" s="76" t="s">
        <v>20</v>
      </c>
      <c r="B36" s="84" t="s">
        <v>42</v>
      </c>
      <c r="C36" s="77" t="s">
        <v>42</v>
      </c>
      <c r="D36" s="84" t="s">
        <v>42</v>
      </c>
      <c r="E36" s="84" t="s">
        <v>41</v>
      </c>
      <c r="F36" s="84" t="s">
        <v>42</v>
      </c>
      <c r="G36" s="84" t="s">
        <v>41</v>
      </c>
      <c r="H36" s="84" t="s">
        <v>41</v>
      </c>
    </row>
    <row r="37" spans="1:8" ht="15.75" x14ac:dyDescent="0.3">
      <c r="A37" s="76" t="s">
        <v>21</v>
      </c>
      <c r="B37" s="84" t="s">
        <v>42</v>
      </c>
      <c r="C37" s="77" t="s">
        <v>42</v>
      </c>
      <c r="D37" s="84" t="s">
        <v>42</v>
      </c>
      <c r="E37" s="84" t="s">
        <v>41</v>
      </c>
      <c r="F37" s="84" t="s">
        <v>42</v>
      </c>
      <c r="G37" s="84" t="s">
        <v>41</v>
      </c>
      <c r="H37" s="84" t="s">
        <v>42</v>
      </c>
    </row>
    <row r="38" spans="1:8" ht="15.75" x14ac:dyDescent="0.3">
      <c r="A38" s="76" t="s">
        <v>24</v>
      </c>
      <c r="B38" s="84" t="s">
        <v>42</v>
      </c>
      <c r="C38" s="77" t="s">
        <v>42</v>
      </c>
      <c r="D38" s="84" t="s">
        <v>41</v>
      </c>
      <c r="E38" s="84" t="s">
        <v>41</v>
      </c>
      <c r="F38" s="84" t="s">
        <v>42</v>
      </c>
      <c r="G38" s="84" t="s">
        <v>41</v>
      </c>
      <c r="H38" s="84" t="s">
        <v>42</v>
      </c>
    </row>
    <row r="39" spans="1:8" ht="15.75" x14ac:dyDescent="0.3">
      <c r="A39" s="83" t="s">
        <v>26</v>
      </c>
      <c r="B39" s="85" t="s">
        <v>41</v>
      </c>
      <c r="C39" s="82" t="s">
        <v>42</v>
      </c>
      <c r="D39" s="85" t="s">
        <v>42</v>
      </c>
      <c r="E39" s="85" t="s">
        <v>42</v>
      </c>
      <c r="F39" s="85" t="s">
        <v>42</v>
      </c>
      <c r="G39" s="85" t="s">
        <v>42</v>
      </c>
      <c r="H39" s="85" t="s">
        <v>42</v>
      </c>
    </row>
    <row r="40" spans="1:8" ht="15.75" x14ac:dyDescent="0.3">
      <c r="A40" s="83" t="s">
        <v>27</v>
      </c>
      <c r="B40" s="85" t="s">
        <v>41</v>
      </c>
      <c r="C40" s="82" t="s">
        <v>42</v>
      </c>
      <c r="D40" s="85" t="s">
        <v>41</v>
      </c>
      <c r="E40" s="85" t="s">
        <v>41</v>
      </c>
      <c r="F40" s="85" t="s">
        <v>42</v>
      </c>
      <c r="G40" s="85" t="s">
        <v>41</v>
      </c>
      <c r="H40" s="85" t="s">
        <v>42</v>
      </c>
    </row>
    <row r="41" spans="1:8" ht="15.75" x14ac:dyDescent="0.3">
      <c r="A41" s="81" t="s">
        <v>28</v>
      </c>
      <c r="B41" s="85" t="s">
        <v>42</v>
      </c>
      <c r="C41" s="82" t="s">
        <v>42</v>
      </c>
      <c r="D41" s="85" t="s">
        <v>41</v>
      </c>
      <c r="E41" s="85" t="s">
        <v>41</v>
      </c>
      <c r="F41" s="85" t="s">
        <v>42</v>
      </c>
      <c r="G41" s="85" t="s">
        <v>41</v>
      </c>
      <c r="H41" s="85" t="s">
        <v>42</v>
      </c>
    </row>
    <row r="42" spans="1:8" ht="15.75" x14ac:dyDescent="0.3">
      <c r="A42" s="83" t="s">
        <v>29</v>
      </c>
      <c r="B42" s="85" t="s">
        <v>42</v>
      </c>
      <c r="C42" s="82" t="s">
        <v>42</v>
      </c>
      <c r="D42" s="85" t="s">
        <v>42</v>
      </c>
      <c r="E42" s="85" t="s">
        <v>42</v>
      </c>
      <c r="F42" s="85" t="s">
        <v>42</v>
      </c>
      <c r="G42" s="85" t="s">
        <v>41</v>
      </c>
      <c r="H42" s="85" t="s">
        <v>42</v>
      </c>
    </row>
    <row r="43" spans="1:8" ht="15.75" x14ac:dyDescent="0.3">
      <c r="A43" s="83" t="s">
        <v>30</v>
      </c>
      <c r="B43" s="85" t="s">
        <v>41</v>
      </c>
      <c r="C43" s="82" t="s">
        <v>42</v>
      </c>
      <c r="D43" s="85" t="s">
        <v>42</v>
      </c>
      <c r="E43" s="85" t="s">
        <v>42</v>
      </c>
      <c r="F43" s="85" t="s">
        <v>42</v>
      </c>
      <c r="G43" s="85" t="s">
        <v>41</v>
      </c>
      <c r="H43" s="85" t="s">
        <v>42</v>
      </c>
    </row>
    <row r="44" spans="1:8" x14ac:dyDescent="0.25">
      <c r="A44" s="92" t="s">
        <v>46</v>
      </c>
      <c r="B44" s="93">
        <v>20</v>
      </c>
      <c r="C44" s="93">
        <v>9</v>
      </c>
      <c r="D44" s="93">
        <v>16</v>
      </c>
      <c r="E44" s="93">
        <v>23</v>
      </c>
      <c r="F44" s="93">
        <v>4</v>
      </c>
      <c r="G44" s="93">
        <v>28</v>
      </c>
      <c r="H44" s="93">
        <v>5</v>
      </c>
    </row>
    <row r="45" spans="1:8" x14ac:dyDescent="0.25">
      <c r="A45" s="92" t="s">
        <v>33</v>
      </c>
      <c r="B45" s="94">
        <f>20/35*100</f>
        <v>57.142857142857139</v>
      </c>
      <c r="C45" s="95">
        <f>9/35*100</f>
        <v>25.714285714285712</v>
      </c>
      <c r="D45" s="95">
        <f>16/35*100</f>
        <v>45.714285714285715</v>
      </c>
      <c r="E45" s="96">
        <f>23/35*100</f>
        <v>65.714285714285708</v>
      </c>
      <c r="F45" s="95">
        <f>4/35*100</f>
        <v>11.428571428571429</v>
      </c>
      <c r="G45" s="95">
        <f>28/35*100</f>
        <v>80</v>
      </c>
      <c r="H45" s="95">
        <f>5/35*100</f>
        <v>14.285714285714285</v>
      </c>
    </row>
    <row r="47" spans="1:8" ht="26.25" x14ac:dyDescent="0.25">
      <c r="A47" s="20" t="s">
        <v>105</v>
      </c>
    </row>
    <row r="49" spans="1:2" ht="39" x14ac:dyDescent="0.25">
      <c r="A49" s="73" t="s">
        <v>104</v>
      </c>
    </row>
    <row r="51" spans="1:2" ht="90" x14ac:dyDescent="0.25">
      <c r="A51" s="20" t="s">
        <v>103</v>
      </c>
    </row>
    <row r="54" spans="1:2" x14ac:dyDescent="0.25">
      <c r="A54" s="79" t="s">
        <v>106</v>
      </c>
      <c r="B54" s="80" t="s">
        <v>45</v>
      </c>
    </row>
    <row r="55" spans="1:2" ht="15.75" x14ac:dyDescent="0.3">
      <c r="A55" s="87" t="s">
        <v>0</v>
      </c>
      <c r="B55" s="88" t="s">
        <v>41</v>
      </c>
    </row>
    <row r="56" spans="1:2" ht="15.75" x14ac:dyDescent="0.3">
      <c r="A56" s="87" t="s">
        <v>1</v>
      </c>
      <c r="B56" s="88" t="s">
        <v>41</v>
      </c>
    </row>
    <row r="57" spans="1:2" ht="15.75" x14ac:dyDescent="0.3">
      <c r="A57" s="87" t="s">
        <v>2</v>
      </c>
      <c r="B57" s="88" t="s">
        <v>41</v>
      </c>
    </row>
    <row r="58" spans="1:2" ht="15.75" x14ac:dyDescent="0.3">
      <c r="A58" s="87" t="s">
        <v>3</v>
      </c>
      <c r="B58" s="88" t="s">
        <v>41</v>
      </c>
    </row>
    <row r="59" spans="1:2" x14ac:dyDescent="0.25">
      <c r="A59" s="89" t="s">
        <v>16</v>
      </c>
      <c r="B59" s="88" t="s">
        <v>41</v>
      </c>
    </row>
    <row r="60" spans="1:2" ht="15.75" x14ac:dyDescent="0.3">
      <c r="A60" s="87" t="s">
        <v>4</v>
      </c>
      <c r="B60" s="88" t="s">
        <v>41</v>
      </c>
    </row>
    <row r="61" spans="1:2" x14ac:dyDescent="0.25">
      <c r="A61" s="89" t="s">
        <v>23</v>
      </c>
      <c r="B61" s="88" t="s">
        <v>41</v>
      </c>
    </row>
    <row r="62" spans="1:2" ht="15.75" x14ac:dyDescent="0.3">
      <c r="A62" s="87" t="s">
        <v>5</v>
      </c>
      <c r="B62" s="88" t="s">
        <v>41</v>
      </c>
    </row>
    <row r="63" spans="1:2" ht="15.75" x14ac:dyDescent="0.3">
      <c r="A63" s="87" t="s">
        <v>6</v>
      </c>
      <c r="B63" s="88" t="s">
        <v>41</v>
      </c>
    </row>
    <row r="64" spans="1:2" ht="15.75" x14ac:dyDescent="0.3">
      <c r="A64" s="87" t="s">
        <v>7</v>
      </c>
      <c r="B64" s="88" t="s">
        <v>41</v>
      </c>
    </row>
    <row r="65" spans="1:2" ht="15.75" x14ac:dyDescent="0.3">
      <c r="A65" s="87" t="s">
        <v>8</v>
      </c>
      <c r="B65" s="88" t="s">
        <v>42</v>
      </c>
    </row>
    <row r="66" spans="1:2" ht="15.75" x14ac:dyDescent="0.3">
      <c r="A66" s="76" t="s">
        <v>9</v>
      </c>
      <c r="B66" s="84" t="s">
        <v>41</v>
      </c>
    </row>
    <row r="67" spans="1:2" ht="15.75" x14ac:dyDescent="0.3">
      <c r="A67" s="76" t="s">
        <v>22</v>
      </c>
      <c r="B67" s="84" t="s">
        <v>41</v>
      </c>
    </row>
    <row r="68" spans="1:2" ht="15.75" x14ac:dyDescent="0.3">
      <c r="A68" s="76" t="s">
        <v>10</v>
      </c>
      <c r="B68" s="84" t="s">
        <v>41</v>
      </c>
    </row>
    <row r="69" spans="1:2" ht="15.75" x14ac:dyDescent="0.3">
      <c r="A69" s="76" t="s">
        <v>11</v>
      </c>
      <c r="B69" s="84" t="s">
        <v>42</v>
      </c>
    </row>
    <row r="70" spans="1:2" ht="15.75" x14ac:dyDescent="0.3">
      <c r="A70" s="76" t="s">
        <v>12</v>
      </c>
      <c r="B70" s="84" t="s">
        <v>41</v>
      </c>
    </row>
    <row r="71" spans="1:2" ht="15.75" x14ac:dyDescent="0.3">
      <c r="A71" s="76" t="s">
        <v>13</v>
      </c>
      <c r="B71" s="84" t="s">
        <v>42</v>
      </c>
    </row>
    <row r="72" spans="1:2" ht="15.75" x14ac:dyDescent="0.3">
      <c r="A72" s="76" t="s">
        <v>14</v>
      </c>
      <c r="B72" s="84" t="s">
        <v>42</v>
      </c>
    </row>
    <row r="73" spans="1:2" ht="15.75" x14ac:dyDescent="0.3">
      <c r="A73" s="76" t="s">
        <v>50</v>
      </c>
      <c r="B73" s="84" t="s">
        <v>42</v>
      </c>
    </row>
    <row r="74" spans="1:2" ht="15.75" x14ac:dyDescent="0.3">
      <c r="A74" s="76" t="s">
        <v>47</v>
      </c>
      <c r="B74" s="84" t="s">
        <v>42</v>
      </c>
    </row>
    <row r="75" spans="1:2" ht="15.75" x14ac:dyDescent="0.3">
      <c r="A75" s="76" t="s">
        <v>15</v>
      </c>
      <c r="B75" s="84" t="s">
        <v>41</v>
      </c>
    </row>
    <row r="76" spans="1:2" ht="15.75" x14ac:dyDescent="0.3">
      <c r="A76" s="76" t="s">
        <v>99</v>
      </c>
      <c r="B76" s="84" t="s">
        <v>42</v>
      </c>
    </row>
    <row r="77" spans="1:2" ht="15.75" x14ac:dyDescent="0.3">
      <c r="A77" s="76" t="s">
        <v>17</v>
      </c>
      <c r="B77" s="84" t="s">
        <v>41</v>
      </c>
    </row>
    <row r="78" spans="1:2" ht="15.75" x14ac:dyDescent="0.3">
      <c r="A78" s="76" t="s">
        <v>109</v>
      </c>
      <c r="B78" s="84" t="s">
        <v>42</v>
      </c>
    </row>
    <row r="79" spans="1:2" ht="15.75" x14ac:dyDescent="0.3">
      <c r="A79" s="76" t="s">
        <v>100</v>
      </c>
      <c r="B79" s="84" t="s">
        <v>42</v>
      </c>
    </row>
    <row r="80" spans="1:2" ht="15.75" x14ac:dyDescent="0.3">
      <c r="A80" s="76" t="s">
        <v>18</v>
      </c>
      <c r="B80" s="84" t="s">
        <v>41</v>
      </c>
    </row>
    <row r="81" spans="1:8" ht="15.75" x14ac:dyDescent="0.3">
      <c r="A81" s="76" t="s">
        <v>19</v>
      </c>
      <c r="B81" s="84" t="s">
        <v>41</v>
      </c>
    </row>
    <row r="82" spans="1:8" ht="15.75" x14ac:dyDescent="0.3">
      <c r="A82" s="76" t="s">
        <v>20</v>
      </c>
      <c r="B82" s="84" t="s">
        <v>41</v>
      </c>
    </row>
    <row r="83" spans="1:8" ht="15.75" x14ac:dyDescent="0.3">
      <c r="A83" s="76" t="s">
        <v>21</v>
      </c>
      <c r="B83" s="84" t="s">
        <v>41</v>
      </c>
    </row>
    <row r="84" spans="1:8" ht="15.75" x14ac:dyDescent="0.3">
      <c r="A84" s="76" t="s">
        <v>24</v>
      </c>
      <c r="B84" s="84" t="s">
        <v>41</v>
      </c>
    </row>
    <row r="85" spans="1:8" x14ac:dyDescent="0.25">
      <c r="A85" s="92" t="s">
        <v>46</v>
      </c>
      <c r="B85" s="93">
        <v>21</v>
      </c>
    </row>
    <row r="86" spans="1:8" x14ac:dyDescent="0.25">
      <c r="A86" s="92" t="s">
        <v>33</v>
      </c>
      <c r="B86" s="94">
        <f>21/30*100</f>
        <v>70</v>
      </c>
    </row>
    <row r="88" spans="1:8" ht="26.25" x14ac:dyDescent="0.25">
      <c r="A88" s="20" t="s">
        <v>108</v>
      </c>
    </row>
    <row r="91" spans="1:8" ht="76.5" x14ac:dyDescent="0.25">
      <c r="A91" s="125" t="s">
        <v>143</v>
      </c>
      <c r="B91" s="122" t="s">
        <v>107</v>
      </c>
      <c r="C91" s="122" t="s">
        <v>43</v>
      </c>
      <c r="D91" s="122" t="s">
        <v>39</v>
      </c>
      <c r="E91" s="122" t="s">
        <v>45</v>
      </c>
      <c r="F91" s="122" t="s">
        <v>40</v>
      </c>
      <c r="G91" s="122" t="s">
        <v>44</v>
      </c>
      <c r="H91" s="126" t="s">
        <v>48</v>
      </c>
    </row>
    <row r="92" spans="1:8" ht="15.75" x14ac:dyDescent="0.3">
      <c r="A92" s="127" t="s">
        <v>0</v>
      </c>
      <c r="B92" s="128" t="s">
        <v>41</v>
      </c>
      <c r="C92" s="128" t="s">
        <v>41</v>
      </c>
      <c r="D92" s="128" t="s">
        <v>41</v>
      </c>
      <c r="E92" s="129" t="s">
        <v>41</v>
      </c>
      <c r="F92" s="129" t="s">
        <v>41</v>
      </c>
      <c r="G92" s="128" t="s">
        <v>42</v>
      </c>
      <c r="H92" s="128" t="s">
        <v>42</v>
      </c>
    </row>
    <row r="93" spans="1:8" ht="15.75" x14ac:dyDescent="0.3">
      <c r="A93" s="127" t="s">
        <v>1</v>
      </c>
      <c r="B93" s="128" t="s">
        <v>41</v>
      </c>
      <c r="C93" s="128" t="s">
        <v>41</v>
      </c>
      <c r="D93" s="128" t="s">
        <v>41</v>
      </c>
      <c r="E93" s="129" t="s">
        <v>41</v>
      </c>
      <c r="F93" s="129" t="s">
        <v>42</v>
      </c>
      <c r="G93" s="128" t="s">
        <v>42</v>
      </c>
      <c r="H93" s="128" t="s">
        <v>42</v>
      </c>
    </row>
    <row r="94" spans="1:8" ht="15.75" x14ac:dyDescent="0.3">
      <c r="A94" s="127" t="s">
        <v>2</v>
      </c>
      <c r="B94" s="128" t="s">
        <v>41</v>
      </c>
      <c r="C94" s="128" t="s">
        <v>41</v>
      </c>
      <c r="D94" s="128" t="s">
        <v>41</v>
      </c>
      <c r="E94" s="129" t="s">
        <v>41</v>
      </c>
      <c r="F94" s="129" t="s">
        <v>41</v>
      </c>
      <c r="G94" s="128" t="s">
        <v>42</v>
      </c>
      <c r="H94" s="128" t="s">
        <v>42</v>
      </c>
    </row>
    <row r="95" spans="1:8" ht="15.75" x14ac:dyDescent="0.3">
      <c r="A95" s="127" t="s">
        <v>3</v>
      </c>
      <c r="B95" s="128" t="s">
        <v>41</v>
      </c>
      <c r="C95" s="128" t="s">
        <v>41</v>
      </c>
      <c r="D95" s="128" t="s">
        <v>41</v>
      </c>
      <c r="E95" s="129" t="s">
        <v>41</v>
      </c>
      <c r="F95" s="129" t="s">
        <v>41</v>
      </c>
      <c r="G95" s="128" t="s">
        <v>42</v>
      </c>
      <c r="H95" s="128" t="s">
        <v>42</v>
      </c>
    </row>
    <row r="96" spans="1:8" ht="15.75" x14ac:dyDescent="0.3">
      <c r="A96" s="130" t="s">
        <v>16</v>
      </c>
      <c r="B96" s="131" t="s">
        <v>41</v>
      </c>
      <c r="C96" s="128" t="s">
        <v>41</v>
      </c>
      <c r="D96" s="128" t="s">
        <v>42</v>
      </c>
      <c r="E96" s="129" t="s">
        <v>41</v>
      </c>
      <c r="F96" s="129" t="s">
        <v>42</v>
      </c>
      <c r="G96" s="128" t="s">
        <v>42</v>
      </c>
      <c r="H96" s="128" t="s">
        <v>42</v>
      </c>
    </row>
    <row r="97" spans="1:8" ht="15.75" x14ac:dyDescent="0.3">
      <c r="A97" s="130" t="s">
        <v>23</v>
      </c>
      <c r="B97" s="131" t="s">
        <v>41</v>
      </c>
      <c r="C97" s="128" t="s">
        <v>42</v>
      </c>
      <c r="D97" s="128" t="s">
        <v>41</v>
      </c>
      <c r="E97" s="129" t="s">
        <v>41</v>
      </c>
      <c r="F97" s="129" t="s">
        <v>42</v>
      </c>
      <c r="G97" s="128" t="s">
        <v>42</v>
      </c>
      <c r="H97" s="128" t="s">
        <v>42</v>
      </c>
    </row>
    <row r="98" spans="1:8" ht="15.75" x14ac:dyDescent="0.3">
      <c r="A98" s="127" t="s">
        <v>5</v>
      </c>
      <c r="B98" s="128" t="s">
        <v>41</v>
      </c>
      <c r="C98" s="128" t="s">
        <v>41</v>
      </c>
      <c r="D98" s="128" t="s">
        <v>42</v>
      </c>
      <c r="E98" s="129" t="s">
        <v>41</v>
      </c>
      <c r="F98" s="129" t="s">
        <v>42</v>
      </c>
      <c r="G98" s="128" t="s">
        <v>42</v>
      </c>
      <c r="H98" s="128" t="s">
        <v>42</v>
      </c>
    </row>
    <row r="99" spans="1:8" ht="15.75" x14ac:dyDescent="0.3">
      <c r="A99" s="127" t="s">
        <v>6</v>
      </c>
      <c r="B99" s="128" t="s">
        <v>41</v>
      </c>
      <c r="C99" s="128" t="s">
        <v>41</v>
      </c>
      <c r="D99" s="128" t="s">
        <v>42</v>
      </c>
      <c r="E99" s="129" t="s">
        <v>41</v>
      </c>
      <c r="F99" s="129" t="s">
        <v>41</v>
      </c>
      <c r="G99" s="128" t="s">
        <v>42</v>
      </c>
      <c r="H99" s="128" t="s">
        <v>42</v>
      </c>
    </row>
    <row r="100" spans="1:8" ht="15.75" x14ac:dyDescent="0.3">
      <c r="A100" s="127" t="s">
        <v>7</v>
      </c>
      <c r="B100" s="128" t="s">
        <v>41</v>
      </c>
      <c r="C100" s="128" t="s">
        <v>41</v>
      </c>
      <c r="D100" s="128" t="s">
        <v>42</v>
      </c>
      <c r="E100" s="129" t="s">
        <v>41</v>
      </c>
      <c r="F100" s="129" t="s">
        <v>42</v>
      </c>
      <c r="G100" s="128" t="s">
        <v>42</v>
      </c>
      <c r="H100" s="128" t="s">
        <v>42</v>
      </c>
    </row>
    <row r="101" spans="1:8" ht="15.75" x14ac:dyDescent="0.3">
      <c r="A101" s="127" t="s">
        <v>19</v>
      </c>
      <c r="B101" s="128" t="s">
        <v>41</v>
      </c>
      <c r="C101" s="128" t="s">
        <v>42</v>
      </c>
      <c r="D101" s="128" t="s">
        <v>41</v>
      </c>
      <c r="E101" s="129" t="s">
        <v>41</v>
      </c>
      <c r="F101" s="129" t="s">
        <v>42</v>
      </c>
      <c r="G101" s="128" t="s">
        <v>42</v>
      </c>
      <c r="H101" s="128" t="s">
        <v>42</v>
      </c>
    </row>
    <row r="102" spans="1:8" ht="15.75" x14ac:dyDescent="0.3">
      <c r="A102" s="140" t="s">
        <v>9</v>
      </c>
      <c r="B102" s="141" t="s">
        <v>41</v>
      </c>
      <c r="C102" s="132" t="s">
        <v>42</v>
      </c>
      <c r="D102" s="132" t="s">
        <v>42</v>
      </c>
      <c r="E102" s="141" t="s">
        <v>41</v>
      </c>
      <c r="F102" s="141" t="s">
        <v>42</v>
      </c>
      <c r="G102" s="141" t="s">
        <v>42</v>
      </c>
      <c r="H102" s="141" t="s">
        <v>42</v>
      </c>
    </row>
    <row r="103" spans="1:8" ht="15.75" x14ac:dyDescent="0.3">
      <c r="A103" s="140" t="s">
        <v>22</v>
      </c>
      <c r="B103" s="141" t="s">
        <v>42</v>
      </c>
      <c r="C103" s="132" t="s">
        <v>42</v>
      </c>
      <c r="D103" s="141" t="s">
        <v>42</v>
      </c>
      <c r="E103" s="141" t="s">
        <v>41</v>
      </c>
      <c r="F103" s="141" t="s">
        <v>42</v>
      </c>
      <c r="G103" s="141" t="s">
        <v>42</v>
      </c>
      <c r="H103" s="141" t="s">
        <v>42</v>
      </c>
    </row>
    <row r="104" spans="1:8" ht="15.75" x14ac:dyDescent="0.3">
      <c r="A104" s="140" t="s">
        <v>10</v>
      </c>
      <c r="B104" s="141" t="s">
        <v>41</v>
      </c>
      <c r="C104" s="132" t="s">
        <v>42</v>
      </c>
      <c r="D104" s="132" t="s">
        <v>41</v>
      </c>
      <c r="E104" s="141" t="s">
        <v>41</v>
      </c>
      <c r="F104" s="141" t="s">
        <v>42</v>
      </c>
      <c r="G104" s="141" t="s">
        <v>42</v>
      </c>
      <c r="H104" s="141" t="s">
        <v>42</v>
      </c>
    </row>
    <row r="105" spans="1:8" ht="15.75" x14ac:dyDescent="0.3">
      <c r="A105" s="140" t="s">
        <v>12</v>
      </c>
      <c r="B105" s="141" t="s">
        <v>42</v>
      </c>
      <c r="C105" s="132" t="s">
        <v>42</v>
      </c>
      <c r="D105" s="141" t="s">
        <v>42</v>
      </c>
      <c r="E105" s="141" t="s">
        <v>41</v>
      </c>
      <c r="F105" s="141" t="s">
        <v>42</v>
      </c>
      <c r="G105" s="141" t="s">
        <v>42</v>
      </c>
      <c r="H105" s="141" t="s">
        <v>41</v>
      </c>
    </row>
    <row r="106" spans="1:8" ht="15.75" x14ac:dyDescent="0.3">
      <c r="A106" s="140" t="s">
        <v>50</v>
      </c>
      <c r="B106" s="141" t="s">
        <v>42</v>
      </c>
      <c r="C106" s="132" t="s">
        <v>42</v>
      </c>
      <c r="D106" s="141" t="s">
        <v>42</v>
      </c>
      <c r="E106" s="141" t="s">
        <v>41</v>
      </c>
      <c r="F106" s="141" t="s">
        <v>42</v>
      </c>
      <c r="G106" s="141" t="s">
        <v>42</v>
      </c>
      <c r="H106" s="141" t="s">
        <v>41</v>
      </c>
    </row>
    <row r="107" spans="1:8" ht="15.75" x14ac:dyDescent="0.3">
      <c r="A107" s="140" t="s">
        <v>15</v>
      </c>
      <c r="B107" s="141" t="s">
        <v>42</v>
      </c>
      <c r="C107" s="132" t="s">
        <v>42</v>
      </c>
      <c r="D107" s="141" t="s">
        <v>42</v>
      </c>
      <c r="E107" s="141" t="s">
        <v>41</v>
      </c>
      <c r="F107" s="141" t="s">
        <v>42</v>
      </c>
      <c r="G107" s="141" t="s">
        <v>42</v>
      </c>
      <c r="H107" s="141" t="s">
        <v>42</v>
      </c>
    </row>
    <row r="108" spans="1:8" ht="15.75" x14ac:dyDescent="0.3">
      <c r="A108" s="140" t="s">
        <v>99</v>
      </c>
      <c r="B108" s="141" t="s">
        <v>41</v>
      </c>
      <c r="C108" s="132" t="s">
        <v>42</v>
      </c>
      <c r="D108" s="141" t="s">
        <v>42</v>
      </c>
      <c r="E108" s="141" t="s">
        <v>42</v>
      </c>
      <c r="F108" s="141" t="s">
        <v>42</v>
      </c>
      <c r="G108" s="141" t="s">
        <v>42</v>
      </c>
      <c r="H108" s="141" t="s">
        <v>42</v>
      </c>
    </row>
    <row r="109" spans="1:8" ht="15.75" x14ac:dyDescent="0.3">
      <c r="A109" s="140" t="s">
        <v>100</v>
      </c>
      <c r="B109" s="141" t="s">
        <v>41</v>
      </c>
      <c r="C109" s="132" t="s">
        <v>42</v>
      </c>
      <c r="D109" s="141" t="s">
        <v>42</v>
      </c>
      <c r="E109" s="141" t="s">
        <v>41</v>
      </c>
      <c r="F109" s="141" t="s">
        <v>42</v>
      </c>
      <c r="G109" s="141" t="s">
        <v>42</v>
      </c>
      <c r="H109" s="141" t="s">
        <v>42</v>
      </c>
    </row>
    <row r="110" spans="1:8" ht="15.75" x14ac:dyDescent="0.3">
      <c r="A110" s="140" t="s">
        <v>18</v>
      </c>
      <c r="B110" s="141" t="s">
        <v>42</v>
      </c>
      <c r="C110" s="132" t="s">
        <v>42</v>
      </c>
      <c r="D110" s="141" t="s">
        <v>42</v>
      </c>
      <c r="E110" s="141" t="s">
        <v>41</v>
      </c>
      <c r="F110" s="141" t="s">
        <v>42</v>
      </c>
      <c r="G110" s="141" t="s">
        <v>42</v>
      </c>
      <c r="H110" s="141" t="s">
        <v>42</v>
      </c>
    </row>
    <row r="111" spans="1:8" ht="15.75" x14ac:dyDescent="0.3">
      <c r="A111" s="140" t="s">
        <v>20</v>
      </c>
      <c r="B111" s="141" t="s">
        <v>42</v>
      </c>
      <c r="C111" s="132" t="s">
        <v>42</v>
      </c>
      <c r="D111" s="141" t="s">
        <v>41</v>
      </c>
      <c r="E111" s="141" t="s">
        <v>41</v>
      </c>
      <c r="F111" s="141" t="s">
        <v>42</v>
      </c>
      <c r="G111" s="141" t="s">
        <v>42</v>
      </c>
      <c r="H111" s="141" t="s">
        <v>42</v>
      </c>
    </row>
    <row r="112" spans="1:8" ht="15.75" x14ac:dyDescent="0.3">
      <c r="A112" s="140" t="s">
        <v>115</v>
      </c>
      <c r="B112" s="141" t="s">
        <v>42</v>
      </c>
      <c r="C112" s="132" t="s">
        <v>42</v>
      </c>
      <c r="D112" s="141" t="s">
        <v>41</v>
      </c>
      <c r="E112" s="141" t="s">
        <v>42</v>
      </c>
      <c r="F112" s="141" t="s">
        <v>42</v>
      </c>
      <c r="G112" s="141" t="s">
        <v>42</v>
      </c>
      <c r="H112" s="141" t="s">
        <v>42</v>
      </c>
    </row>
    <row r="113" spans="1:8" ht="15.75" x14ac:dyDescent="0.3">
      <c r="A113" s="135" t="s">
        <v>26</v>
      </c>
      <c r="B113" s="142" t="s">
        <v>41</v>
      </c>
      <c r="C113" s="134" t="s">
        <v>42</v>
      </c>
      <c r="D113" s="142" t="s">
        <v>42</v>
      </c>
      <c r="E113" s="142" t="s">
        <v>42</v>
      </c>
      <c r="F113" s="142" t="s">
        <v>42</v>
      </c>
      <c r="G113" s="142" t="s">
        <v>42</v>
      </c>
      <c r="H113" s="142" t="s">
        <v>42</v>
      </c>
    </row>
    <row r="114" spans="1:8" ht="15.75" x14ac:dyDescent="0.3">
      <c r="A114" s="135" t="s">
        <v>27</v>
      </c>
      <c r="B114" s="142" t="s">
        <v>41</v>
      </c>
      <c r="C114" s="134" t="s">
        <v>42</v>
      </c>
      <c r="D114" s="142" t="s">
        <v>41</v>
      </c>
      <c r="E114" s="142" t="s">
        <v>42</v>
      </c>
      <c r="F114" s="142" t="s">
        <v>42</v>
      </c>
      <c r="G114" s="142" t="s">
        <v>42</v>
      </c>
      <c r="H114" s="142" t="s">
        <v>42</v>
      </c>
    </row>
    <row r="115" spans="1:8" ht="15.75" x14ac:dyDescent="0.3">
      <c r="A115" s="133" t="s">
        <v>28</v>
      </c>
      <c r="B115" s="142" t="s">
        <v>41</v>
      </c>
      <c r="C115" s="134" t="s">
        <v>42</v>
      </c>
      <c r="D115" s="142" t="s">
        <v>41</v>
      </c>
      <c r="E115" s="142" t="s">
        <v>42</v>
      </c>
      <c r="F115" s="142" t="s">
        <v>42</v>
      </c>
      <c r="G115" s="142" t="s">
        <v>42</v>
      </c>
      <c r="H115" s="142" t="s">
        <v>42</v>
      </c>
    </row>
    <row r="116" spans="1:8" ht="15.75" x14ac:dyDescent="0.3">
      <c r="A116" s="154" t="s">
        <v>29</v>
      </c>
      <c r="B116" s="155" t="s">
        <v>41</v>
      </c>
      <c r="C116" s="156" t="s">
        <v>42</v>
      </c>
      <c r="D116" s="155" t="s">
        <v>42</v>
      </c>
      <c r="E116" s="155" t="s">
        <v>42</v>
      </c>
      <c r="F116" s="155" t="s">
        <v>42</v>
      </c>
      <c r="G116" s="155" t="s">
        <v>42</v>
      </c>
      <c r="H116" s="155" t="s">
        <v>42</v>
      </c>
    </row>
    <row r="117" spans="1:8" ht="15.75" x14ac:dyDescent="0.3">
      <c r="A117" s="135" t="s">
        <v>30</v>
      </c>
      <c r="B117" s="142" t="s">
        <v>41</v>
      </c>
      <c r="C117" s="134" t="s">
        <v>42</v>
      </c>
      <c r="D117" s="142" t="s">
        <v>42</v>
      </c>
      <c r="E117" s="142" t="s">
        <v>41</v>
      </c>
      <c r="F117" s="142" t="s">
        <v>42</v>
      </c>
      <c r="G117" s="142" t="s">
        <v>42</v>
      </c>
      <c r="H117" s="142" t="s">
        <v>42</v>
      </c>
    </row>
    <row r="118" spans="1:8" x14ac:dyDescent="0.25">
      <c r="A118" s="125" t="s">
        <v>46</v>
      </c>
      <c r="B118" s="125">
        <v>19</v>
      </c>
      <c r="C118" s="125">
        <v>8</v>
      </c>
      <c r="D118" s="125">
        <v>11</v>
      </c>
      <c r="E118" s="125">
        <v>20</v>
      </c>
      <c r="F118" s="125">
        <v>4</v>
      </c>
      <c r="G118" s="125">
        <v>0</v>
      </c>
      <c r="H118" s="125">
        <v>2</v>
      </c>
    </row>
    <row r="119" spans="1:8" x14ac:dyDescent="0.25">
      <c r="A119" s="125" t="s">
        <v>33</v>
      </c>
      <c r="B119" s="125">
        <f>19/26*100</f>
        <v>73.076923076923066</v>
      </c>
      <c r="C119" s="125">
        <f>8/26*100</f>
        <v>30.76923076923077</v>
      </c>
      <c r="D119" s="125">
        <f>11/26*100</f>
        <v>42.307692307692307</v>
      </c>
      <c r="E119" s="125">
        <f>20/26*100</f>
        <v>76.923076923076934</v>
      </c>
      <c r="F119" s="125">
        <f>4/26*100</f>
        <v>15.384615384615385</v>
      </c>
      <c r="G119" s="125">
        <f>0/26*100</f>
        <v>0</v>
      </c>
      <c r="H119" s="125">
        <f>2/26*100</f>
        <v>7.6923076923076925</v>
      </c>
    </row>
    <row r="121" spans="1:8" ht="26.25" x14ac:dyDescent="0.25">
      <c r="A121" s="20" t="s">
        <v>144</v>
      </c>
    </row>
    <row r="122" spans="1:8" ht="26.25" x14ac:dyDescent="0.25">
      <c r="A122" s="73" t="s">
        <v>148</v>
      </c>
    </row>
    <row r="123" spans="1:8" ht="90" x14ac:dyDescent="0.25">
      <c r="A123" s="20" t="s">
        <v>103</v>
      </c>
    </row>
    <row r="125" spans="1:8" ht="76.5" x14ac:dyDescent="0.25">
      <c r="A125" s="143" t="s">
        <v>145</v>
      </c>
      <c r="B125" s="144" t="s">
        <v>107</v>
      </c>
      <c r="C125" s="144" t="s">
        <v>43</v>
      </c>
      <c r="D125" s="144" t="s">
        <v>39</v>
      </c>
      <c r="E125" s="144" t="s">
        <v>45</v>
      </c>
      <c r="F125" s="144" t="s">
        <v>40</v>
      </c>
      <c r="G125" s="144" t="s">
        <v>44</v>
      </c>
      <c r="H125" s="145" t="s">
        <v>48</v>
      </c>
    </row>
    <row r="126" spans="1:8" ht="15.75" x14ac:dyDescent="0.3">
      <c r="A126" s="146" t="s">
        <v>0</v>
      </c>
      <c r="B126" s="136" t="s">
        <v>41</v>
      </c>
      <c r="C126" s="136" t="s">
        <v>41</v>
      </c>
      <c r="D126" s="136" t="s">
        <v>41</v>
      </c>
      <c r="E126" s="147" t="s">
        <v>41</v>
      </c>
      <c r="F126" s="147" t="s">
        <v>41</v>
      </c>
      <c r="G126" s="136" t="s">
        <v>42</v>
      </c>
      <c r="H126" s="136" t="s">
        <v>42</v>
      </c>
    </row>
    <row r="127" spans="1:8" ht="15.75" x14ac:dyDescent="0.3">
      <c r="A127" s="146" t="s">
        <v>1</v>
      </c>
      <c r="B127" s="136" t="s">
        <v>41</v>
      </c>
      <c r="C127" s="136" t="s">
        <v>41</v>
      </c>
      <c r="D127" s="136" t="s">
        <v>41</v>
      </c>
      <c r="E127" s="147" t="s">
        <v>41</v>
      </c>
      <c r="F127" s="147" t="s">
        <v>42</v>
      </c>
      <c r="G127" s="136" t="s">
        <v>42</v>
      </c>
      <c r="H127" s="136" t="s">
        <v>42</v>
      </c>
    </row>
    <row r="128" spans="1:8" ht="15.75" x14ac:dyDescent="0.3">
      <c r="A128" s="146" t="s">
        <v>2</v>
      </c>
      <c r="B128" s="136" t="s">
        <v>41</v>
      </c>
      <c r="C128" s="136" t="s">
        <v>41</v>
      </c>
      <c r="D128" s="136" t="s">
        <v>41</v>
      </c>
      <c r="E128" s="147" t="s">
        <v>41</v>
      </c>
      <c r="F128" s="147" t="s">
        <v>41</v>
      </c>
      <c r="G128" s="136" t="s">
        <v>42</v>
      </c>
      <c r="H128" s="136" t="s">
        <v>42</v>
      </c>
    </row>
    <row r="129" spans="1:8" ht="15.75" x14ac:dyDescent="0.3">
      <c r="A129" s="146" t="s">
        <v>3</v>
      </c>
      <c r="B129" s="136" t="s">
        <v>41</v>
      </c>
      <c r="C129" s="136" t="s">
        <v>41</v>
      </c>
      <c r="D129" s="136" t="s">
        <v>41</v>
      </c>
      <c r="E129" s="147" t="s">
        <v>41</v>
      </c>
      <c r="F129" s="147" t="s">
        <v>41</v>
      </c>
      <c r="G129" s="136" t="s">
        <v>42</v>
      </c>
      <c r="H129" s="136" t="s">
        <v>42</v>
      </c>
    </row>
    <row r="130" spans="1:8" ht="15.75" x14ac:dyDescent="0.3">
      <c r="A130" s="148" t="s">
        <v>16</v>
      </c>
      <c r="B130" s="149" t="s">
        <v>41</v>
      </c>
      <c r="C130" s="136" t="s">
        <v>41</v>
      </c>
      <c r="D130" s="136" t="s">
        <v>41</v>
      </c>
      <c r="E130" s="147" t="s">
        <v>41</v>
      </c>
      <c r="F130" s="147" t="s">
        <v>42</v>
      </c>
      <c r="G130" s="136" t="s">
        <v>42</v>
      </c>
      <c r="H130" s="136" t="s">
        <v>42</v>
      </c>
    </row>
    <row r="131" spans="1:8" ht="15.75" x14ac:dyDescent="0.3">
      <c r="A131" s="148" t="s">
        <v>23</v>
      </c>
      <c r="B131" s="149" t="s">
        <v>41</v>
      </c>
      <c r="C131" s="136" t="s">
        <v>41</v>
      </c>
      <c r="D131" s="136" t="s">
        <v>41</v>
      </c>
      <c r="E131" s="147" t="s">
        <v>41</v>
      </c>
      <c r="F131" s="147" t="s">
        <v>42</v>
      </c>
      <c r="G131" s="136" t="s">
        <v>42</v>
      </c>
      <c r="H131" s="136" t="s">
        <v>42</v>
      </c>
    </row>
    <row r="132" spans="1:8" ht="15.75" x14ac:dyDescent="0.3">
      <c r="A132" s="146" t="s">
        <v>5</v>
      </c>
      <c r="B132" s="136" t="s">
        <v>41</v>
      </c>
      <c r="C132" s="136" t="s">
        <v>41</v>
      </c>
      <c r="D132" s="136" t="s">
        <v>41</v>
      </c>
      <c r="E132" s="147" t="s">
        <v>41</v>
      </c>
      <c r="F132" s="147" t="s">
        <v>42</v>
      </c>
      <c r="G132" s="136" t="s">
        <v>42</v>
      </c>
      <c r="H132" s="136" t="s">
        <v>42</v>
      </c>
    </row>
    <row r="133" spans="1:8" ht="15.75" x14ac:dyDescent="0.3">
      <c r="A133" s="146" t="s">
        <v>6</v>
      </c>
      <c r="B133" s="136" t="s">
        <v>41</v>
      </c>
      <c r="C133" s="136" t="s">
        <v>41</v>
      </c>
      <c r="D133" s="136" t="s">
        <v>42</v>
      </c>
      <c r="E133" s="147" t="s">
        <v>41</v>
      </c>
      <c r="F133" s="147" t="s">
        <v>41</v>
      </c>
      <c r="G133" s="136" t="s">
        <v>42</v>
      </c>
      <c r="H133" s="136" t="s">
        <v>42</v>
      </c>
    </row>
    <row r="134" spans="1:8" ht="15.75" x14ac:dyDescent="0.3">
      <c r="A134" s="146" t="s">
        <v>100</v>
      </c>
      <c r="B134" s="136" t="s">
        <v>41</v>
      </c>
      <c r="C134" s="136" t="s">
        <v>42</v>
      </c>
      <c r="D134" s="136" t="s">
        <v>42</v>
      </c>
      <c r="E134" s="147" t="s">
        <v>41</v>
      </c>
      <c r="F134" s="147" t="s">
        <v>42</v>
      </c>
      <c r="G134" s="136" t="s">
        <v>42</v>
      </c>
      <c r="H134" s="136" t="s">
        <v>42</v>
      </c>
    </row>
    <row r="135" spans="1:8" ht="15.75" x14ac:dyDescent="0.3">
      <c r="A135" s="146" t="s">
        <v>7</v>
      </c>
      <c r="B135" s="136" t="s">
        <v>41</v>
      </c>
      <c r="C135" s="136" t="s">
        <v>41</v>
      </c>
      <c r="D135" s="136" t="s">
        <v>42</v>
      </c>
      <c r="E135" s="147" t="s">
        <v>41</v>
      </c>
      <c r="F135" s="147" t="s">
        <v>42</v>
      </c>
      <c r="G135" s="136" t="s">
        <v>42</v>
      </c>
      <c r="H135" s="136" t="s">
        <v>42</v>
      </c>
    </row>
    <row r="136" spans="1:8" ht="15.75" x14ac:dyDescent="0.3">
      <c r="A136" s="146" t="s">
        <v>18</v>
      </c>
      <c r="B136" s="136" t="s">
        <v>41</v>
      </c>
      <c r="C136" s="136" t="s">
        <v>42</v>
      </c>
      <c r="D136" s="136" t="s">
        <v>42</v>
      </c>
      <c r="E136" s="147" t="s">
        <v>41</v>
      </c>
      <c r="F136" s="147" t="s">
        <v>42</v>
      </c>
      <c r="G136" s="136" t="s">
        <v>42</v>
      </c>
      <c r="H136" s="136" t="s">
        <v>42</v>
      </c>
    </row>
    <row r="137" spans="1:8" ht="15.75" x14ac:dyDescent="0.3">
      <c r="A137" s="146" t="s">
        <v>19</v>
      </c>
      <c r="B137" s="136" t="s">
        <v>41</v>
      </c>
      <c r="C137" s="136" t="s">
        <v>41</v>
      </c>
      <c r="D137" s="136" t="s">
        <v>41</v>
      </c>
      <c r="E137" s="147" t="s">
        <v>41</v>
      </c>
      <c r="F137" s="147" t="s">
        <v>41</v>
      </c>
      <c r="G137" s="136" t="s">
        <v>42</v>
      </c>
      <c r="H137" s="136" t="s">
        <v>42</v>
      </c>
    </row>
    <row r="138" spans="1:8" s="157" customFormat="1" ht="15.75" x14ac:dyDescent="0.3">
      <c r="A138" s="146" t="s">
        <v>120</v>
      </c>
      <c r="B138" s="136" t="s">
        <v>41</v>
      </c>
      <c r="C138" s="136" t="s">
        <v>42</v>
      </c>
      <c r="D138" s="136" t="s">
        <v>42</v>
      </c>
      <c r="E138" s="147" t="s">
        <v>41</v>
      </c>
      <c r="F138" s="147" t="s">
        <v>42</v>
      </c>
      <c r="G138" s="136" t="s">
        <v>42</v>
      </c>
      <c r="H138" s="136" t="s">
        <v>42</v>
      </c>
    </row>
    <row r="139" spans="1:8" ht="15.75" x14ac:dyDescent="0.3">
      <c r="A139" s="137" t="s">
        <v>22</v>
      </c>
      <c r="B139" s="138" t="s">
        <v>41</v>
      </c>
      <c r="C139" s="139" t="s">
        <v>42</v>
      </c>
      <c r="D139" s="138" t="s">
        <v>42</v>
      </c>
      <c r="E139" s="138" t="s">
        <v>41</v>
      </c>
      <c r="F139" s="138" t="s">
        <v>42</v>
      </c>
      <c r="G139" s="138" t="s">
        <v>42</v>
      </c>
      <c r="H139" s="138" t="s">
        <v>42</v>
      </c>
    </row>
    <row r="140" spans="1:8" ht="15.75" x14ac:dyDescent="0.3">
      <c r="A140" s="137" t="s">
        <v>12</v>
      </c>
      <c r="B140" s="138" t="s">
        <v>41</v>
      </c>
      <c r="C140" s="139" t="s">
        <v>42</v>
      </c>
      <c r="D140" s="138" t="s">
        <v>42</v>
      </c>
      <c r="E140" s="138" t="s">
        <v>41</v>
      </c>
      <c r="F140" s="138" t="s">
        <v>42</v>
      </c>
      <c r="G140" s="138" t="s">
        <v>42</v>
      </c>
      <c r="H140" s="138" t="s">
        <v>41</v>
      </c>
    </row>
    <row r="141" spans="1:8" ht="15.75" x14ac:dyDescent="0.3">
      <c r="A141" s="137" t="s">
        <v>50</v>
      </c>
      <c r="B141" s="138" t="s">
        <v>41</v>
      </c>
      <c r="C141" s="139" t="s">
        <v>42</v>
      </c>
      <c r="D141" s="138" t="s">
        <v>42</v>
      </c>
      <c r="E141" s="138" t="s">
        <v>41</v>
      </c>
      <c r="F141" s="138" t="s">
        <v>42</v>
      </c>
      <c r="G141" s="138" t="s">
        <v>42</v>
      </c>
      <c r="H141" s="138" t="s">
        <v>41</v>
      </c>
    </row>
    <row r="142" spans="1:8" ht="15.75" x14ac:dyDescent="0.3">
      <c r="A142" s="137" t="s">
        <v>15</v>
      </c>
      <c r="B142" s="138" t="s">
        <v>41</v>
      </c>
      <c r="C142" s="139" t="s">
        <v>42</v>
      </c>
      <c r="D142" s="138" t="s">
        <v>42</v>
      </c>
      <c r="E142" s="138" t="s">
        <v>41</v>
      </c>
      <c r="F142" s="138" t="s">
        <v>42</v>
      </c>
      <c r="G142" s="138" t="s">
        <v>42</v>
      </c>
      <c r="H142" s="138" t="s">
        <v>42</v>
      </c>
    </row>
    <row r="143" spans="1:8" s="157" customFormat="1" ht="15.75" x14ac:dyDescent="0.3">
      <c r="A143" s="137" t="s">
        <v>126</v>
      </c>
      <c r="B143" s="138" t="s">
        <v>42</v>
      </c>
      <c r="C143" s="139" t="s">
        <v>42</v>
      </c>
      <c r="D143" s="138" t="s">
        <v>42</v>
      </c>
      <c r="E143" s="138" t="s">
        <v>41</v>
      </c>
      <c r="F143" s="138" t="s">
        <v>42</v>
      </c>
      <c r="G143" s="138" t="s">
        <v>42</v>
      </c>
      <c r="H143" s="138" t="s">
        <v>42</v>
      </c>
    </row>
    <row r="144" spans="1:8" ht="15.75" x14ac:dyDescent="0.3">
      <c r="A144" s="137" t="s">
        <v>99</v>
      </c>
      <c r="B144" s="138" t="s">
        <v>41</v>
      </c>
      <c r="C144" s="139" t="s">
        <v>42</v>
      </c>
      <c r="D144" s="138" t="s">
        <v>42</v>
      </c>
      <c r="E144" s="138" t="s">
        <v>42</v>
      </c>
      <c r="F144" s="138" t="s">
        <v>42</v>
      </c>
      <c r="G144" s="138" t="s">
        <v>42</v>
      </c>
      <c r="H144" s="138" t="s">
        <v>42</v>
      </c>
    </row>
    <row r="145" spans="1:8" s="157" customFormat="1" ht="15.75" x14ac:dyDescent="0.3">
      <c r="A145" s="137" t="s">
        <v>17</v>
      </c>
      <c r="B145" s="138" t="s">
        <v>41</v>
      </c>
      <c r="C145" s="139" t="s">
        <v>42</v>
      </c>
      <c r="D145" s="138" t="s">
        <v>41</v>
      </c>
      <c r="E145" s="138" t="s">
        <v>41</v>
      </c>
      <c r="F145" s="138" t="s">
        <v>42</v>
      </c>
      <c r="G145" s="138" t="s">
        <v>42</v>
      </c>
      <c r="H145" s="138" t="s">
        <v>42</v>
      </c>
    </row>
    <row r="146" spans="1:8" s="157" customFormat="1" ht="15.75" x14ac:dyDescent="0.3">
      <c r="A146" s="137" t="s">
        <v>20</v>
      </c>
      <c r="B146" s="138" t="s">
        <v>42</v>
      </c>
      <c r="C146" s="139" t="s">
        <v>42</v>
      </c>
      <c r="D146" s="138" t="s">
        <v>41</v>
      </c>
      <c r="E146" s="138" t="s">
        <v>41</v>
      </c>
      <c r="F146" s="138" t="s">
        <v>42</v>
      </c>
      <c r="G146" s="138" t="s">
        <v>42</v>
      </c>
      <c r="H146" s="138" t="s">
        <v>42</v>
      </c>
    </row>
    <row r="147" spans="1:8" s="157" customFormat="1" ht="15.75" x14ac:dyDescent="0.3">
      <c r="A147" s="137" t="s">
        <v>115</v>
      </c>
      <c r="B147" s="138" t="s">
        <v>42</v>
      </c>
      <c r="C147" s="139" t="s">
        <v>42</v>
      </c>
      <c r="D147" s="138" t="s">
        <v>41</v>
      </c>
      <c r="E147" s="138" t="s">
        <v>42</v>
      </c>
      <c r="F147" s="138" t="s">
        <v>42</v>
      </c>
      <c r="G147" s="138" t="s">
        <v>42</v>
      </c>
      <c r="H147" s="138" t="s">
        <v>42</v>
      </c>
    </row>
    <row r="148" spans="1:8" ht="15.75" x14ac:dyDescent="0.3">
      <c r="A148" s="152" t="s">
        <v>26</v>
      </c>
      <c r="B148" s="150" t="s">
        <v>41</v>
      </c>
      <c r="C148" s="151" t="s">
        <v>42</v>
      </c>
      <c r="D148" s="150" t="s">
        <v>42</v>
      </c>
      <c r="E148" s="150" t="s">
        <v>41</v>
      </c>
      <c r="F148" s="150" t="s">
        <v>42</v>
      </c>
      <c r="G148" s="150" t="s">
        <v>42</v>
      </c>
      <c r="H148" s="150" t="s">
        <v>42</v>
      </c>
    </row>
    <row r="149" spans="1:8" ht="15.75" x14ac:dyDescent="0.3">
      <c r="A149" s="152" t="s">
        <v>27</v>
      </c>
      <c r="B149" s="150" t="s">
        <v>41</v>
      </c>
      <c r="C149" s="151" t="s">
        <v>42</v>
      </c>
      <c r="D149" s="150" t="s">
        <v>41</v>
      </c>
      <c r="E149" s="150" t="s">
        <v>41</v>
      </c>
      <c r="F149" s="150" t="s">
        <v>42</v>
      </c>
      <c r="G149" s="150" t="s">
        <v>42</v>
      </c>
      <c r="H149" s="150" t="s">
        <v>42</v>
      </c>
    </row>
    <row r="150" spans="1:8" ht="15.75" x14ac:dyDescent="0.3">
      <c r="A150" s="153" t="s">
        <v>28</v>
      </c>
      <c r="B150" s="150" t="s">
        <v>41</v>
      </c>
      <c r="C150" s="151" t="s">
        <v>42</v>
      </c>
      <c r="D150" s="150" t="s">
        <v>41</v>
      </c>
      <c r="E150" s="150" t="s">
        <v>41</v>
      </c>
      <c r="F150" s="150" t="s">
        <v>42</v>
      </c>
      <c r="G150" s="150" t="s">
        <v>42</v>
      </c>
      <c r="H150" s="150" t="s">
        <v>42</v>
      </c>
    </row>
    <row r="151" spans="1:8" ht="15.75" x14ac:dyDescent="0.3">
      <c r="A151" s="152" t="s">
        <v>29</v>
      </c>
      <c r="B151" s="150" t="s">
        <v>41</v>
      </c>
      <c r="C151" s="151" t="s">
        <v>42</v>
      </c>
      <c r="D151" s="150" t="s">
        <v>42</v>
      </c>
      <c r="E151" s="150" t="s">
        <v>41</v>
      </c>
      <c r="F151" s="150" t="s">
        <v>42</v>
      </c>
      <c r="G151" s="150" t="s">
        <v>42</v>
      </c>
      <c r="H151" s="150" t="s">
        <v>42</v>
      </c>
    </row>
    <row r="152" spans="1:8" ht="15.75" x14ac:dyDescent="0.3">
      <c r="A152" s="152" t="s">
        <v>30</v>
      </c>
      <c r="B152" s="150" t="s">
        <v>41</v>
      </c>
      <c r="C152" s="151" t="s">
        <v>42</v>
      </c>
      <c r="D152" s="150" t="s">
        <v>42</v>
      </c>
      <c r="E152" s="150" t="s">
        <v>41</v>
      </c>
      <c r="F152" s="150" t="s">
        <v>42</v>
      </c>
      <c r="G152" s="150" t="s">
        <v>42</v>
      </c>
      <c r="H152" s="150" t="s">
        <v>42</v>
      </c>
    </row>
    <row r="153" spans="1:8" x14ac:dyDescent="0.25">
      <c r="A153" s="143" t="s">
        <v>46</v>
      </c>
      <c r="B153" s="143">
        <v>24</v>
      </c>
      <c r="C153" s="143">
        <v>10</v>
      </c>
      <c r="D153" s="143">
        <v>13</v>
      </c>
      <c r="E153" s="143">
        <v>25</v>
      </c>
      <c r="F153" s="143">
        <v>5</v>
      </c>
      <c r="G153" s="143">
        <v>0</v>
      </c>
      <c r="H153" s="143">
        <v>2</v>
      </c>
    </row>
    <row r="154" spans="1:8" x14ac:dyDescent="0.25">
      <c r="A154" s="143" t="s">
        <v>33</v>
      </c>
      <c r="B154" s="143">
        <f>24/27*100</f>
        <v>88.888888888888886</v>
      </c>
      <c r="C154" s="143">
        <f>10/27*100</f>
        <v>37.037037037037038</v>
      </c>
      <c r="D154" s="143">
        <f>13/27*100</f>
        <v>48.148148148148145</v>
      </c>
      <c r="E154" s="143">
        <f>25/27*100</f>
        <v>92.592592592592595</v>
      </c>
      <c r="F154" s="143">
        <f>5/27*100</f>
        <v>18.518518518518519</v>
      </c>
      <c r="G154" s="143">
        <f>0/27*100</f>
        <v>0</v>
      </c>
      <c r="H154" s="143">
        <f>2/27*100</f>
        <v>7.4074074074074066</v>
      </c>
    </row>
    <row r="156" spans="1:8" ht="26.25" x14ac:dyDescent="0.25">
      <c r="A156" s="20" t="s">
        <v>146</v>
      </c>
    </row>
    <row r="157" spans="1:8" ht="26.25" x14ac:dyDescent="0.25">
      <c r="A157" s="73" t="s">
        <v>147</v>
      </c>
    </row>
    <row r="158" spans="1:8" ht="90" x14ac:dyDescent="0.25">
      <c r="A158" s="20" t="s">
        <v>103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Personal tiempo completo</vt:lpstr>
      <vt:lpstr>Personal tiempo parcial </vt:lpstr>
      <vt:lpstr>Personal administrativo</vt:lpstr>
      <vt:lpstr>Personal docente administrativo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Invitado</dc:creator>
  <cp:lastModifiedBy>david aguilar rojas</cp:lastModifiedBy>
  <dcterms:created xsi:type="dcterms:W3CDTF">2018-06-19T16:13:17Z</dcterms:created>
  <dcterms:modified xsi:type="dcterms:W3CDTF">2021-04-22T07:59:04Z</dcterms:modified>
</cp:coreProperties>
</file>