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juangph/Documents/TurboDesign-CFD-Comparison/3RowSteady-Gregorio/"/>
    </mc:Choice>
  </mc:AlternateContent>
  <xr:revisionPtr revIDLastSave="0" documentId="13_ncr:1_{64AAE802-7E88-3F4B-8A28-BFE1F0F5B612}" xr6:coauthVersionLast="47" xr6:coauthVersionMax="47" xr10:uidLastSave="{00000000-0000-0000-0000-000000000000}"/>
  <bookViews>
    <workbookView xWindow="34560" yWindow="500" windowWidth="38400" windowHeight="21100" xr2:uid="{72BC1FAE-5AF1-FF45-8222-0C4EFFA0AB1C}"/>
  </bookViews>
  <sheets>
    <sheet name="Sheet1" sheetId="1" r:id="rId1"/>
    <sheet name="ADS MeanValue Row1X" sheetId="2" r:id="rId2"/>
    <sheet name="ADS MeanValue Row2X" sheetId="3" r:id="rId3"/>
    <sheet name="ADS MeanValue Row3X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I26" i="1"/>
  <c r="I25" i="1"/>
  <c r="I24" i="1"/>
  <c r="J20" i="1"/>
  <c r="I20" i="1"/>
  <c r="I21" i="1"/>
  <c r="I13" i="1" l="1"/>
  <c r="I14" i="1"/>
  <c r="I10" i="1"/>
  <c r="C75" i="1"/>
  <c r="C74" i="1"/>
  <c r="C73" i="1"/>
  <c r="C72" i="1"/>
  <c r="C71" i="1"/>
  <c r="C70" i="1"/>
  <c r="I8" i="1"/>
  <c r="I9" i="1" s="1"/>
  <c r="I11" i="1" s="1"/>
  <c r="I7" i="1"/>
  <c r="I5" i="1"/>
  <c r="I16" i="1" l="1"/>
</calcChain>
</file>

<file path=xl/sharedStrings.xml><?xml version="1.0" encoding="utf-8"?>
<sst xmlns="http://schemas.openxmlformats.org/spreadsheetml/2006/main" count="688" uniqueCount="232">
  <si>
    <t>Row1-3X</t>
  </si>
  <si>
    <t>P01</t>
  </si>
  <si>
    <t>P02</t>
  </si>
  <si>
    <t>P03</t>
  </si>
  <si>
    <t>P04</t>
  </si>
  <si>
    <t>P015</t>
  </si>
  <si>
    <t>P025</t>
  </si>
  <si>
    <t>T01</t>
  </si>
  <si>
    <t>T015</t>
  </si>
  <si>
    <t>T02</t>
  </si>
  <si>
    <t>T025</t>
  </si>
  <si>
    <t>T03</t>
  </si>
  <si>
    <t>T04</t>
  </si>
  <si>
    <t>kPa</t>
  </si>
  <si>
    <t>K</t>
  </si>
  <si>
    <t>Row1 Inlet</t>
  </si>
  <si>
    <t>Row1 Exit</t>
  </si>
  <si>
    <t>Row 2 Inlet</t>
  </si>
  <si>
    <t>Row 2 Exit</t>
  </si>
  <si>
    <t>Row 3 Inlet</t>
  </si>
  <si>
    <t>Row 3 Exit</t>
  </si>
  <si>
    <t>P1</t>
  </si>
  <si>
    <t>P15</t>
  </si>
  <si>
    <t>P2</t>
  </si>
  <si>
    <t>P25</t>
  </si>
  <si>
    <t>P3</t>
  </si>
  <si>
    <t>P4</t>
  </si>
  <si>
    <t>Vm1</t>
  </si>
  <si>
    <t>Vm15</t>
  </si>
  <si>
    <t>Vm2</t>
  </si>
  <si>
    <t>Vm25</t>
  </si>
  <si>
    <t>Vm3</t>
  </si>
  <si>
    <t>Vm4</t>
  </si>
  <si>
    <t>m/s</t>
  </si>
  <si>
    <t>Vt1</t>
  </si>
  <si>
    <t>Vt15</t>
  </si>
  <si>
    <t>Vt2</t>
  </si>
  <si>
    <t>Vt25</t>
  </si>
  <si>
    <t>Vt3</t>
  </si>
  <si>
    <t>Vt4</t>
  </si>
  <si>
    <t>Wt1</t>
  </si>
  <si>
    <t>Wt15</t>
  </si>
  <si>
    <t>Wt2</t>
  </si>
  <si>
    <t>Wt25</t>
  </si>
  <si>
    <t>Wt3</t>
  </si>
  <si>
    <t>Wt4</t>
  </si>
  <si>
    <t>U1</t>
  </si>
  <si>
    <t>U15</t>
  </si>
  <si>
    <t>U2</t>
  </si>
  <si>
    <t>U2.5</t>
  </si>
  <si>
    <t>U3</t>
  </si>
  <si>
    <t>U4</t>
  </si>
  <si>
    <t>kg/s</t>
  </si>
  <si>
    <t>massflow_1</t>
  </si>
  <si>
    <t>massflow_15</t>
  </si>
  <si>
    <t>massflow_2</t>
  </si>
  <si>
    <t>massflow_25</t>
  </si>
  <si>
    <t>massflow_3</t>
  </si>
  <si>
    <t>massflow_4</t>
  </si>
  <si>
    <t>nblades</t>
  </si>
  <si>
    <t>nblades_Row1</t>
  </si>
  <si>
    <t>nblades_Row2</t>
  </si>
  <si>
    <t>nblades_Row3</t>
  </si>
  <si>
    <t>Euler Power</t>
  </si>
  <si>
    <t xml:space="preserve">Cp </t>
  </si>
  <si>
    <t>J/(Kg K)</t>
  </si>
  <si>
    <t>Enthalpy Power</t>
  </si>
  <si>
    <t>kW</t>
  </si>
  <si>
    <t>dT0</t>
  </si>
  <si>
    <t>T25_is</t>
  </si>
  <si>
    <t>Value</t>
  </si>
  <si>
    <t>Comments</t>
  </si>
  <si>
    <t>Units</t>
  </si>
  <si>
    <t>P02_P25</t>
  </si>
  <si>
    <t>T025_is</t>
  </si>
  <si>
    <t>gamma</t>
  </si>
  <si>
    <t>M25</t>
  </si>
  <si>
    <t>V1</t>
  </si>
  <si>
    <t>V15</t>
  </si>
  <si>
    <t>V2</t>
  </si>
  <si>
    <t>V2.5</t>
  </si>
  <si>
    <t>V3</t>
  </si>
  <si>
    <t>V4</t>
  </si>
  <si>
    <t>T1</t>
  </si>
  <si>
    <t>T15</t>
  </si>
  <si>
    <t>T2</t>
  </si>
  <si>
    <t>T25</t>
  </si>
  <si>
    <t>T3</t>
  </si>
  <si>
    <t>T4</t>
  </si>
  <si>
    <t>Enthalpy Efficiency</t>
  </si>
  <si>
    <t>row1</t>
  </si>
  <si>
    <t>row2</t>
  </si>
  <si>
    <t>row3</t>
  </si>
  <si>
    <t>RPM</t>
  </si>
  <si>
    <t>⍺1</t>
  </si>
  <si>
    <t>⍺15</t>
  </si>
  <si>
    <t>⍺2</t>
  </si>
  <si>
    <t>⍺25</t>
  </si>
  <si>
    <t>⍺3</t>
  </si>
  <si>
    <t>⍺4</t>
  </si>
  <si>
    <t>β1</t>
  </si>
  <si>
    <t>β15</t>
  </si>
  <si>
    <t>β2</t>
  </si>
  <si>
    <t>β25</t>
  </si>
  <si>
    <t>β3</t>
  </si>
  <si>
    <t>β4</t>
  </si>
  <si>
    <t>deg</t>
  </si>
  <si>
    <t>P0_Loss</t>
  </si>
  <si>
    <t>Hub</t>
  </si>
  <si>
    <t>Shroud</t>
  </si>
  <si>
    <t>Area</t>
  </si>
  <si>
    <t>radius</t>
  </si>
  <si>
    <t>in</t>
  </si>
  <si>
    <t>m</t>
  </si>
  <si>
    <t>Stator1</t>
  </si>
  <si>
    <t>Rotor1</t>
  </si>
  <si>
    <t>Stator2</t>
  </si>
  <si>
    <t>Total To Static Pressure Ratio (P0/P)</t>
  </si>
  <si>
    <t xml:space="preserve"> MEANVALUE-VERSION: 3.0</t>
  </si>
  <si>
    <t xml:space="preserve"> </t>
  </si>
  <si>
    <t xml:space="preserve"> MEANLINE VALUE FOR THE CASE: </t>
  </si>
  <si>
    <t xml:space="preserve"> Row1X                                                                          </t>
  </si>
  <si>
    <t xml:space="preserve">  </t>
  </si>
  <si>
    <t xml:space="preserve"> AFTER       24000  NUMBER OF ITERATIONS</t>
  </si>
  <si>
    <t xml:space="preserve">  OVERALL PERFORMANCE</t>
  </si>
  <si>
    <t xml:space="preserve">  *************************************************</t>
  </si>
  <si>
    <t xml:space="preserve"> LEADING AND TRAILING EDGE DATA FROM INTERPOLATION</t>
  </si>
  <si>
    <t>L</t>
  </si>
  <si>
    <t>M-ABS</t>
  </si>
  <si>
    <t>PT-ABS</t>
  </si>
  <si>
    <t>TT-ABS</t>
  </si>
  <si>
    <t>ALPHA*</t>
  </si>
  <si>
    <t>PHI</t>
  </si>
  <si>
    <t>Mass-Flow</t>
  </si>
  <si>
    <t>Ps</t>
  </si>
  <si>
    <t>Pt-rel</t>
  </si>
  <si>
    <t>Cp</t>
  </si>
  <si>
    <t>Ptloss</t>
  </si>
  <si>
    <t>CX</t>
  </si>
  <si>
    <t>CU</t>
  </si>
  <si>
    <t>CW</t>
  </si>
  <si>
    <t>WU</t>
  </si>
  <si>
    <t>M-REL</t>
  </si>
  <si>
    <t>Beta*</t>
  </si>
  <si>
    <t>XHUB</t>
  </si>
  <si>
    <t>RHUB</t>
  </si>
  <si>
    <t>XTIP</t>
  </si>
  <si>
    <t>RTIP</t>
  </si>
  <si>
    <t>Row</t>
  </si>
  <si>
    <t>ROW</t>
  </si>
  <si>
    <t>FLOW-LE</t>
  </si>
  <si>
    <t>FLOW-TE</t>
  </si>
  <si>
    <t>TT-LE</t>
  </si>
  <si>
    <t>TT-TE</t>
  </si>
  <si>
    <t>PT-LE</t>
  </si>
  <si>
    <t>PT-TE</t>
  </si>
  <si>
    <t>TR-LE</t>
  </si>
  <si>
    <t>TR-TE</t>
  </si>
  <si>
    <t>PR-LE</t>
  </si>
  <si>
    <t>PR-TE</t>
  </si>
  <si>
    <t>PT-LOSS</t>
  </si>
  <si>
    <t>EFFICIENCY</t>
  </si>
  <si>
    <t>PS-LE</t>
  </si>
  <si>
    <t>PS-TE</t>
  </si>
  <si>
    <t>SPEED</t>
  </si>
  <si>
    <t>Mass-ADD</t>
  </si>
  <si>
    <t>Tt-ADD</t>
  </si>
  <si>
    <t>EFF-COOLED</t>
  </si>
  <si>
    <t>BETA*-DW</t>
  </si>
  <si>
    <t>#</t>
  </si>
  <si>
    <t>KG/s</t>
  </si>
  <si>
    <t>Deg.K</t>
  </si>
  <si>
    <t>KN/M^2</t>
  </si>
  <si>
    <t>%</t>
  </si>
  <si>
    <t>DEG</t>
  </si>
  <si>
    <t>ITS</t>
  </si>
  <si>
    <t>FLOW-UP</t>
  </si>
  <si>
    <t>FLOW-DW</t>
  </si>
  <si>
    <t>TT-UP</t>
  </si>
  <si>
    <t>TT-DW</t>
  </si>
  <si>
    <t>PT-UP</t>
  </si>
  <si>
    <t>PT-DW</t>
  </si>
  <si>
    <t>PS-UP</t>
  </si>
  <si>
    <t>PS-DW</t>
  </si>
  <si>
    <t>TT</t>
  </si>
  <si>
    <t>PT</t>
  </si>
  <si>
    <t>Efficiency</t>
  </si>
  <si>
    <t>PT-PS</t>
  </si>
  <si>
    <t>EFF-PT/PS</t>
  </si>
  <si>
    <t>Ga-UP</t>
  </si>
  <si>
    <t>Ga-DW</t>
  </si>
  <si>
    <t>Omg-up</t>
  </si>
  <si>
    <t>Ratio</t>
  </si>
  <si>
    <t>RATIO</t>
  </si>
  <si>
    <t>TR-UP</t>
  </si>
  <si>
    <t>TR-DW</t>
  </si>
  <si>
    <t>PR-UP</t>
  </si>
  <si>
    <t>PR-DW</t>
  </si>
  <si>
    <t>DATE</t>
  </si>
  <si>
    <t>&amp;</t>
  </si>
  <si>
    <t>TIME</t>
  </si>
  <si>
    <t>:</t>
  </si>
  <si>
    <t>MEANVALUE-VERSION:</t>
  </si>
  <si>
    <t>MEANLINE</t>
  </si>
  <si>
    <t>VALUE</t>
  </si>
  <si>
    <t>FOR</t>
  </si>
  <si>
    <t>THE</t>
  </si>
  <si>
    <t>CASE:</t>
  </si>
  <si>
    <t>Row2X</t>
  </si>
  <si>
    <t>AFTER</t>
  </si>
  <si>
    <t>NUMBER</t>
  </si>
  <si>
    <t>OF</t>
  </si>
  <si>
    <t>ITERATIONS</t>
  </si>
  <si>
    <t>OVERALL</t>
  </si>
  <si>
    <t>PERFORMANCE</t>
  </si>
  <si>
    <t>Omg-UP</t>
  </si>
  <si>
    <t>Omg_DW</t>
  </si>
  <si>
    <t>*************************************************</t>
  </si>
  <si>
    <t>LEADING</t>
  </si>
  <si>
    <t>AND</t>
  </si>
  <si>
    <t>TRAILING</t>
  </si>
  <si>
    <t>EDGE</t>
  </si>
  <si>
    <t>DATA</t>
  </si>
  <si>
    <t>FROM</t>
  </si>
  <si>
    <t>INTERPOLATION</t>
  </si>
  <si>
    <t>Row3X</t>
  </si>
  <si>
    <t>M1rel</t>
  </si>
  <si>
    <t>M15rel</t>
  </si>
  <si>
    <t>M2rel</t>
  </si>
  <si>
    <t>M25rel</t>
  </si>
  <si>
    <t>M3rel</t>
  </si>
  <si>
    <t>M4rel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</si>
</sst>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"/>
    <numFmt numFmtId="175" formatCode="0.0"/>
  </numFmts>
  <fonts count="4" x14ac:knownFonts="1">
    <font>
      <sz val="12"/>
      <color theme="1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2" fontId="0" fillId="0" borderId="0" xfId="0" applyNumberFormat="1"/>
    <xf numFmtId="2" fontId="0" fillId="0" borderId="0" xfId="0" applyNumberFormat="1"/>
    <xf numFmtId="175" fontId="0" fillId="0" borderId="0" xfId="0" applyNumberFormat="1"/>
    <xf numFmtId="0" fontId="2" fillId="0" borderId="0" xfId="0" applyFont="1"/>
    <xf numFmtId="0" fontId="3" fillId="2" borderId="1" xfId="1" applyFont="1"/>
    <xf numFmtId="0" fontId="3" fillId="2" borderId="1" xfId="1" applyFont="1" applyAlignment="1">
      <alignment horizontal="center"/>
    </xf>
    <xf numFmtId="2" fontId="3" fillId="2" borderId="1" xfId="1" applyNumberFormat="1" applyFont="1"/>
    <xf numFmtId="175" fontId="3" fillId="3" borderId="0" xfId="0" applyNumberFormat="1" applyFont="1" applyFill="1"/>
    <xf numFmtId="21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9350-583C-CF4D-9311-36E27B6E1B97}">
  <dimension ref="A1:J96"/>
  <sheetViews>
    <sheetView tabSelected="1" zoomScale="120" zoomScaleNormal="120" workbookViewId="0">
      <selection activeCell="I16" sqref="I16"/>
    </sheetView>
  </sheetViews>
  <sheetFormatPr baseColWidth="10" defaultRowHeight="16" x14ac:dyDescent="0.2"/>
  <cols>
    <col min="1" max="1" width="12.83203125" bestFit="1" customWidth="1"/>
    <col min="2" max="2" width="7" style="3" bestFit="1" customWidth="1"/>
    <col min="3" max="3" width="10.33203125" bestFit="1" customWidth="1"/>
    <col min="6" max="6" width="6.6640625" customWidth="1"/>
    <col min="7" max="7" width="13.5" bestFit="1" customWidth="1"/>
    <col min="8" max="8" width="7" style="4" bestFit="1" customWidth="1"/>
    <col min="9" max="9" width="12.1640625" bestFit="1" customWidth="1"/>
  </cols>
  <sheetData>
    <row r="1" spans="1:9" x14ac:dyDescent="0.2">
      <c r="A1" t="s">
        <v>0</v>
      </c>
      <c r="C1" s="4" t="s">
        <v>59</v>
      </c>
      <c r="D1" s="4" t="s">
        <v>93</v>
      </c>
      <c r="E1" s="4" t="s">
        <v>107</v>
      </c>
    </row>
    <row r="2" spans="1:9" x14ac:dyDescent="0.2">
      <c r="A2" t="s">
        <v>60</v>
      </c>
      <c r="B2" s="3" t="s">
        <v>90</v>
      </c>
      <c r="C2">
        <v>20</v>
      </c>
      <c r="D2">
        <v>0</v>
      </c>
      <c r="E2" s="5">
        <f>(C7-C8)/(C7-C22)</f>
        <v>4.784648483586694E-2</v>
      </c>
    </row>
    <row r="3" spans="1:9" x14ac:dyDescent="0.2">
      <c r="A3" t="s">
        <v>61</v>
      </c>
      <c r="B3" s="3" t="s">
        <v>91</v>
      </c>
      <c r="C3">
        <v>30</v>
      </c>
      <c r="D3">
        <v>9000</v>
      </c>
      <c r="E3" s="5">
        <f>(C9-C10)/(C9-C24)</f>
        <v>0.10825080208653366</v>
      </c>
    </row>
    <row r="4" spans="1:9" x14ac:dyDescent="0.2">
      <c r="A4" t="s">
        <v>62</v>
      </c>
      <c r="B4" s="3" t="s">
        <v>92</v>
      </c>
      <c r="C4">
        <v>30</v>
      </c>
      <c r="D4">
        <v>0</v>
      </c>
      <c r="E4" s="5">
        <f>(C11-C12)/(C11-C26)</f>
        <v>8.1917412671300663E-2</v>
      </c>
      <c r="G4" t="s">
        <v>75</v>
      </c>
      <c r="I4">
        <v>1.38</v>
      </c>
    </row>
    <row r="5" spans="1:9" x14ac:dyDescent="0.2">
      <c r="G5" t="s">
        <v>64</v>
      </c>
      <c r="H5" s="3" t="s">
        <v>65</v>
      </c>
      <c r="I5" s="5">
        <f>287.15/(1-1/1.38)</f>
        <v>1042.8078947368424</v>
      </c>
    </row>
    <row r="6" spans="1:9" x14ac:dyDescent="0.2">
      <c r="B6" s="3" t="s">
        <v>72</v>
      </c>
      <c r="C6" t="s">
        <v>70</v>
      </c>
      <c r="D6" t="s">
        <v>71</v>
      </c>
    </row>
    <row r="7" spans="1:9" x14ac:dyDescent="0.2">
      <c r="A7" t="s">
        <v>1</v>
      </c>
      <c r="B7" s="3" t="s">
        <v>13</v>
      </c>
      <c r="C7" s="6">
        <v>413.61700000000002</v>
      </c>
      <c r="D7" t="s">
        <v>15</v>
      </c>
      <c r="G7" t="s">
        <v>68</v>
      </c>
      <c r="H7" s="4" t="s">
        <v>14</v>
      </c>
      <c r="I7" s="6">
        <f>C14-C17</f>
        <v>20.36629999999991</v>
      </c>
    </row>
    <row r="8" spans="1:9" x14ac:dyDescent="0.2">
      <c r="A8" t="s">
        <v>5</v>
      </c>
      <c r="B8" s="3" t="s">
        <v>13</v>
      </c>
      <c r="C8" s="6">
        <v>410.16989999999998</v>
      </c>
      <c r="D8" t="s">
        <v>16</v>
      </c>
      <c r="G8" t="s">
        <v>73</v>
      </c>
      <c r="I8" s="6">
        <f>C9/C24</f>
        <v>1.2159404852076467</v>
      </c>
    </row>
    <row r="9" spans="1:9" x14ac:dyDescent="0.2">
      <c r="A9" t="s">
        <v>2</v>
      </c>
      <c r="B9" s="3" t="s">
        <v>13</v>
      </c>
      <c r="C9" s="6">
        <v>355.57929999999999</v>
      </c>
      <c r="D9" t="s">
        <v>17</v>
      </c>
      <c r="G9" t="s">
        <v>69</v>
      </c>
      <c r="H9" s="4" t="s">
        <v>14</v>
      </c>
      <c r="I9" s="6">
        <f>C16*(1/I8)^(($I$4-1)/$I$4)</f>
        <v>506.2965689596171</v>
      </c>
    </row>
    <row r="10" spans="1:9" x14ac:dyDescent="0.2">
      <c r="A10" t="s">
        <v>6</v>
      </c>
      <c r="B10" s="3" t="s">
        <v>13</v>
      </c>
      <c r="C10" s="6">
        <v>348.74349999999998</v>
      </c>
      <c r="D10" t="s">
        <v>18</v>
      </c>
      <c r="G10" t="s">
        <v>76</v>
      </c>
      <c r="I10" s="5">
        <f>C66/SQRT($I$4*287.15*C31)</f>
        <v>0.26366565383667356</v>
      </c>
    </row>
    <row r="11" spans="1:9" x14ac:dyDescent="0.2">
      <c r="A11" t="s">
        <v>3</v>
      </c>
      <c r="B11" s="3" t="s">
        <v>13</v>
      </c>
      <c r="C11" s="6">
        <v>305.63400000000001</v>
      </c>
      <c r="D11" t="s">
        <v>19</v>
      </c>
      <c r="G11" t="s">
        <v>74</v>
      </c>
      <c r="H11" s="4" t="s">
        <v>14</v>
      </c>
      <c r="I11" s="6">
        <f>I9*(1+(I4-1)/2*I10^2)</f>
        <v>512.98409838989778</v>
      </c>
    </row>
    <row r="12" spans="1:9" x14ac:dyDescent="0.2">
      <c r="A12" t="s">
        <v>4</v>
      </c>
      <c r="B12" s="3" t="s">
        <v>13</v>
      </c>
      <c r="C12" s="6">
        <v>297.51459999999997</v>
      </c>
      <c r="D12" t="s">
        <v>20</v>
      </c>
    </row>
    <row r="13" spans="1:9" x14ac:dyDescent="0.2">
      <c r="C13" s="6"/>
      <c r="G13" s="9" t="s">
        <v>66</v>
      </c>
      <c r="H13" s="10" t="s">
        <v>67</v>
      </c>
      <c r="I13" s="11">
        <f>I5*C73*(C14-C18)/1000</f>
        <v>343.7276500004474</v>
      </c>
    </row>
    <row r="14" spans="1:9" x14ac:dyDescent="0.2">
      <c r="A14" t="s">
        <v>7</v>
      </c>
      <c r="B14" s="3" t="s">
        <v>14</v>
      </c>
      <c r="C14" s="7">
        <v>555.53549999999996</v>
      </c>
      <c r="G14" s="9" t="s">
        <v>63</v>
      </c>
      <c r="H14" s="10" t="s">
        <v>67</v>
      </c>
      <c r="I14" s="11">
        <f>C73*C59*(C45-C44)/1000</f>
        <v>349.58278193103274</v>
      </c>
    </row>
    <row r="15" spans="1:9" x14ac:dyDescent="0.2">
      <c r="A15" t="s">
        <v>8</v>
      </c>
      <c r="B15" s="3" t="s">
        <v>14</v>
      </c>
      <c r="C15" s="7">
        <v>556.24329999999998</v>
      </c>
    </row>
    <row r="16" spans="1:9" x14ac:dyDescent="0.2">
      <c r="A16" t="s">
        <v>9</v>
      </c>
      <c r="B16" s="3" t="s">
        <v>14</v>
      </c>
      <c r="C16" s="7">
        <v>534.30179999999996</v>
      </c>
      <c r="G16" t="s">
        <v>89</v>
      </c>
      <c r="I16" s="5">
        <f>I13/(C14-I11)/I5/C73 * 1000</f>
        <v>0.92568748641756782</v>
      </c>
    </row>
    <row r="17" spans="1:10" x14ac:dyDescent="0.2">
      <c r="A17" t="s">
        <v>10</v>
      </c>
      <c r="B17" s="3" t="s">
        <v>14</v>
      </c>
      <c r="C17" s="7">
        <v>535.16920000000005</v>
      </c>
    </row>
    <row r="18" spans="1:10" x14ac:dyDescent="0.2">
      <c r="A18" t="s">
        <v>11</v>
      </c>
      <c r="B18" s="3" t="s">
        <v>14</v>
      </c>
      <c r="C18" s="7">
        <v>516.14620000000002</v>
      </c>
      <c r="H18" s="4" t="s">
        <v>72</v>
      </c>
      <c r="I18" s="4" t="s">
        <v>108</v>
      </c>
      <c r="J18" t="s">
        <v>109</v>
      </c>
    </row>
    <row r="19" spans="1:10" x14ac:dyDescent="0.2">
      <c r="A19" t="s">
        <v>12</v>
      </c>
      <c r="B19" s="3" t="s">
        <v>14</v>
      </c>
      <c r="C19" s="7">
        <v>517.09370000000001</v>
      </c>
      <c r="G19" t="s">
        <v>111</v>
      </c>
      <c r="H19" s="4" t="s">
        <v>112</v>
      </c>
      <c r="I19" s="4">
        <v>6</v>
      </c>
      <c r="J19">
        <v>7.5</v>
      </c>
    </row>
    <row r="20" spans="1:10" x14ac:dyDescent="0.2">
      <c r="C20" s="6"/>
      <c r="H20" s="4" t="s">
        <v>113</v>
      </c>
      <c r="I20">
        <f>I19*0.0254</f>
        <v>0.15239999999999998</v>
      </c>
      <c r="J20">
        <f>J19*0.0254</f>
        <v>0.1905</v>
      </c>
    </row>
    <row r="21" spans="1:10" x14ac:dyDescent="0.2">
      <c r="A21" t="s">
        <v>21</v>
      </c>
      <c r="B21" s="3" t="s">
        <v>13</v>
      </c>
      <c r="C21" s="6">
        <v>405.3612</v>
      </c>
      <c r="G21" t="s">
        <v>110</v>
      </c>
      <c r="I21">
        <f>PI() * (J19^2-I19^2) * 0.0254^2</f>
        <v>4.1043305806897315E-2</v>
      </c>
    </row>
    <row r="22" spans="1:10" x14ac:dyDescent="0.2">
      <c r="A22" t="s">
        <v>22</v>
      </c>
      <c r="B22" s="3" t="s">
        <v>13</v>
      </c>
      <c r="C22" s="6">
        <v>341.572</v>
      </c>
    </row>
    <row r="23" spans="1:10" x14ac:dyDescent="0.2">
      <c r="A23" t="s">
        <v>23</v>
      </c>
      <c r="B23" s="3" t="s">
        <v>13</v>
      </c>
      <c r="C23" s="6">
        <v>341.19130000000001</v>
      </c>
      <c r="G23" t="s">
        <v>117</v>
      </c>
    </row>
    <row r="24" spans="1:10" x14ac:dyDescent="0.2">
      <c r="A24" t="s">
        <v>24</v>
      </c>
      <c r="B24" s="3" t="s">
        <v>13</v>
      </c>
      <c r="C24" s="6">
        <v>292.43150000000003</v>
      </c>
      <c r="G24" t="s">
        <v>114</v>
      </c>
      <c r="I24" s="6">
        <f>C22/C7</f>
        <v>0.82581712066960489</v>
      </c>
    </row>
    <row r="25" spans="1:10" x14ac:dyDescent="0.2">
      <c r="A25" t="s">
        <v>25</v>
      </c>
      <c r="B25" s="3" t="s">
        <v>13</v>
      </c>
      <c r="C25" s="6">
        <v>293.06900000000002</v>
      </c>
      <c r="G25" t="s">
        <v>115</v>
      </c>
      <c r="I25" s="6">
        <f>C24/C9</f>
        <v>0.82240867227085501</v>
      </c>
    </row>
    <row r="26" spans="1:10" x14ac:dyDescent="0.2">
      <c r="A26" t="s">
        <v>26</v>
      </c>
      <c r="B26" s="3" t="s">
        <v>13</v>
      </c>
      <c r="C26" s="6">
        <v>206.5171</v>
      </c>
      <c r="G26" t="s">
        <v>116</v>
      </c>
      <c r="I26" s="6">
        <f>C26/C12</f>
        <v>0.69414106064038539</v>
      </c>
    </row>
    <row r="27" spans="1:10" x14ac:dyDescent="0.2">
      <c r="C27" s="6"/>
    </row>
    <row r="28" spans="1:10" x14ac:dyDescent="0.2">
      <c r="A28" t="s">
        <v>83</v>
      </c>
      <c r="B28" s="3" t="s">
        <v>14</v>
      </c>
      <c r="C28" s="7">
        <v>552.36059999999998</v>
      </c>
    </row>
    <row r="29" spans="1:10" x14ac:dyDescent="0.2">
      <c r="A29" t="s">
        <v>84</v>
      </c>
      <c r="B29" s="3" t="s">
        <v>14</v>
      </c>
      <c r="C29" s="7">
        <v>528.04079999999999</v>
      </c>
    </row>
    <row r="30" spans="1:10" x14ac:dyDescent="0.2">
      <c r="A30" t="s">
        <v>85</v>
      </c>
      <c r="B30" s="3" t="s">
        <v>14</v>
      </c>
      <c r="C30" s="7">
        <v>528.04499999999996</v>
      </c>
    </row>
    <row r="31" spans="1:10" x14ac:dyDescent="0.2">
      <c r="A31" t="s">
        <v>86</v>
      </c>
      <c r="B31" s="3" t="s">
        <v>14</v>
      </c>
      <c r="C31" s="7">
        <v>509.12110000000001</v>
      </c>
    </row>
    <row r="32" spans="1:10" x14ac:dyDescent="0.2">
      <c r="A32" t="s">
        <v>87</v>
      </c>
      <c r="B32" s="3" t="s">
        <v>14</v>
      </c>
      <c r="C32" s="7">
        <v>510.01190000000003</v>
      </c>
    </row>
    <row r="33" spans="1:3" x14ac:dyDescent="0.2">
      <c r="A33" t="s">
        <v>88</v>
      </c>
      <c r="B33" s="3" t="s">
        <v>14</v>
      </c>
      <c r="C33" s="7">
        <v>466.01889999999997</v>
      </c>
    </row>
    <row r="34" spans="1:3" x14ac:dyDescent="0.2">
      <c r="C34" s="6"/>
    </row>
    <row r="35" spans="1:3" x14ac:dyDescent="0.2">
      <c r="A35" t="s">
        <v>27</v>
      </c>
      <c r="B35" s="3" t="s">
        <v>33</v>
      </c>
      <c r="C35" s="6">
        <v>79.980990000000006</v>
      </c>
    </row>
    <row r="36" spans="1:3" x14ac:dyDescent="0.2">
      <c r="A36" t="s">
        <v>28</v>
      </c>
      <c r="B36" s="3" t="s">
        <v>33</v>
      </c>
      <c r="C36" s="6">
        <v>93.032060000000001</v>
      </c>
    </row>
    <row r="37" spans="1:3" x14ac:dyDescent="0.2">
      <c r="A37" t="s">
        <v>29</v>
      </c>
      <c r="B37" s="3" t="s">
        <v>33</v>
      </c>
      <c r="C37" s="6">
        <v>93.716260000000005</v>
      </c>
    </row>
    <row r="38" spans="1:3" x14ac:dyDescent="0.2">
      <c r="A38" t="s">
        <v>30</v>
      </c>
      <c r="B38" s="3" t="s">
        <v>33</v>
      </c>
      <c r="C38" s="6">
        <v>108.20189999999999</v>
      </c>
    </row>
    <row r="39" spans="1:3" x14ac:dyDescent="0.2">
      <c r="A39" t="s">
        <v>31</v>
      </c>
      <c r="B39" s="3" t="s">
        <v>33</v>
      </c>
      <c r="C39" s="6">
        <v>103.29770000000001</v>
      </c>
    </row>
    <row r="40" spans="1:3" x14ac:dyDescent="0.2">
      <c r="A40" t="s">
        <v>32</v>
      </c>
      <c r="B40" s="3" t="s">
        <v>33</v>
      </c>
      <c r="C40" s="6">
        <v>134.2766</v>
      </c>
    </row>
    <row r="41" spans="1:3" x14ac:dyDescent="0.2">
      <c r="C41" s="6"/>
    </row>
    <row r="42" spans="1:3" x14ac:dyDescent="0.2">
      <c r="A42" t="s">
        <v>34</v>
      </c>
      <c r="B42" s="3" t="s">
        <v>33</v>
      </c>
      <c r="C42" s="6">
        <v>162.23609999999999</v>
      </c>
    </row>
    <row r="43" spans="1:3" x14ac:dyDescent="0.2">
      <c r="A43" t="s">
        <v>35</v>
      </c>
      <c r="B43" s="3" t="s">
        <v>33</v>
      </c>
      <c r="C43" s="6">
        <v>-56.924869999999999</v>
      </c>
    </row>
    <row r="44" spans="1:3" x14ac:dyDescent="0.2">
      <c r="A44" t="s">
        <v>36</v>
      </c>
      <c r="B44" s="3" t="s">
        <v>33</v>
      </c>
      <c r="C44" s="6">
        <v>105.0301</v>
      </c>
    </row>
    <row r="45" spans="1:3" x14ac:dyDescent="0.2">
      <c r="A45" t="s">
        <v>37</v>
      </c>
      <c r="B45" s="3" t="s">
        <v>33</v>
      </c>
      <c r="C45" s="6">
        <v>361.8272</v>
      </c>
    </row>
    <row r="46" spans="1:3" x14ac:dyDescent="0.2">
      <c r="A46" t="s">
        <v>38</v>
      </c>
      <c r="B46" s="3" t="s">
        <v>33</v>
      </c>
      <c r="C46" s="6">
        <v>199.39599999999999</v>
      </c>
    </row>
    <row r="47" spans="1:3" x14ac:dyDescent="0.2">
      <c r="A47" t="s">
        <v>39</v>
      </c>
      <c r="B47" s="3" t="s">
        <v>33</v>
      </c>
      <c r="C47" s="6">
        <v>-128.22370000000001</v>
      </c>
    </row>
    <row r="49" spans="1:3" x14ac:dyDescent="0.2">
      <c r="A49" t="s">
        <v>40</v>
      </c>
      <c r="B49" s="3" t="s">
        <v>33</v>
      </c>
      <c r="C49" s="6">
        <v>5.2672270000000002E-3</v>
      </c>
    </row>
    <row r="50" spans="1:3" x14ac:dyDescent="0.2">
      <c r="A50" t="s">
        <v>41</v>
      </c>
      <c r="B50" s="3" t="s">
        <v>33</v>
      </c>
      <c r="C50" s="6">
        <v>-218.6369</v>
      </c>
    </row>
    <row r="51" spans="1:3" x14ac:dyDescent="0.2">
      <c r="A51" t="s">
        <v>42</v>
      </c>
      <c r="B51" s="3" t="s">
        <v>33</v>
      </c>
      <c r="C51" s="6">
        <v>-56.709139999999998</v>
      </c>
    </row>
    <row r="52" spans="1:3" x14ac:dyDescent="0.2">
      <c r="A52" t="s">
        <v>43</v>
      </c>
      <c r="B52" s="3" t="s">
        <v>33</v>
      </c>
      <c r="C52" s="6">
        <v>199.14949999999999</v>
      </c>
    </row>
    <row r="53" spans="1:3" x14ac:dyDescent="0.2">
      <c r="A53" t="s">
        <v>44</v>
      </c>
      <c r="B53" s="3" t="s">
        <v>33</v>
      </c>
      <c r="C53" s="6">
        <v>36.661409999999997</v>
      </c>
    </row>
    <row r="54" spans="1:3" x14ac:dyDescent="0.2">
      <c r="A54" t="s">
        <v>45</v>
      </c>
      <c r="B54" s="3" t="s">
        <v>33</v>
      </c>
      <c r="C54" s="6">
        <v>-289.93090000000001</v>
      </c>
    </row>
    <row r="56" spans="1:3" x14ac:dyDescent="0.2">
      <c r="A56" t="s">
        <v>46</v>
      </c>
      <c r="B56" s="3" t="s">
        <v>33</v>
      </c>
      <c r="C56" s="6">
        <v>162.23079999999999</v>
      </c>
    </row>
    <row r="57" spans="1:3" x14ac:dyDescent="0.2">
      <c r="A57" t="s">
        <v>47</v>
      </c>
      <c r="B57" s="3" t="s">
        <v>33</v>
      </c>
      <c r="C57" s="6">
        <v>161.71199999999999</v>
      </c>
    </row>
    <row r="58" spans="1:3" x14ac:dyDescent="0.2">
      <c r="A58" t="s">
        <v>48</v>
      </c>
      <c r="B58" s="3" t="s">
        <v>33</v>
      </c>
      <c r="C58" s="6">
        <v>161.73920000000001</v>
      </c>
    </row>
    <row r="59" spans="1:3" x14ac:dyDescent="0.2">
      <c r="A59" t="s">
        <v>49</v>
      </c>
      <c r="B59" s="3" t="s">
        <v>33</v>
      </c>
      <c r="C59" s="6">
        <v>162.67769999999999</v>
      </c>
    </row>
    <row r="60" spans="1:3" x14ac:dyDescent="0.2">
      <c r="A60" t="s">
        <v>50</v>
      </c>
      <c r="B60" s="3" t="s">
        <v>33</v>
      </c>
      <c r="C60" s="6">
        <v>162.7346</v>
      </c>
    </row>
    <row r="61" spans="1:3" x14ac:dyDescent="0.2">
      <c r="A61" t="s">
        <v>51</v>
      </c>
      <c r="B61" s="3" t="s">
        <v>33</v>
      </c>
      <c r="C61" s="6">
        <v>161.7072</v>
      </c>
    </row>
    <row r="63" spans="1:3" x14ac:dyDescent="0.2">
      <c r="A63" t="s">
        <v>77</v>
      </c>
      <c r="B63" s="3" t="s">
        <v>33</v>
      </c>
      <c r="C63" s="6">
        <v>79.988429999999994</v>
      </c>
    </row>
    <row r="64" spans="1:3" x14ac:dyDescent="0.2">
      <c r="A64" t="s">
        <v>78</v>
      </c>
      <c r="B64" s="3" t="s">
        <v>33</v>
      </c>
      <c r="C64" s="6">
        <v>237.82900000000001</v>
      </c>
    </row>
    <row r="65" spans="1:3" x14ac:dyDescent="0.2">
      <c r="A65" t="s">
        <v>79</v>
      </c>
      <c r="B65" s="3" t="s">
        <v>33</v>
      </c>
      <c r="C65" s="6">
        <v>237.97409999999999</v>
      </c>
    </row>
    <row r="66" spans="1:3" x14ac:dyDescent="0.2">
      <c r="A66" t="s">
        <v>80</v>
      </c>
      <c r="B66" s="3" t="s">
        <v>33</v>
      </c>
      <c r="C66" s="6">
        <v>118.429</v>
      </c>
    </row>
    <row r="67" spans="1:3" x14ac:dyDescent="0.2">
      <c r="A67" t="s">
        <v>81</v>
      </c>
      <c r="B67" s="3" t="s">
        <v>33</v>
      </c>
      <c r="C67" s="6">
        <v>110.8321</v>
      </c>
    </row>
    <row r="68" spans="1:3" x14ac:dyDescent="0.2">
      <c r="A68" t="s">
        <v>82</v>
      </c>
      <c r="B68" s="3" t="s">
        <v>33</v>
      </c>
      <c r="C68" s="6">
        <v>319.65069999999997</v>
      </c>
    </row>
    <row r="70" spans="1:3" x14ac:dyDescent="0.2">
      <c r="A70" t="s">
        <v>53</v>
      </c>
      <c r="B70" s="3" t="s">
        <v>52</v>
      </c>
      <c r="C70" s="5">
        <f>418367.3/1000*2/100</f>
        <v>8.3673459999999995</v>
      </c>
    </row>
    <row r="71" spans="1:3" x14ac:dyDescent="0.2">
      <c r="A71" t="s">
        <v>54</v>
      </c>
      <c r="B71" s="3" t="s">
        <v>52</v>
      </c>
      <c r="C71" s="5">
        <f>418376.8/1000*2/100</f>
        <v>8.3675359999999994</v>
      </c>
    </row>
    <row r="72" spans="1:3" x14ac:dyDescent="0.2">
      <c r="A72" t="s">
        <v>55</v>
      </c>
      <c r="B72" s="3" t="s">
        <v>52</v>
      </c>
      <c r="C72" s="5">
        <f>278937.1/1000*3/100</f>
        <v>8.3681129999999992</v>
      </c>
    </row>
    <row r="73" spans="1:3" x14ac:dyDescent="0.2">
      <c r="A73" t="s">
        <v>56</v>
      </c>
      <c r="B73" s="3" t="s">
        <v>52</v>
      </c>
      <c r="C73" s="5">
        <f>278939.9/1000*3/100</f>
        <v>8.3681970000000003</v>
      </c>
    </row>
    <row r="74" spans="1:3" x14ac:dyDescent="0.2">
      <c r="A74" t="s">
        <v>57</v>
      </c>
      <c r="B74" s="3" t="s">
        <v>52</v>
      </c>
      <c r="C74" s="5">
        <f>278986.5/1000*3/100</f>
        <v>8.3695949999999986</v>
      </c>
    </row>
    <row r="75" spans="1:3" x14ac:dyDescent="0.2">
      <c r="A75" t="s">
        <v>58</v>
      </c>
      <c r="B75" s="3" t="s">
        <v>52</v>
      </c>
      <c r="C75" s="5">
        <f>278874.5/1000*3/100</f>
        <v>8.3662349999999996</v>
      </c>
    </row>
    <row r="77" spans="1:3" x14ac:dyDescent="0.2">
      <c r="A77" t="s">
        <v>94</v>
      </c>
      <c r="B77" s="3" t="s">
        <v>106</v>
      </c>
      <c r="C77" s="5">
        <v>-7.223536E-3</v>
      </c>
    </row>
    <row r="78" spans="1:3" x14ac:dyDescent="0.2">
      <c r="A78" t="s">
        <v>95</v>
      </c>
      <c r="B78" s="3" t="s">
        <v>106</v>
      </c>
      <c r="C78" s="5">
        <v>66.080269999999999</v>
      </c>
    </row>
    <row r="79" spans="1:3" x14ac:dyDescent="0.2">
      <c r="A79" t="s">
        <v>96</v>
      </c>
      <c r="B79" s="3" t="s">
        <v>106</v>
      </c>
      <c r="C79" s="5">
        <v>66.790660000000003</v>
      </c>
    </row>
    <row r="80" spans="1:3" x14ac:dyDescent="0.2">
      <c r="A80" t="s">
        <v>97</v>
      </c>
      <c r="B80" s="3" t="s">
        <v>106</v>
      </c>
      <c r="C80" s="5">
        <v>-17.38242</v>
      </c>
    </row>
    <row r="81" spans="1:3" x14ac:dyDescent="0.2">
      <c r="A81" t="s">
        <v>98</v>
      </c>
      <c r="B81" s="3" t="s">
        <v>106</v>
      </c>
      <c r="C81" s="5">
        <v>-19.593520000000002</v>
      </c>
    </row>
    <row r="82" spans="1:3" x14ac:dyDescent="0.2">
      <c r="A82" t="s">
        <v>99</v>
      </c>
      <c r="B82" s="3" t="s">
        <v>106</v>
      </c>
      <c r="C82" s="5">
        <v>63.447049999999997</v>
      </c>
    </row>
    <row r="84" spans="1:3" x14ac:dyDescent="0.2">
      <c r="A84" t="s">
        <v>100</v>
      </c>
      <c r="B84" s="3" t="s">
        <v>106</v>
      </c>
      <c r="C84" s="7">
        <v>3.7790559999999998E-3</v>
      </c>
    </row>
    <row r="85" spans="1:3" x14ac:dyDescent="0.2">
      <c r="A85" t="s">
        <v>101</v>
      </c>
      <c r="B85" s="3" t="s">
        <v>106</v>
      </c>
      <c r="C85" s="7">
        <v>-66.966890000000006</v>
      </c>
    </row>
    <row r="86" spans="1:3" x14ac:dyDescent="0.2">
      <c r="A86" t="s">
        <v>102</v>
      </c>
      <c r="B86" s="3" t="s">
        <v>106</v>
      </c>
      <c r="C86" s="7">
        <v>-30.22805</v>
      </c>
    </row>
    <row r="87" spans="1:3" x14ac:dyDescent="0.2">
      <c r="A87" t="s">
        <v>103</v>
      </c>
      <c r="B87" s="3" t="s">
        <v>106</v>
      </c>
      <c r="C87" s="12">
        <v>61.358159999999998</v>
      </c>
    </row>
    <row r="88" spans="1:3" x14ac:dyDescent="0.2">
      <c r="A88" t="s">
        <v>104</v>
      </c>
      <c r="B88" s="3" t="s">
        <v>106</v>
      </c>
      <c r="C88" s="7">
        <v>19.661840000000002</v>
      </c>
    </row>
    <row r="89" spans="1:3" x14ac:dyDescent="0.2">
      <c r="A89" s="8" t="s">
        <v>105</v>
      </c>
      <c r="B89" s="3" t="s">
        <v>106</v>
      </c>
      <c r="C89" s="7">
        <v>-65.207239999999999</v>
      </c>
    </row>
    <row r="91" spans="1:3" x14ac:dyDescent="0.2">
      <c r="A91" t="s">
        <v>226</v>
      </c>
      <c r="C91" s="1">
        <v>0.1697853</v>
      </c>
    </row>
    <row r="92" spans="1:3" x14ac:dyDescent="0.2">
      <c r="A92" t="s">
        <v>227</v>
      </c>
      <c r="C92" s="1">
        <v>0.51645280000000005</v>
      </c>
    </row>
    <row r="93" spans="1:3" x14ac:dyDescent="0.2">
      <c r="A93" t="s">
        <v>228</v>
      </c>
      <c r="C93" s="1">
        <v>0.24067189999999999</v>
      </c>
    </row>
    <row r="94" spans="1:3" x14ac:dyDescent="0.2">
      <c r="A94" t="s">
        <v>229</v>
      </c>
      <c r="C94" s="1">
        <v>0.5030078</v>
      </c>
    </row>
    <row r="95" spans="1:3" x14ac:dyDescent="0.2">
      <c r="A95" t="s">
        <v>230</v>
      </c>
      <c r="C95" s="1">
        <v>0.24484339999999999</v>
      </c>
    </row>
    <row r="96" spans="1:3" x14ac:dyDescent="0.2">
      <c r="A96" t="s">
        <v>231</v>
      </c>
      <c r="C96" s="1">
        <v>0.73918110000000004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8E19-EFDF-CF4D-8C0C-36DD8D7A05D4}">
  <dimension ref="A2:V37"/>
  <sheetViews>
    <sheetView workbookViewId="0">
      <selection activeCell="D34" sqref="D34"/>
    </sheetView>
  </sheetViews>
  <sheetFormatPr baseColWidth="10" defaultRowHeight="16" x14ac:dyDescent="0.2"/>
  <cols>
    <col min="3" max="6" width="11" bestFit="1" customWidth="1"/>
    <col min="7" max="7" width="12.83203125" bestFit="1" customWidth="1"/>
    <col min="8" max="14" width="11" bestFit="1" customWidth="1"/>
    <col min="15" max="15" width="12.83203125" bestFit="1" customWidth="1"/>
    <col min="16" max="22" width="11" bestFit="1" customWidth="1"/>
  </cols>
  <sheetData>
    <row r="2" spans="1:21" x14ac:dyDescent="0.2">
      <c r="A2" t="s">
        <v>118</v>
      </c>
    </row>
    <row r="3" spans="1:21" x14ac:dyDescent="0.2">
      <c r="A3" t="s">
        <v>119</v>
      </c>
    </row>
    <row r="4" spans="1:21" x14ac:dyDescent="0.2">
      <c r="A4" t="s">
        <v>120</v>
      </c>
    </row>
    <row r="5" spans="1:21" x14ac:dyDescent="0.2">
      <c r="A5" t="s">
        <v>121</v>
      </c>
    </row>
    <row r="6" spans="1:21" x14ac:dyDescent="0.2">
      <c r="A6" t="s">
        <v>122</v>
      </c>
    </row>
    <row r="7" spans="1:21" x14ac:dyDescent="0.2">
      <c r="A7" t="s">
        <v>123</v>
      </c>
    </row>
    <row r="8" spans="1:21" x14ac:dyDescent="0.2">
      <c r="A8" t="s">
        <v>119</v>
      </c>
    </row>
    <row r="9" spans="1:21" x14ac:dyDescent="0.2">
      <c r="B9" t="s">
        <v>149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181</v>
      </c>
      <c r="I9" t="s">
        <v>194</v>
      </c>
      <c r="J9" t="s">
        <v>195</v>
      </c>
      <c r="K9" t="s">
        <v>196</v>
      </c>
      <c r="L9" t="s">
        <v>197</v>
      </c>
      <c r="M9" t="s">
        <v>160</v>
      </c>
      <c r="N9" t="s">
        <v>161</v>
      </c>
      <c r="O9" t="s">
        <v>182</v>
      </c>
      <c r="P9" t="s">
        <v>183</v>
      </c>
      <c r="Q9" t="s">
        <v>164</v>
      </c>
      <c r="R9" t="s">
        <v>165</v>
      </c>
      <c r="S9" t="s">
        <v>166</v>
      </c>
      <c r="T9" t="s">
        <v>167</v>
      </c>
      <c r="U9" t="s">
        <v>168</v>
      </c>
    </row>
    <row r="10" spans="1:21" x14ac:dyDescent="0.2">
      <c r="B10" t="s">
        <v>169</v>
      </c>
      <c r="C10" t="s">
        <v>170</v>
      </c>
      <c r="D10" t="s">
        <v>170</v>
      </c>
      <c r="E10" t="s">
        <v>171</v>
      </c>
      <c r="F10" t="s">
        <v>171</v>
      </c>
      <c r="G10" t="s">
        <v>172</v>
      </c>
      <c r="H10" t="s">
        <v>172</v>
      </c>
      <c r="I10" t="s">
        <v>171</v>
      </c>
      <c r="J10" t="s">
        <v>171</v>
      </c>
      <c r="K10" t="s">
        <v>172</v>
      </c>
      <c r="L10" t="s">
        <v>172</v>
      </c>
      <c r="M10" t="s">
        <v>173</v>
      </c>
      <c r="N10" t="s">
        <v>173</v>
      </c>
      <c r="O10" t="s">
        <v>172</v>
      </c>
      <c r="P10" t="s">
        <v>172</v>
      </c>
      <c r="Q10" t="s">
        <v>93</v>
      </c>
      <c r="R10" t="s">
        <v>170</v>
      </c>
      <c r="S10" t="s">
        <v>171</v>
      </c>
      <c r="T10" t="s">
        <v>173</v>
      </c>
      <c r="U10" t="s">
        <v>174</v>
      </c>
    </row>
    <row r="11" spans="1:21" x14ac:dyDescent="0.2">
      <c r="B11">
        <v>1</v>
      </c>
      <c r="C11">
        <v>8.6830999999999996</v>
      </c>
      <c r="D11">
        <v>8.6857000000000006</v>
      </c>
      <c r="E11">
        <v>555.5557</v>
      </c>
      <c r="F11">
        <v>555.5557</v>
      </c>
      <c r="G11">
        <v>413.64260000000002</v>
      </c>
      <c r="H11">
        <v>409.25880000000001</v>
      </c>
      <c r="I11">
        <v>555.5557</v>
      </c>
      <c r="J11">
        <v>555.5557</v>
      </c>
      <c r="K11">
        <v>413.64260000000002</v>
      </c>
      <c r="L11">
        <v>409.25880000000001</v>
      </c>
      <c r="M11">
        <v>1.0598000000000001</v>
      </c>
      <c r="N11">
        <v>0</v>
      </c>
      <c r="O11">
        <v>404.74250000000001</v>
      </c>
      <c r="P11">
        <v>334.3184</v>
      </c>
      <c r="Q11">
        <v>0</v>
      </c>
      <c r="R11">
        <v>0</v>
      </c>
      <c r="S11">
        <v>0</v>
      </c>
      <c r="T11">
        <v>0</v>
      </c>
      <c r="U11">
        <v>66.874499999999998</v>
      </c>
    </row>
    <row r="12" spans="1:21" x14ac:dyDescent="0.2">
      <c r="A12" t="s">
        <v>119</v>
      </c>
    </row>
    <row r="13" spans="1:21" x14ac:dyDescent="0.2">
      <c r="A13" t="s">
        <v>124</v>
      </c>
    </row>
    <row r="14" spans="1:21" x14ac:dyDescent="0.2">
      <c r="A14" t="s">
        <v>119</v>
      </c>
    </row>
    <row r="15" spans="1:21" x14ac:dyDescent="0.2"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184</v>
      </c>
      <c r="L15" t="s">
        <v>185</v>
      </c>
      <c r="M15" t="s">
        <v>186</v>
      </c>
      <c r="N15" t="s">
        <v>187</v>
      </c>
      <c r="O15" t="s">
        <v>188</v>
      </c>
      <c r="P15" t="s">
        <v>165</v>
      </c>
      <c r="Q15" t="s">
        <v>166</v>
      </c>
      <c r="R15" t="s">
        <v>167</v>
      </c>
      <c r="S15" t="s">
        <v>189</v>
      </c>
      <c r="T15" t="s">
        <v>190</v>
      </c>
      <c r="U15" t="s">
        <v>191</v>
      </c>
    </row>
    <row r="16" spans="1:21" x14ac:dyDescent="0.2">
      <c r="B16" t="s">
        <v>169</v>
      </c>
      <c r="C16" t="s">
        <v>170</v>
      </c>
      <c r="D16" t="s">
        <v>170</v>
      </c>
      <c r="E16" t="s">
        <v>171</v>
      </c>
      <c r="F16" t="s">
        <v>171</v>
      </c>
      <c r="G16" t="s">
        <v>172</v>
      </c>
      <c r="H16" t="s">
        <v>172</v>
      </c>
      <c r="I16" t="s">
        <v>172</v>
      </c>
      <c r="J16" t="s">
        <v>172</v>
      </c>
      <c r="K16" t="s">
        <v>192</v>
      </c>
      <c r="L16" t="s">
        <v>192</v>
      </c>
      <c r="M16" t="s">
        <v>173</v>
      </c>
      <c r="N16" t="s">
        <v>193</v>
      </c>
      <c r="O16" t="s">
        <v>173</v>
      </c>
      <c r="P16" t="s">
        <v>170</v>
      </c>
      <c r="Q16" t="s">
        <v>171</v>
      </c>
      <c r="R16" t="s">
        <v>173</v>
      </c>
    </row>
    <row r="17" spans="1:22" x14ac:dyDescent="0.2">
      <c r="B17">
        <v>24000</v>
      </c>
      <c r="C17">
        <v>8.6830999999999996</v>
      </c>
      <c r="D17">
        <v>8.6857000000000006</v>
      </c>
      <c r="E17">
        <v>555.5557</v>
      </c>
      <c r="F17">
        <v>555.5557</v>
      </c>
      <c r="G17">
        <v>413.64260000000002</v>
      </c>
      <c r="H17">
        <v>409.25880000000001</v>
      </c>
      <c r="I17">
        <v>404.74250000000001</v>
      </c>
      <c r="J17">
        <v>334.3184</v>
      </c>
      <c r="K17">
        <v>1</v>
      </c>
      <c r="L17">
        <v>1.0106999999999999</v>
      </c>
      <c r="M17">
        <v>0</v>
      </c>
      <c r="N17">
        <v>1.2373000000000001</v>
      </c>
      <c r="O17">
        <v>0</v>
      </c>
      <c r="P17">
        <v>0</v>
      </c>
      <c r="Q17">
        <v>0</v>
      </c>
      <c r="R17">
        <v>0</v>
      </c>
      <c r="S17">
        <v>1.4</v>
      </c>
      <c r="T17">
        <v>1.4</v>
      </c>
      <c r="U17">
        <v>0.49259999999999998</v>
      </c>
    </row>
    <row r="18" spans="1:22" x14ac:dyDescent="0.2">
      <c r="A18" t="s">
        <v>119</v>
      </c>
    </row>
    <row r="19" spans="1:22" x14ac:dyDescent="0.2">
      <c r="A19" t="s">
        <v>119</v>
      </c>
    </row>
    <row r="20" spans="1:22" x14ac:dyDescent="0.2">
      <c r="A20" t="s">
        <v>125</v>
      </c>
    </row>
    <row r="21" spans="1:22" x14ac:dyDescent="0.2">
      <c r="A21" t="s">
        <v>119</v>
      </c>
    </row>
    <row r="22" spans="1:22" x14ac:dyDescent="0.2">
      <c r="A22" t="s">
        <v>119</v>
      </c>
    </row>
    <row r="23" spans="1:22" x14ac:dyDescent="0.2">
      <c r="A23" t="s">
        <v>126</v>
      </c>
    </row>
    <row r="24" spans="1:22" x14ac:dyDescent="0.2">
      <c r="A24" t="s">
        <v>119</v>
      </c>
    </row>
    <row r="25" spans="1:22" x14ac:dyDescent="0.2">
      <c r="B25" t="s">
        <v>149</v>
      </c>
      <c r="C25" t="s">
        <v>150</v>
      </c>
      <c r="D25" t="s">
        <v>151</v>
      </c>
      <c r="E25" t="s">
        <v>152</v>
      </c>
      <c r="F25" t="s">
        <v>153</v>
      </c>
      <c r="G25" t="s">
        <v>154</v>
      </c>
      <c r="H25" t="s">
        <v>155</v>
      </c>
      <c r="I25" t="s">
        <v>156</v>
      </c>
      <c r="J25" t="s">
        <v>157</v>
      </c>
      <c r="K25" t="s">
        <v>158</v>
      </c>
      <c r="L25" t="s">
        <v>159</v>
      </c>
      <c r="M25" t="s">
        <v>160</v>
      </c>
      <c r="N25" t="s">
        <v>161</v>
      </c>
      <c r="O25" t="s">
        <v>162</v>
      </c>
      <c r="P25" t="s">
        <v>163</v>
      </c>
      <c r="Q25" t="s">
        <v>164</v>
      </c>
      <c r="R25" t="s">
        <v>165</v>
      </c>
      <c r="S25" t="s">
        <v>166</v>
      </c>
      <c r="T25" t="s">
        <v>167</v>
      </c>
      <c r="U25" t="s">
        <v>168</v>
      </c>
    </row>
    <row r="26" spans="1:22" x14ac:dyDescent="0.2">
      <c r="B26" t="s">
        <v>169</v>
      </c>
      <c r="C26" t="s">
        <v>170</v>
      </c>
      <c r="D26" t="s">
        <v>170</v>
      </c>
      <c r="E26" t="s">
        <v>171</v>
      </c>
      <c r="F26" t="s">
        <v>171</v>
      </c>
      <c r="G26" t="s">
        <v>172</v>
      </c>
      <c r="H26" t="s">
        <v>172</v>
      </c>
      <c r="I26" t="s">
        <v>171</v>
      </c>
      <c r="J26" t="s">
        <v>171</v>
      </c>
      <c r="K26" t="s">
        <v>172</v>
      </c>
      <c r="L26" t="s">
        <v>172</v>
      </c>
      <c r="M26" t="s">
        <v>173</v>
      </c>
      <c r="N26" t="s">
        <v>173</v>
      </c>
      <c r="O26" t="s">
        <v>172</v>
      </c>
      <c r="P26" t="s">
        <v>172</v>
      </c>
      <c r="Q26" t="s">
        <v>93</v>
      </c>
      <c r="R26" t="s">
        <v>170</v>
      </c>
      <c r="S26" t="s">
        <v>171</v>
      </c>
      <c r="T26" t="s">
        <v>173</v>
      </c>
      <c r="U26" t="s">
        <v>174</v>
      </c>
    </row>
    <row r="27" spans="1:22" x14ac:dyDescent="0.2">
      <c r="B27">
        <v>1</v>
      </c>
      <c r="C27">
        <v>8.6829000000000001</v>
      </c>
      <c r="D27">
        <v>8.6841000000000008</v>
      </c>
      <c r="E27">
        <v>555.5566</v>
      </c>
      <c r="F27">
        <v>555.55449999999996</v>
      </c>
      <c r="G27">
        <v>413.4873</v>
      </c>
      <c r="H27">
        <v>409.64690000000002</v>
      </c>
      <c r="I27">
        <v>555.5566</v>
      </c>
      <c r="J27">
        <v>555.55449999999996</v>
      </c>
      <c r="K27">
        <v>413.4873</v>
      </c>
      <c r="L27">
        <v>409.64690000000002</v>
      </c>
      <c r="M27">
        <v>0.9274</v>
      </c>
      <c r="N27">
        <v>0</v>
      </c>
      <c r="O27">
        <v>403.2921</v>
      </c>
      <c r="P27">
        <v>333.90069999999997</v>
      </c>
      <c r="Q27">
        <v>0</v>
      </c>
      <c r="R27">
        <v>0</v>
      </c>
      <c r="S27">
        <v>0</v>
      </c>
      <c r="T27">
        <v>0</v>
      </c>
      <c r="U27">
        <v>67.117900000000006</v>
      </c>
    </row>
    <row r="28" spans="1:22" x14ac:dyDescent="0.2">
      <c r="A28" t="s">
        <v>119</v>
      </c>
    </row>
    <row r="29" spans="1:22" x14ac:dyDescent="0.2">
      <c r="A29" t="s">
        <v>119</v>
      </c>
    </row>
    <row r="30" spans="1:22" x14ac:dyDescent="0.2">
      <c r="A30" t="s">
        <v>125</v>
      </c>
    </row>
    <row r="31" spans="1:22" x14ac:dyDescent="0.2">
      <c r="A31" t="s">
        <v>119</v>
      </c>
    </row>
    <row r="32" spans="1:22" x14ac:dyDescent="0.2">
      <c r="B32" t="s">
        <v>127</v>
      </c>
      <c r="C32" t="s">
        <v>128</v>
      </c>
      <c r="D32" t="s">
        <v>129</v>
      </c>
      <c r="E32" t="s">
        <v>130</v>
      </c>
      <c r="F32" t="s">
        <v>131</v>
      </c>
      <c r="G32" t="s">
        <v>132</v>
      </c>
      <c r="H32" t="s">
        <v>133</v>
      </c>
      <c r="I32" t="s">
        <v>134</v>
      </c>
      <c r="J32" t="s">
        <v>135</v>
      </c>
      <c r="K32" t="s">
        <v>136</v>
      </c>
      <c r="L32" t="s">
        <v>137</v>
      </c>
      <c r="M32" t="s">
        <v>138</v>
      </c>
      <c r="N32" t="s">
        <v>139</v>
      </c>
      <c r="O32" t="s">
        <v>140</v>
      </c>
      <c r="P32" t="s">
        <v>141</v>
      </c>
      <c r="Q32" t="s">
        <v>142</v>
      </c>
      <c r="R32" t="s">
        <v>143</v>
      </c>
      <c r="S32" t="s">
        <v>144</v>
      </c>
      <c r="T32" t="s">
        <v>145</v>
      </c>
      <c r="U32" t="s">
        <v>146</v>
      </c>
      <c r="V32" t="s">
        <v>147</v>
      </c>
    </row>
    <row r="33" spans="2:22" x14ac:dyDescent="0.2">
      <c r="B33" t="s">
        <v>148</v>
      </c>
      <c r="C33">
        <v>1</v>
      </c>
    </row>
    <row r="34" spans="2:22" x14ac:dyDescent="0.2">
      <c r="B34">
        <v>1</v>
      </c>
      <c r="C34" s="2">
        <v>0.17638300000000001</v>
      </c>
      <c r="D34" s="2">
        <v>413.64299999999997</v>
      </c>
      <c r="E34" s="2">
        <v>555.55600000000004</v>
      </c>
      <c r="F34" s="2">
        <v>1.02342E-7</v>
      </c>
      <c r="G34" s="2">
        <v>-3.5872299999999999E-5</v>
      </c>
      <c r="H34" s="2">
        <v>8.6830700000000007</v>
      </c>
      <c r="I34" s="2">
        <v>404.74299999999999</v>
      </c>
      <c r="J34" s="2">
        <v>413.64299999999997</v>
      </c>
      <c r="K34" s="2">
        <v>0.90251499999999996</v>
      </c>
      <c r="L34" s="2">
        <v>0</v>
      </c>
      <c r="M34" s="2">
        <v>83.079700000000003</v>
      </c>
      <c r="N34" s="2">
        <v>1.48397E-7</v>
      </c>
      <c r="O34" s="2">
        <v>-5.2015300000000003E-5</v>
      </c>
      <c r="P34" s="2">
        <v>1.48397E-7</v>
      </c>
      <c r="Q34" s="2">
        <v>0.17638300000000001</v>
      </c>
      <c r="R34" s="2">
        <v>1.02342E-7</v>
      </c>
      <c r="S34" s="2">
        <v>-63.5</v>
      </c>
      <c r="T34" s="2">
        <v>152.4</v>
      </c>
      <c r="U34" s="2">
        <v>-63.5</v>
      </c>
      <c r="V34" s="2">
        <v>190.5</v>
      </c>
    </row>
    <row r="35" spans="2:22" x14ac:dyDescent="0.2">
      <c r="B35">
        <v>2</v>
      </c>
      <c r="C35" s="2">
        <v>0.17679300000000001</v>
      </c>
      <c r="D35" s="2">
        <v>413.48700000000002</v>
      </c>
      <c r="E35" s="2">
        <v>555.55700000000002</v>
      </c>
      <c r="F35" s="2">
        <v>-6.2522699999999999E-3</v>
      </c>
      <c r="G35" s="2">
        <v>-1.6540200000000001E-2</v>
      </c>
      <c r="H35" s="2">
        <v>8.6828900000000004</v>
      </c>
      <c r="I35" s="2">
        <v>403.29199999999997</v>
      </c>
      <c r="J35" s="2">
        <v>413.48700000000002</v>
      </c>
      <c r="K35" s="2">
        <v>0.90251499999999996</v>
      </c>
      <c r="L35" s="2">
        <v>3.8176799999999997E-2</v>
      </c>
      <c r="M35" s="2">
        <v>83.141999999999996</v>
      </c>
      <c r="N35" s="2">
        <v>-9.0726799999999996E-3</v>
      </c>
      <c r="O35" s="2">
        <v>-2.4001499999999999E-2</v>
      </c>
      <c r="P35" s="2">
        <v>-9.0726799999999996E-3</v>
      </c>
      <c r="Q35" s="2">
        <v>0.17679300000000001</v>
      </c>
      <c r="R35" s="2">
        <v>-6.2522699999999999E-3</v>
      </c>
      <c r="S35" s="2">
        <v>-41.06</v>
      </c>
      <c r="T35" s="2">
        <v>152.4</v>
      </c>
      <c r="U35" s="2">
        <v>-41.263199999999998</v>
      </c>
      <c r="V35" s="2">
        <v>190.5</v>
      </c>
    </row>
    <row r="36" spans="2:22" x14ac:dyDescent="0.2">
      <c r="B36">
        <v>3</v>
      </c>
      <c r="C36" s="2">
        <v>0.54641899999999999</v>
      </c>
      <c r="D36" s="2">
        <v>409.64699999999999</v>
      </c>
      <c r="E36" s="2">
        <v>555.55399999999997</v>
      </c>
      <c r="F36" s="2">
        <v>67.117900000000006</v>
      </c>
      <c r="G36" s="2">
        <v>-0.48901699999999998</v>
      </c>
      <c r="H36" s="2">
        <v>8.6841500000000007</v>
      </c>
      <c r="I36" s="2">
        <v>333.90100000000001</v>
      </c>
      <c r="J36" s="2">
        <v>409.64699999999999</v>
      </c>
      <c r="K36" s="2">
        <v>0.90251499999999996</v>
      </c>
      <c r="L36" s="2">
        <v>0.96521999999999997</v>
      </c>
      <c r="M36" s="2">
        <v>97.448999999999998</v>
      </c>
      <c r="N36" s="2">
        <v>230.904</v>
      </c>
      <c r="O36" s="2">
        <v>-0.83174400000000004</v>
      </c>
      <c r="P36" s="2">
        <v>230.904</v>
      </c>
      <c r="Q36" s="2">
        <v>0.54641899999999999</v>
      </c>
      <c r="R36" s="2">
        <v>67.117900000000006</v>
      </c>
      <c r="S36" s="2">
        <v>1.4787699999999999</v>
      </c>
      <c r="T36" s="2">
        <v>152.4</v>
      </c>
      <c r="U36" s="2">
        <v>1.6558299999999999</v>
      </c>
      <c r="V36" s="2">
        <v>190.5</v>
      </c>
    </row>
    <row r="37" spans="2:22" x14ac:dyDescent="0.2">
      <c r="B37">
        <v>4</v>
      </c>
      <c r="C37" s="2">
        <v>0.54528900000000002</v>
      </c>
      <c r="D37" s="2">
        <v>409.25900000000001</v>
      </c>
      <c r="E37" s="2">
        <v>555.55600000000004</v>
      </c>
      <c r="F37" s="2">
        <v>66.874499999999998</v>
      </c>
      <c r="G37" s="2">
        <v>-0.39314199999999999</v>
      </c>
      <c r="H37" s="2">
        <v>8.68567</v>
      </c>
      <c r="I37" s="2">
        <v>334.31799999999998</v>
      </c>
      <c r="J37" s="2">
        <v>409.25900000000001</v>
      </c>
      <c r="K37" s="2">
        <v>0.90251499999999996</v>
      </c>
      <c r="L37" s="2">
        <v>1.05979</v>
      </c>
      <c r="M37" s="2">
        <v>98.343599999999995</v>
      </c>
      <c r="N37" s="2">
        <v>230.285</v>
      </c>
      <c r="O37" s="2">
        <v>-0.67480700000000005</v>
      </c>
      <c r="P37" s="2">
        <v>230.285</v>
      </c>
      <c r="Q37" s="2">
        <v>0.54528900000000002</v>
      </c>
      <c r="R37" s="2">
        <v>66.874499999999998</v>
      </c>
      <c r="S37" s="2">
        <v>9.0888100000000005</v>
      </c>
      <c r="T37" s="2">
        <v>152.4</v>
      </c>
      <c r="U37" s="2">
        <v>9.0892199999999992</v>
      </c>
      <c r="V37" s="2">
        <v>190.5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9C2E-B7DE-3742-9066-DED6F903F75A}">
  <dimension ref="A1:U36"/>
  <sheetViews>
    <sheetView workbookViewId="0">
      <selection activeCell="Q36" sqref="Q36"/>
    </sheetView>
  </sheetViews>
  <sheetFormatPr baseColWidth="10" defaultRowHeight="16" x14ac:dyDescent="0.2"/>
  <sheetData>
    <row r="1" spans="1:21" x14ac:dyDescent="0.2">
      <c r="A1" t="s">
        <v>198</v>
      </c>
      <c r="B1" t="s">
        <v>199</v>
      </c>
      <c r="C1" t="s">
        <v>200</v>
      </c>
      <c r="D1" t="s">
        <v>201</v>
      </c>
      <c r="E1">
        <v>20250422</v>
      </c>
      <c r="F1" s="13">
        <v>0.57770833333333338</v>
      </c>
    </row>
    <row r="2" spans="1:21" x14ac:dyDescent="0.2">
      <c r="A2" t="s">
        <v>202</v>
      </c>
      <c r="B2">
        <v>3</v>
      </c>
    </row>
    <row r="4" spans="1:21" x14ac:dyDescent="0.2">
      <c r="A4" t="s">
        <v>203</v>
      </c>
      <c r="B4" t="s">
        <v>204</v>
      </c>
      <c r="C4" t="s">
        <v>205</v>
      </c>
      <c r="D4" t="s">
        <v>206</v>
      </c>
      <c r="E4" t="s">
        <v>207</v>
      </c>
    </row>
    <row r="5" spans="1:21" x14ac:dyDescent="0.2">
      <c r="A5" t="s">
        <v>208</v>
      </c>
    </row>
    <row r="6" spans="1:21" x14ac:dyDescent="0.2">
      <c r="A6" t="s">
        <v>209</v>
      </c>
      <c r="B6">
        <v>6000</v>
      </c>
      <c r="C6" t="s">
        <v>210</v>
      </c>
      <c r="D6" t="s">
        <v>211</v>
      </c>
      <c r="E6" t="s">
        <v>212</v>
      </c>
    </row>
    <row r="8" spans="1:21" x14ac:dyDescent="0.2">
      <c r="A8" t="s">
        <v>149</v>
      </c>
      <c r="B8" t="s">
        <v>176</v>
      </c>
      <c r="C8" t="s">
        <v>177</v>
      </c>
      <c r="D8" t="s">
        <v>178</v>
      </c>
      <c r="E8" t="s">
        <v>179</v>
      </c>
      <c r="F8" t="s">
        <v>180</v>
      </c>
      <c r="G8" t="s">
        <v>181</v>
      </c>
      <c r="H8" t="s">
        <v>194</v>
      </c>
      <c r="I8" t="s">
        <v>195</v>
      </c>
      <c r="J8" t="s">
        <v>196</v>
      </c>
      <c r="K8" t="s">
        <v>197</v>
      </c>
      <c r="L8" t="s">
        <v>160</v>
      </c>
      <c r="M8" t="s">
        <v>161</v>
      </c>
      <c r="N8" t="s">
        <v>182</v>
      </c>
      <c r="O8" t="s">
        <v>183</v>
      </c>
      <c r="P8" t="s">
        <v>164</v>
      </c>
      <c r="Q8" t="s">
        <v>165</v>
      </c>
      <c r="R8" t="s">
        <v>166</v>
      </c>
      <c r="S8" t="s">
        <v>167</v>
      </c>
      <c r="T8" t="s">
        <v>168</v>
      </c>
    </row>
    <row r="9" spans="1:21" x14ac:dyDescent="0.2">
      <c r="A9" t="s">
        <v>169</v>
      </c>
      <c r="B9" t="s">
        <v>170</v>
      </c>
      <c r="C9" t="s">
        <v>170</v>
      </c>
      <c r="D9" t="s">
        <v>171</v>
      </c>
      <c r="E9" t="s">
        <v>171</v>
      </c>
      <c r="F9" t="s">
        <v>172</v>
      </c>
      <c r="G9" t="s">
        <v>172</v>
      </c>
      <c r="H9" t="s">
        <v>171</v>
      </c>
      <c r="I9" t="s">
        <v>171</v>
      </c>
      <c r="J9" t="s">
        <v>172</v>
      </c>
      <c r="K9" t="s">
        <v>172</v>
      </c>
      <c r="L9" t="s">
        <v>173</v>
      </c>
      <c r="M9" t="s">
        <v>173</v>
      </c>
      <c r="N9" t="s">
        <v>172</v>
      </c>
      <c r="O9" t="s">
        <v>172</v>
      </c>
      <c r="P9" t="s">
        <v>93</v>
      </c>
      <c r="Q9" t="s">
        <v>170</v>
      </c>
      <c r="R9" t="s">
        <v>171</v>
      </c>
      <c r="S9" t="s">
        <v>173</v>
      </c>
      <c r="T9" t="s">
        <v>174</v>
      </c>
    </row>
    <row r="10" spans="1:21" x14ac:dyDescent="0.2">
      <c r="A10">
        <v>1</v>
      </c>
      <c r="B10">
        <v>8.3714999999999993</v>
      </c>
      <c r="C10">
        <v>8.3733000000000004</v>
      </c>
      <c r="D10">
        <v>555.44039999999995</v>
      </c>
      <c r="E10">
        <v>516.00630000000001</v>
      </c>
      <c r="F10">
        <v>409.8356</v>
      </c>
      <c r="G10">
        <v>305.69819999999999</v>
      </c>
      <c r="H10">
        <v>533.50980000000004</v>
      </c>
      <c r="I10">
        <v>534.98720000000003</v>
      </c>
      <c r="J10">
        <v>355.69850000000002</v>
      </c>
      <c r="K10">
        <v>347.06869999999998</v>
      </c>
      <c r="L10">
        <v>2.6945000000000001</v>
      </c>
      <c r="M10">
        <v>91.019199999999998</v>
      </c>
      <c r="N10">
        <v>341.67649999999998</v>
      </c>
      <c r="O10">
        <v>292.5883</v>
      </c>
      <c r="P10">
        <v>9000.0010000000002</v>
      </c>
      <c r="Q10">
        <v>0</v>
      </c>
      <c r="R10">
        <v>0</v>
      </c>
      <c r="S10">
        <v>91.019199999999998</v>
      </c>
      <c r="T10">
        <v>-62.6571</v>
      </c>
    </row>
    <row r="12" spans="1:21" x14ac:dyDescent="0.2">
      <c r="A12" t="s">
        <v>213</v>
      </c>
      <c r="B12" t="s">
        <v>214</v>
      </c>
    </row>
    <row r="14" spans="1:21" x14ac:dyDescent="0.2">
      <c r="A14" t="s">
        <v>175</v>
      </c>
      <c r="B14" t="s">
        <v>176</v>
      </c>
      <c r="C14" t="s">
        <v>177</v>
      </c>
      <c r="D14" t="s">
        <v>178</v>
      </c>
      <c r="E14" t="s">
        <v>179</v>
      </c>
      <c r="F14" t="s">
        <v>180</v>
      </c>
      <c r="G14" t="s">
        <v>181</v>
      </c>
      <c r="H14" t="s">
        <v>182</v>
      </c>
      <c r="I14" t="s">
        <v>183</v>
      </c>
      <c r="J14" t="s">
        <v>184</v>
      </c>
      <c r="K14" t="s">
        <v>185</v>
      </c>
      <c r="L14" t="s">
        <v>186</v>
      </c>
      <c r="M14" t="s">
        <v>187</v>
      </c>
      <c r="N14" t="s">
        <v>188</v>
      </c>
      <c r="O14" t="s">
        <v>165</v>
      </c>
      <c r="P14" t="s">
        <v>166</v>
      </c>
      <c r="Q14" t="s">
        <v>167</v>
      </c>
      <c r="R14" t="s">
        <v>189</v>
      </c>
      <c r="S14" t="s">
        <v>190</v>
      </c>
      <c r="T14" t="s">
        <v>215</v>
      </c>
      <c r="U14" t="s">
        <v>216</v>
      </c>
    </row>
    <row r="15" spans="1:21" x14ac:dyDescent="0.2">
      <c r="A15" t="s">
        <v>169</v>
      </c>
      <c r="B15" t="s">
        <v>170</v>
      </c>
      <c r="C15" t="s">
        <v>170</v>
      </c>
      <c r="D15" t="s">
        <v>171</v>
      </c>
      <c r="E15" t="s">
        <v>171</v>
      </c>
      <c r="F15" t="s">
        <v>172</v>
      </c>
      <c r="G15" t="s">
        <v>172</v>
      </c>
      <c r="H15" t="s">
        <v>172</v>
      </c>
      <c r="I15" t="s">
        <v>172</v>
      </c>
      <c r="J15" t="s">
        <v>192</v>
      </c>
      <c r="K15" t="s">
        <v>192</v>
      </c>
      <c r="L15" t="s">
        <v>173</v>
      </c>
      <c r="M15" t="s">
        <v>193</v>
      </c>
      <c r="N15" t="s">
        <v>173</v>
      </c>
      <c r="O15" t="s">
        <v>170</v>
      </c>
      <c r="P15" t="s">
        <v>171</v>
      </c>
      <c r="Q15" t="s">
        <v>173</v>
      </c>
    </row>
    <row r="16" spans="1:21" x14ac:dyDescent="0.2">
      <c r="A16">
        <v>6000</v>
      </c>
      <c r="B16">
        <v>8.3714999999999993</v>
      </c>
      <c r="C16">
        <v>8.3733000000000004</v>
      </c>
      <c r="D16">
        <v>555.44039999999995</v>
      </c>
      <c r="E16">
        <v>516.00630000000001</v>
      </c>
      <c r="F16">
        <v>409.8356</v>
      </c>
      <c r="G16">
        <v>305.69819999999999</v>
      </c>
      <c r="H16">
        <v>341.67649999999998</v>
      </c>
      <c r="I16">
        <v>292.5883</v>
      </c>
      <c r="J16">
        <v>1.0786</v>
      </c>
      <c r="K16">
        <v>1.3407</v>
      </c>
      <c r="L16">
        <v>91.019199999999998</v>
      </c>
      <c r="M16">
        <v>1.4007000000000001</v>
      </c>
      <c r="N16">
        <v>79.656800000000004</v>
      </c>
      <c r="O16">
        <v>0</v>
      </c>
      <c r="P16">
        <v>0</v>
      </c>
      <c r="Q16">
        <v>90.994100000000003</v>
      </c>
      <c r="R16">
        <v>1.3839999999999999</v>
      </c>
      <c r="S16">
        <v>1.3858999999999999</v>
      </c>
      <c r="T16">
        <v>0.61539999999999995</v>
      </c>
      <c r="U16">
        <v>0.15840000000000001</v>
      </c>
    </row>
    <row r="19" spans="1:21" x14ac:dyDescent="0.2">
      <c r="A19" t="s">
        <v>217</v>
      </c>
    </row>
    <row r="22" spans="1:21" x14ac:dyDescent="0.2">
      <c r="A22" t="s">
        <v>218</v>
      </c>
      <c r="B22" t="s">
        <v>219</v>
      </c>
      <c r="C22" t="s">
        <v>220</v>
      </c>
      <c r="D22" t="s">
        <v>221</v>
      </c>
      <c r="E22" t="s">
        <v>222</v>
      </c>
      <c r="F22" t="s">
        <v>223</v>
      </c>
      <c r="G22" t="s">
        <v>224</v>
      </c>
    </row>
    <row r="24" spans="1:21" x14ac:dyDescent="0.2">
      <c r="A24" t="s">
        <v>149</v>
      </c>
      <c r="B24" t="s">
        <v>150</v>
      </c>
      <c r="C24" t="s">
        <v>151</v>
      </c>
      <c r="D24" t="s">
        <v>152</v>
      </c>
      <c r="E24" t="s">
        <v>153</v>
      </c>
      <c r="F24" t="s">
        <v>154</v>
      </c>
      <c r="G24" t="s">
        <v>155</v>
      </c>
      <c r="H24" t="s">
        <v>156</v>
      </c>
      <c r="I24" t="s">
        <v>157</v>
      </c>
      <c r="J24" t="s">
        <v>158</v>
      </c>
      <c r="K24" t="s">
        <v>159</v>
      </c>
      <c r="L24" t="s">
        <v>160</v>
      </c>
      <c r="M24" t="s">
        <v>161</v>
      </c>
      <c r="N24" t="s">
        <v>162</v>
      </c>
      <c r="O24" t="s">
        <v>163</v>
      </c>
      <c r="P24" t="s">
        <v>164</v>
      </c>
      <c r="Q24" t="s">
        <v>165</v>
      </c>
      <c r="R24" t="s">
        <v>166</v>
      </c>
      <c r="S24" t="s">
        <v>167</v>
      </c>
      <c r="T24" t="s">
        <v>168</v>
      </c>
    </row>
    <row r="25" spans="1:21" x14ac:dyDescent="0.2">
      <c r="A25" t="s">
        <v>169</v>
      </c>
      <c r="B25" t="s">
        <v>170</v>
      </c>
      <c r="C25" t="s">
        <v>170</v>
      </c>
      <c r="D25" t="s">
        <v>171</v>
      </c>
      <c r="E25" t="s">
        <v>171</v>
      </c>
      <c r="F25" t="s">
        <v>172</v>
      </c>
      <c r="G25" t="s">
        <v>172</v>
      </c>
      <c r="H25" t="s">
        <v>171</v>
      </c>
      <c r="I25" t="s">
        <v>171</v>
      </c>
      <c r="J25" t="s">
        <v>172</v>
      </c>
      <c r="K25" t="s">
        <v>172</v>
      </c>
      <c r="L25" t="s">
        <v>173</v>
      </c>
      <c r="M25" t="s">
        <v>173</v>
      </c>
      <c r="N25" t="s">
        <v>172</v>
      </c>
      <c r="O25" t="s">
        <v>172</v>
      </c>
      <c r="P25" t="s">
        <v>93</v>
      </c>
      <c r="Q25" t="s">
        <v>170</v>
      </c>
      <c r="R25" t="s">
        <v>171</v>
      </c>
      <c r="S25" t="s">
        <v>173</v>
      </c>
      <c r="T25" t="s">
        <v>174</v>
      </c>
    </row>
    <row r="26" spans="1:21" x14ac:dyDescent="0.2">
      <c r="A26">
        <v>1</v>
      </c>
      <c r="B26">
        <v>8.3681999999999999</v>
      </c>
      <c r="C26">
        <v>8.3695000000000004</v>
      </c>
      <c r="D26">
        <v>555.46310000000005</v>
      </c>
      <c r="E26">
        <v>516.04920000000004</v>
      </c>
      <c r="F26">
        <v>409.48059999999998</v>
      </c>
      <c r="G26">
        <v>305.71409999999997</v>
      </c>
      <c r="H26">
        <v>533.64520000000005</v>
      </c>
      <c r="I26">
        <v>534.99310000000003</v>
      </c>
      <c r="J26">
        <v>355.64819999999997</v>
      </c>
      <c r="K26">
        <v>346.98880000000003</v>
      </c>
      <c r="L26">
        <v>2.6181000000000001</v>
      </c>
      <c r="M26">
        <v>91.244299999999996</v>
      </c>
      <c r="N26">
        <v>340.64089999999999</v>
      </c>
      <c r="O26">
        <v>289.56169999999997</v>
      </c>
      <c r="P26">
        <v>9000.0010000000002</v>
      </c>
      <c r="Q26">
        <v>0</v>
      </c>
      <c r="R26">
        <v>0</v>
      </c>
      <c r="S26">
        <v>91.244299999999996</v>
      </c>
      <c r="T26">
        <v>-62.531700000000001</v>
      </c>
    </row>
    <row r="29" spans="1:21" x14ac:dyDescent="0.2">
      <c r="A29" t="s">
        <v>217</v>
      </c>
    </row>
    <row r="31" spans="1:21" x14ac:dyDescent="0.2">
      <c r="A31" t="s">
        <v>127</v>
      </c>
      <c r="B31" t="s">
        <v>128</v>
      </c>
      <c r="C31" t="s">
        <v>129</v>
      </c>
      <c r="D31" t="s">
        <v>130</v>
      </c>
      <c r="E31" t="s">
        <v>131</v>
      </c>
      <c r="F31" t="s">
        <v>132</v>
      </c>
      <c r="G31" t="s">
        <v>133</v>
      </c>
      <c r="H31" t="s">
        <v>134</v>
      </c>
      <c r="I31" t="s">
        <v>135</v>
      </c>
      <c r="J31" t="s">
        <v>136</v>
      </c>
      <c r="K31" t="s">
        <v>137</v>
      </c>
      <c r="L31" t="s">
        <v>138</v>
      </c>
      <c r="M31" t="s">
        <v>139</v>
      </c>
      <c r="N31" t="s">
        <v>140</v>
      </c>
      <c r="O31" t="s">
        <v>141</v>
      </c>
      <c r="P31" t="s">
        <v>142</v>
      </c>
      <c r="Q31" t="s">
        <v>143</v>
      </c>
      <c r="R31" t="s">
        <v>144</v>
      </c>
      <c r="S31" t="s">
        <v>145</v>
      </c>
      <c r="T31" t="s">
        <v>146</v>
      </c>
      <c r="U31" t="s">
        <v>147</v>
      </c>
    </row>
    <row r="32" spans="1:21" x14ac:dyDescent="0.2">
      <c r="A32" t="s">
        <v>148</v>
      </c>
      <c r="B32">
        <v>1</v>
      </c>
    </row>
    <row r="33" spans="1:21" x14ac:dyDescent="0.2">
      <c r="A33">
        <v>1</v>
      </c>
      <c r="B33" s="1">
        <v>0.51833200000000001</v>
      </c>
      <c r="C33" s="1">
        <v>409.83600000000001</v>
      </c>
      <c r="D33" s="1">
        <v>555.44100000000003</v>
      </c>
      <c r="E33" s="1">
        <v>67.048100000000005</v>
      </c>
      <c r="F33" s="1">
        <v>0.80303999999999998</v>
      </c>
      <c r="G33" s="1">
        <v>8.3714600000000008</v>
      </c>
      <c r="H33" s="1">
        <v>341.67599999999999</v>
      </c>
      <c r="I33" s="1">
        <v>355.69900000000001</v>
      </c>
      <c r="J33" s="1">
        <v>0.90715299999999999</v>
      </c>
      <c r="K33" s="1">
        <v>0</v>
      </c>
      <c r="L33" s="1">
        <v>92.587500000000006</v>
      </c>
      <c r="M33" s="1">
        <v>218.655</v>
      </c>
      <c r="N33" s="1">
        <v>1.29776</v>
      </c>
      <c r="O33" s="1">
        <v>56.931800000000003</v>
      </c>
      <c r="P33" s="1">
        <v>0.23727599999999999</v>
      </c>
      <c r="Q33" s="1">
        <v>31.584700000000002</v>
      </c>
      <c r="R33" s="1">
        <v>9.0888000000000009</v>
      </c>
      <c r="S33" s="1">
        <v>152.4</v>
      </c>
      <c r="T33" s="1">
        <v>9.0892199999999992</v>
      </c>
      <c r="U33" s="1">
        <v>190.5</v>
      </c>
    </row>
    <row r="34" spans="1:21" x14ac:dyDescent="0.2">
      <c r="A34">
        <v>2</v>
      </c>
      <c r="B34" s="1">
        <v>0.51736300000000002</v>
      </c>
      <c r="C34" s="1">
        <v>409.48099999999999</v>
      </c>
      <c r="D34" s="1">
        <v>555.46299999999997</v>
      </c>
      <c r="E34" s="1">
        <v>67.003600000000006</v>
      </c>
      <c r="F34" s="1">
        <v>1.6735899999999999</v>
      </c>
      <c r="G34" s="1">
        <v>8.36815</v>
      </c>
      <c r="H34" s="1">
        <v>340.64100000000002</v>
      </c>
      <c r="I34" s="1">
        <v>355.64800000000002</v>
      </c>
      <c r="J34" s="1">
        <v>0.90715400000000002</v>
      </c>
      <c r="K34" s="1">
        <v>0.10671</v>
      </c>
      <c r="L34" s="1">
        <v>92.431799999999996</v>
      </c>
      <c r="M34" s="1">
        <v>217.887</v>
      </c>
      <c r="N34" s="1">
        <v>2.7006700000000001</v>
      </c>
      <c r="O34" s="1">
        <v>56.000500000000002</v>
      </c>
      <c r="P34" s="1">
        <v>0.236294</v>
      </c>
      <c r="Q34" s="1">
        <v>31.199100000000001</v>
      </c>
      <c r="R34" s="1">
        <v>17.242999999999999</v>
      </c>
      <c r="S34" s="1">
        <v>152.4</v>
      </c>
      <c r="T34" s="1">
        <v>16.922799999999999</v>
      </c>
      <c r="U34" s="1">
        <v>190.5</v>
      </c>
    </row>
    <row r="35" spans="1:21" x14ac:dyDescent="0.2">
      <c r="A35">
        <v>3</v>
      </c>
      <c r="B35" s="1">
        <v>0.24529000000000001</v>
      </c>
      <c r="C35" s="1">
        <v>305.714</v>
      </c>
      <c r="D35" s="1">
        <v>516.04899999999998</v>
      </c>
      <c r="E35" s="1">
        <v>-19.4574</v>
      </c>
      <c r="F35" s="1">
        <v>-9.3357999999999997E-2</v>
      </c>
      <c r="G35" s="1">
        <v>8.36951</v>
      </c>
      <c r="H35" s="1">
        <v>289.56200000000001</v>
      </c>
      <c r="I35" s="1">
        <v>346.98899999999998</v>
      </c>
      <c r="J35" s="1">
        <v>0.90534199999999998</v>
      </c>
      <c r="K35" s="1">
        <v>2.72112</v>
      </c>
      <c r="L35" s="1">
        <v>103.548</v>
      </c>
      <c r="M35" s="1">
        <v>-36.581600000000002</v>
      </c>
      <c r="N35" s="1">
        <v>-0.16872100000000001</v>
      </c>
      <c r="O35" s="1">
        <v>-199.18299999999999</v>
      </c>
      <c r="P35" s="1">
        <v>0.50141400000000003</v>
      </c>
      <c r="Q35" s="1">
        <v>-62.531700000000001</v>
      </c>
      <c r="R35" s="1">
        <v>57.053899999999999</v>
      </c>
      <c r="S35" s="1">
        <v>152.4</v>
      </c>
      <c r="T35" s="1">
        <v>57.3414</v>
      </c>
      <c r="U35" s="1">
        <v>190.5</v>
      </c>
    </row>
    <row r="36" spans="1:21" x14ac:dyDescent="0.2">
      <c r="A36">
        <v>4</v>
      </c>
      <c r="B36" s="1">
        <v>0.24321300000000001</v>
      </c>
      <c r="C36" s="1">
        <v>305.69799999999998</v>
      </c>
      <c r="D36" s="1">
        <v>516.00599999999997</v>
      </c>
      <c r="E36" s="1">
        <v>-19.5855</v>
      </c>
      <c r="F36" s="1">
        <v>1.31375</v>
      </c>
      <c r="G36" s="1">
        <v>8.3733299999999993</v>
      </c>
      <c r="H36" s="1">
        <v>292.58800000000002</v>
      </c>
      <c r="I36" s="1">
        <v>347.06900000000002</v>
      </c>
      <c r="J36" s="1">
        <v>0.90534000000000003</v>
      </c>
      <c r="K36" s="1">
        <v>2.6944499999999998</v>
      </c>
      <c r="L36" s="1">
        <v>103.077</v>
      </c>
      <c r="M36" s="1">
        <v>-36.6845</v>
      </c>
      <c r="N36" s="1">
        <v>2.3639100000000002</v>
      </c>
      <c r="O36" s="1">
        <v>-199.39400000000001</v>
      </c>
      <c r="P36" s="1">
        <v>0.49887500000000001</v>
      </c>
      <c r="Q36" s="1">
        <v>-62.6571</v>
      </c>
      <c r="R36" s="1">
        <v>68.507199999999997</v>
      </c>
      <c r="S36" s="1">
        <v>152.4</v>
      </c>
      <c r="T36" s="1">
        <v>68.511300000000006</v>
      </c>
      <c r="U36" s="1">
        <v>190.5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9C4B-F4E4-F842-A87C-6D5AAB99CF8F}">
  <dimension ref="A1:U36"/>
  <sheetViews>
    <sheetView workbookViewId="0">
      <selection activeCell="H36" sqref="H36"/>
    </sheetView>
  </sheetViews>
  <sheetFormatPr baseColWidth="10" defaultRowHeight="16" x14ac:dyDescent="0.2"/>
  <sheetData>
    <row r="1" spans="1:21" x14ac:dyDescent="0.2">
      <c r="A1" t="s">
        <v>198</v>
      </c>
      <c r="B1" t="s">
        <v>199</v>
      </c>
      <c r="C1" t="s">
        <v>200</v>
      </c>
      <c r="D1" t="s">
        <v>201</v>
      </c>
      <c r="E1">
        <v>20250422</v>
      </c>
      <c r="F1" s="13">
        <v>0.57770833333333338</v>
      </c>
    </row>
    <row r="2" spans="1:21" x14ac:dyDescent="0.2">
      <c r="A2" t="s">
        <v>202</v>
      </c>
      <c r="B2">
        <v>3</v>
      </c>
    </row>
    <row r="4" spans="1:21" x14ac:dyDescent="0.2">
      <c r="A4" t="s">
        <v>203</v>
      </c>
      <c r="B4" t="s">
        <v>204</v>
      </c>
      <c r="C4" t="s">
        <v>205</v>
      </c>
      <c r="D4" t="s">
        <v>206</v>
      </c>
      <c r="E4" t="s">
        <v>207</v>
      </c>
    </row>
    <row r="5" spans="1:21" x14ac:dyDescent="0.2">
      <c r="A5" t="s">
        <v>225</v>
      </c>
    </row>
    <row r="6" spans="1:21" x14ac:dyDescent="0.2">
      <c r="A6" t="s">
        <v>209</v>
      </c>
      <c r="B6">
        <v>6000</v>
      </c>
      <c r="C6" t="s">
        <v>210</v>
      </c>
      <c r="D6" t="s">
        <v>211</v>
      </c>
      <c r="E6" t="s">
        <v>212</v>
      </c>
    </row>
    <row r="8" spans="1:21" x14ac:dyDescent="0.2">
      <c r="A8" t="s">
        <v>149</v>
      </c>
      <c r="B8" t="s">
        <v>176</v>
      </c>
      <c r="C8" t="s">
        <v>177</v>
      </c>
      <c r="D8" t="s">
        <v>178</v>
      </c>
      <c r="E8" t="s">
        <v>179</v>
      </c>
      <c r="F8" t="s">
        <v>180</v>
      </c>
      <c r="G8" t="s">
        <v>181</v>
      </c>
      <c r="H8" t="s">
        <v>194</v>
      </c>
      <c r="I8" t="s">
        <v>195</v>
      </c>
      <c r="J8" t="s">
        <v>196</v>
      </c>
      <c r="K8" t="s">
        <v>197</v>
      </c>
      <c r="L8" t="s">
        <v>160</v>
      </c>
      <c r="M8" t="s">
        <v>161</v>
      </c>
      <c r="N8" t="s">
        <v>182</v>
      </c>
      <c r="O8" t="s">
        <v>183</v>
      </c>
      <c r="P8" t="s">
        <v>164</v>
      </c>
      <c r="Q8" t="s">
        <v>165</v>
      </c>
      <c r="R8" t="s">
        <v>166</v>
      </c>
      <c r="S8" t="s">
        <v>167</v>
      </c>
      <c r="T8" t="s">
        <v>168</v>
      </c>
    </row>
    <row r="9" spans="1:21" x14ac:dyDescent="0.2">
      <c r="A9" t="s">
        <v>169</v>
      </c>
      <c r="B9" t="s">
        <v>170</v>
      </c>
      <c r="C9" t="s">
        <v>170</v>
      </c>
      <c r="D9" t="s">
        <v>171</v>
      </c>
      <c r="E9" t="s">
        <v>171</v>
      </c>
      <c r="F9" t="s">
        <v>172</v>
      </c>
      <c r="G9" t="s">
        <v>172</v>
      </c>
      <c r="H9" t="s">
        <v>171</v>
      </c>
      <c r="I9" t="s">
        <v>171</v>
      </c>
      <c r="J9" t="s">
        <v>172</v>
      </c>
      <c r="K9" t="s">
        <v>172</v>
      </c>
      <c r="L9" t="s">
        <v>173</v>
      </c>
      <c r="M9" t="s">
        <v>173</v>
      </c>
      <c r="N9" t="s">
        <v>172</v>
      </c>
      <c r="O9" t="s">
        <v>172</v>
      </c>
      <c r="P9" t="s">
        <v>93</v>
      </c>
      <c r="Q9" t="s">
        <v>170</v>
      </c>
      <c r="R9" t="s">
        <v>171</v>
      </c>
      <c r="S9" t="s">
        <v>173</v>
      </c>
      <c r="T9" t="s">
        <v>174</v>
      </c>
    </row>
    <row r="10" spans="1:21" x14ac:dyDescent="0.2">
      <c r="A10">
        <v>1</v>
      </c>
      <c r="B10">
        <v>8.3733000000000004</v>
      </c>
      <c r="C10">
        <v>8.3778000000000006</v>
      </c>
      <c r="D10">
        <v>516.00570000000005</v>
      </c>
      <c r="E10">
        <v>516.05070000000001</v>
      </c>
      <c r="F10">
        <v>305.69380000000001</v>
      </c>
      <c r="G10">
        <v>297.11250000000001</v>
      </c>
      <c r="H10">
        <v>516.00570000000005</v>
      </c>
      <c r="I10">
        <v>516.05070000000001</v>
      </c>
      <c r="J10">
        <v>305.69380000000001</v>
      </c>
      <c r="K10">
        <v>297.11250000000001</v>
      </c>
      <c r="L10">
        <v>2.8384999999999998</v>
      </c>
      <c r="M10">
        <v>0</v>
      </c>
      <c r="N10">
        <v>293.11720000000003</v>
      </c>
      <c r="O10">
        <v>206.79920000000001</v>
      </c>
      <c r="P10">
        <v>0</v>
      </c>
      <c r="Q10">
        <v>0</v>
      </c>
      <c r="R10">
        <v>0</v>
      </c>
      <c r="S10">
        <v>0</v>
      </c>
      <c r="T10">
        <v>65.080100000000002</v>
      </c>
    </row>
    <row r="12" spans="1:21" x14ac:dyDescent="0.2">
      <c r="A12" t="s">
        <v>213</v>
      </c>
      <c r="B12" t="s">
        <v>214</v>
      </c>
    </row>
    <row r="14" spans="1:21" x14ac:dyDescent="0.2">
      <c r="A14" t="s">
        <v>175</v>
      </c>
      <c r="B14" t="s">
        <v>176</v>
      </c>
      <c r="C14" t="s">
        <v>177</v>
      </c>
      <c r="D14" t="s">
        <v>178</v>
      </c>
      <c r="E14" t="s">
        <v>179</v>
      </c>
      <c r="F14" t="s">
        <v>180</v>
      </c>
      <c r="G14" t="s">
        <v>181</v>
      </c>
      <c r="H14" t="s">
        <v>182</v>
      </c>
      <c r="I14" t="s">
        <v>183</v>
      </c>
      <c r="J14" t="s">
        <v>184</v>
      </c>
      <c r="K14" t="s">
        <v>185</v>
      </c>
      <c r="L14" t="s">
        <v>186</v>
      </c>
      <c r="M14" t="s">
        <v>187</v>
      </c>
      <c r="N14" t="s">
        <v>188</v>
      </c>
      <c r="O14" t="s">
        <v>165</v>
      </c>
      <c r="P14" t="s">
        <v>166</v>
      </c>
      <c r="Q14" t="s">
        <v>167</v>
      </c>
      <c r="R14" t="s">
        <v>189</v>
      </c>
      <c r="S14" t="s">
        <v>190</v>
      </c>
      <c r="T14" t="s">
        <v>215</v>
      </c>
      <c r="U14" t="s">
        <v>216</v>
      </c>
    </row>
    <row r="15" spans="1:21" x14ac:dyDescent="0.2">
      <c r="A15" t="s">
        <v>169</v>
      </c>
      <c r="B15" t="s">
        <v>170</v>
      </c>
      <c r="C15" t="s">
        <v>170</v>
      </c>
      <c r="D15" t="s">
        <v>171</v>
      </c>
      <c r="E15" t="s">
        <v>171</v>
      </c>
      <c r="F15" t="s">
        <v>172</v>
      </c>
      <c r="G15" t="s">
        <v>172</v>
      </c>
      <c r="H15" t="s">
        <v>172</v>
      </c>
      <c r="I15" t="s">
        <v>172</v>
      </c>
      <c r="J15" t="s">
        <v>192</v>
      </c>
      <c r="K15" t="s">
        <v>192</v>
      </c>
      <c r="L15" t="s">
        <v>173</v>
      </c>
      <c r="M15" t="s">
        <v>193</v>
      </c>
      <c r="N15" t="s">
        <v>173</v>
      </c>
      <c r="O15" t="s">
        <v>170</v>
      </c>
      <c r="P15" t="s">
        <v>171</v>
      </c>
      <c r="Q15" t="s">
        <v>173</v>
      </c>
    </row>
    <row r="16" spans="1:21" x14ac:dyDescent="0.2">
      <c r="A16">
        <v>6000</v>
      </c>
      <c r="B16">
        <v>8.3733000000000004</v>
      </c>
      <c r="C16">
        <v>8.3778000000000006</v>
      </c>
      <c r="D16">
        <v>516.00570000000005</v>
      </c>
      <c r="E16">
        <v>516.05070000000001</v>
      </c>
      <c r="F16">
        <v>305.69380000000001</v>
      </c>
      <c r="G16">
        <v>297.11250000000001</v>
      </c>
      <c r="H16">
        <v>293.11720000000003</v>
      </c>
      <c r="I16">
        <v>206.79920000000001</v>
      </c>
      <c r="J16">
        <v>1.0001</v>
      </c>
      <c r="K16">
        <v>1.0288999999999999</v>
      </c>
      <c r="L16">
        <v>0</v>
      </c>
      <c r="M16">
        <v>1.4782</v>
      </c>
      <c r="N16">
        <v>0</v>
      </c>
      <c r="O16">
        <v>0</v>
      </c>
      <c r="P16">
        <v>0</v>
      </c>
      <c r="Q16">
        <v>0</v>
      </c>
      <c r="R16">
        <v>1.3858999999999999</v>
      </c>
      <c r="S16">
        <v>1.3902000000000001</v>
      </c>
      <c r="T16">
        <v>0.68230000000000002</v>
      </c>
      <c r="U16">
        <v>9.5000000000000001E-2</v>
      </c>
    </row>
    <row r="19" spans="1:21" x14ac:dyDescent="0.2">
      <c r="A19" t="s">
        <v>217</v>
      </c>
    </row>
    <row r="22" spans="1:21" x14ac:dyDescent="0.2">
      <c r="A22" t="s">
        <v>218</v>
      </c>
      <c r="B22" t="s">
        <v>219</v>
      </c>
      <c r="C22" t="s">
        <v>220</v>
      </c>
      <c r="D22" t="s">
        <v>221</v>
      </c>
      <c r="E22" t="s">
        <v>222</v>
      </c>
      <c r="F22" t="s">
        <v>223</v>
      </c>
      <c r="G22" t="s">
        <v>224</v>
      </c>
    </row>
    <row r="24" spans="1:21" x14ac:dyDescent="0.2">
      <c r="A24" t="s">
        <v>149</v>
      </c>
      <c r="B24" t="s">
        <v>150</v>
      </c>
      <c r="C24" t="s">
        <v>151</v>
      </c>
      <c r="D24" t="s">
        <v>152</v>
      </c>
      <c r="E24" t="s">
        <v>153</v>
      </c>
      <c r="F24" t="s">
        <v>154</v>
      </c>
      <c r="G24" t="s">
        <v>155</v>
      </c>
      <c r="H24" t="s">
        <v>156</v>
      </c>
      <c r="I24" t="s">
        <v>157</v>
      </c>
      <c r="J24" t="s">
        <v>158</v>
      </c>
      <c r="K24" t="s">
        <v>159</v>
      </c>
      <c r="L24" t="s">
        <v>160</v>
      </c>
      <c r="M24" t="s">
        <v>161</v>
      </c>
      <c r="N24" t="s">
        <v>162</v>
      </c>
      <c r="O24" t="s">
        <v>163</v>
      </c>
      <c r="P24" t="s">
        <v>164</v>
      </c>
      <c r="Q24" t="s">
        <v>165</v>
      </c>
      <c r="R24" t="s">
        <v>166</v>
      </c>
      <c r="S24" t="s">
        <v>167</v>
      </c>
      <c r="T24" t="s">
        <v>168</v>
      </c>
    </row>
    <row r="25" spans="1:21" x14ac:dyDescent="0.2">
      <c r="A25" t="s">
        <v>169</v>
      </c>
      <c r="B25" t="s">
        <v>170</v>
      </c>
      <c r="C25" t="s">
        <v>170</v>
      </c>
      <c r="D25" t="s">
        <v>171</v>
      </c>
      <c r="E25" t="s">
        <v>171</v>
      </c>
      <c r="F25" t="s">
        <v>172</v>
      </c>
      <c r="G25" t="s">
        <v>172</v>
      </c>
      <c r="H25" t="s">
        <v>171</v>
      </c>
      <c r="I25" t="s">
        <v>171</v>
      </c>
      <c r="J25" t="s">
        <v>172</v>
      </c>
      <c r="K25" t="s">
        <v>172</v>
      </c>
      <c r="L25" t="s">
        <v>173</v>
      </c>
      <c r="M25" t="s">
        <v>173</v>
      </c>
      <c r="N25" t="s">
        <v>172</v>
      </c>
      <c r="O25" t="s">
        <v>172</v>
      </c>
      <c r="P25" t="s">
        <v>93</v>
      </c>
      <c r="Q25" t="s">
        <v>170</v>
      </c>
      <c r="R25" t="s">
        <v>171</v>
      </c>
      <c r="S25" t="s">
        <v>173</v>
      </c>
      <c r="T25" t="s">
        <v>174</v>
      </c>
    </row>
    <row r="26" spans="1:21" x14ac:dyDescent="0.2">
      <c r="A26">
        <v>1</v>
      </c>
      <c r="B26">
        <v>8.3712999999999997</v>
      </c>
      <c r="C26">
        <v>8.3638999999999992</v>
      </c>
      <c r="D26">
        <v>516.02679999999998</v>
      </c>
      <c r="E26">
        <v>516.01890000000003</v>
      </c>
      <c r="F26">
        <v>305.58569999999997</v>
      </c>
      <c r="G26">
        <v>298.50569999999999</v>
      </c>
      <c r="H26">
        <v>516.02679999999998</v>
      </c>
      <c r="I26">
        <v>516.01890000000003</v>
      </c>
      <c r="J26">
        <v>305.58569999999997</v>
      </c>
      <c r="K26">
        <v>298.50569999999999</v>
      </c>
      <c r="L26">
        <v>2.3113000000000001</v>
      </c>
      <c r="M26">
        <v>0</v>
      </c>
      <c r="N26">
        <v>292.05689999999998</v>
      </c>
      <c r="O26">
        <v>207.01</v>
      </c>
      <c r="P26">
        <v>0</v>
      </c>
      <c r="Q26">
        <v>0</v>
      </c>
      <c r="R26">
        <v>0</v>
      </c>
      <c r="S26">
        <v>0</v>
      </c>
      <c r="T26">
        <v>65.486000000000004</v>
      </c>
    </row>
    <row r="29" spans="1:21" x14ac:dyDescent="0.2">
      <c r="A29" t="s">
        <v>217</v>
      </c>
    </row>
    <row r="31" spans="1:21" x14ac:dyDescent="0.2">
      <c r="A31" t="s">
        <v>127</v>
      </c>
      <c r="B31" t="s">
        <v>128</v>
      </c>
      <c r="C31" t="s">
        <v>129</v>
      </c>
      <c r="D31" t="s">
        <v>130</v>
      </c>
      <c r="E31" t="s">
        <v>131</v>
      </c>
      <c r="F31" t="s">
        <v>132</v>
      </c>
      <c r="G31" t="s">
        <v>133</v>
      </c>
      <c r="H31" t="s">
        <v>134</v>
      </c>
      <c r="I31" t="s">
        <v>135</v>
      </c>
      <c r="J31" t="s">
        <v>136</v>
      </c>
      <c r="K31" t="s">
        <v>137</v>
      </c>
      <c r="L31" t="s">
        <v>138</v>
      </c>
      <c r="M31" t="s">
        <v>139</v>
      </c>
      <c r="N31" t="s">
        <v>140</v>
      </c>
      <c r="O31" t="s">
        <v>141</v>
      </c>
      <c r="P31" t="s">
        <v>142</v>
      </c>
      <c r="Q31" t="s">
        <v>143</v>
      </c>
      <c r="R31" t="s">
        <v>144</v>
      </c>
      <c r="S31" t="s">
        <v>145</v>
      </c>
      <c r="T31" t="s">
        <v>146</v>
      </c>
      <c r="U31" t="s">
        <v>147</v>
      </c>
    </row>
    <row r="32" spans="1:21" x14ac:dyDescent="0.2">
      <c r="A32" t="s">
        <v>148</v>
      </c>
      <c r="B32">
        <v>1</v>
      </c>
    </row>
    <row r="33" spans="1:21" x14ac:dyDescent="0.2">
      <c r="A33">
        <v>1</v>
      </c>
      <c r="B33" s="1">
        <v>0.24299200000000001</v>
      </c>
      <c r="C33" s="1">
        <v>305.69400000000002</v>
      </c>
      <c r="D33" s="1">
        <v>516.00599999999997</v>
      </c>
      <c r="E33" s="1">
        <v>-19.585599999999999</v>
      </c>
      <c r="F33" s="1">
        <v>1.3138399999999999</v>
      </c>
      <c r="G33" s="1">
        <v>8.3733400000000007</v>
      </c>
      <c r="H33" s="1">
        <v>293.11700000000002</v>
      </c>
      <c r="I33" s="1">
        <v>305.69400000000002</v>
      </c>
      <c r="J33" s="1">
        <v>0.90534000000000003</v>
      </c>
      <c r="K33" s="1">
        <v>0</v>
      </c>
      <c r="L33" s="1">
        <v>103.077</v>
      </c>
      <c r="M33" s="1">
        <v>-36.684399999999997</v>
      </c>
      <c r="N33" s="1">
        <v>2.3640599999999998</v>
      </c>
      <c r="O33" s="1">
        <v>-36.684399999999997</v>
      </c>
      <c r="P33" s="1">
        <v>0.24299200000000001</v>
      </c>
      <c r="Q33" s="1">
        <v>-19.585599999999999</v>
      </c>
      <c r="R33" s="1">
        <v>68.507199999999997</v>
      </c>
      <c r="S33" s="1">
        <v>152.4</v>
      </c>
      <c r="T33" s="1">
        <v>68.511300000000006</v>
      </c>
      <c r="U33" s="1">
        <v>190.5</v>
      </c>
    </row>
    <row r="34" spans="1:21" x14ac:dyDescent="0.2">
      <c r="A34">
        <v>2</v>
      </c>
      <c r="B34" s="1">
        <v>0.242621</v>
      </c>
      <c r="C34" s="1">
        <v>305.58600000000001</v>
      </c>
      <c r="D34" s="1">
        <v>516.02700000000004</v>
      </c>
      <c r="E34" s="1">
        <v>-19.563199999999998</v>
      </c>
      <c r="F34" s="1">
        <v>0.66237500000000005</v>
      </c>
      <c r="G34" s="1">
        <v>8.3712900000000001</v>
      </c>
      <c r="H34" s="1">
        <v>292.05700000000002</v>
      </c>
      <c r="I34" s="1">
        <v>305.58600000000001</v>
      </c>
      <c r="J34" s="1">
        <v>0.90534099999999995</v>
      </c>
      <c r="K34" s="1">
        <v>5.0455300000000002E-2</v>
      </c>
      <c r="L34" s="1">
        <v>102.77500000000001</v>
      </c>
      <c r="M34" s="1">
        <v>-36.524500000000003</v>
      </c>
      <c r="N34" s="1">
        <v>1.1881900000000001</v>
      </c>
      <c r="O34" s="1">
        <v>-36.524500000000003</v>
      </c>
      <c r="P34" s="1">
        <v>0.242621</v>
      </c>
      <c r="Q34" s="1">
        <v>-19.563199999999998</v>
      </c>
      <c r="R34" s="1">
        <v>80.270300000000006</v>
      </c>
      <c r="S34" s="1">
        <v>152.4</v>
      </c>
      <c r="T34" s="1">
        <v>80.024600000000007</v>
      </c>
      <c r="U34" s="1">
        <v>190.5</v>
      </c>
    </row>
    <row r="35" spans="1:21" x14ac:dyDescent="0.2">
      <c r="A35">
        <v>3</v>
      </c>
      <c r="B35" s="1">
        <v>0.742448</v>
      </c>
      <c r="C35" s="1">
        <v>298.50599999999997</v>
      </c>
      <c r="D35" s="1">
        <v>516.01900000000001</v>
      </c>
      <c r="E35" s="1">
        <v>65.486000000000004</v>
      </c>
      <c r="F35" s="1">
        <v>-2.0128599999999999</v>
      </c>
      <c r="G35" s="1">
        <v>8.3638499999999993</v>
      </c>
      <c r="H35" s="1">
        <v>207.01</v>
      </c>
      <c r="I35" s="1">
        <v>298.50599999999997</v>
      </c>
      <c r="J35" s="1">
        <v>0.90534099999999995</v>
      </c>
      <c r="K35" s="1">
        <v>2.3605999999999998</v>
      </c>
      <c r="L35" s="1">
        <v>132.66300000000001</v>
      </c>
      <c r="M35" s="1">
        <v>291.09199999999998</v>
      </c>
      <c r="N35" s="1">
        <v>-4.6624999999999996</v>
      </c>
      <c r="O35" s="1">
        <v>291.09199999999998</v>
      </c>
      <c r="P35" s="1">
        <v>0.742448</v>
      </c>
      <c r="Q35" s="1">
        <v>65.486000000000004</v>
      </c>
      <c r="R35" s="1">
        <v>123.16800000000001</v>
      </c>
      <c r="S35" s="1">
        <v>152.4</v>
      </c>
      <c r="T35" s="1">
        <v>123.369</v>
      </c>
      <c r="U35" s="1">
        <v>190.5</v>
      </c>
    </row>
    <row r="36" spans="1:21" x14ac:dyDescent="0.2">
      <c r="A36">
        <v>4</v>
      </c>
      <c r="B36" s="1">
        <v>0.73976299999999995</v>
      </c>
      <c r="C36" s="1">
        <v>297.11200000000002</v>
      </c>
      <c r="D36" s="1">
        <v>516.05100000000004</v>
      </c>
      <c r="E36" s="1">
        <v>65.080100000000002</v>
      </c>
      <c r="F36" s="1">
        <v>7.4704000000000007E-2</v>
      </c>
      <c r="G36" s="1">
        <v>8.3777899999999992</v>
      </c>
      <c r="H36" s="1">
        <v>206.79900000000001</v>
      </c>
      <c r="I36" s="1">
        <v>297.11200000000002</v>
      </c>
      <c r="J36" s="1">
        <v>0.90534199999999998</v>
      </c>
      <c r="K36" s="1">
        <v>2.8385400000000001</v>
      </c>
      <c r="L36" s="1">
        <v>134.566</v>
      </c>
      <c r="M36" s="1">
        <v>289.63299999999998</v>
      </c>
      <c r="N36" s="1">
        <v>0.175451</v>
      </c>
      <c r="O36" s="1">
        <v>289.63299999999998</v>
      </c>
      <c r="P36" s="1">
        <v>0.73976299999999995</v>
      </c>
      <c r="Q36" s="1">
        <v>65.080100000000002</v>
      </c>
      <c r="R36" s="1">
        <v>152.4</v>
      </c>
      <c r="S36" s="1">
        <v>152.4</v>
      </c>
      <c r="T36" s="1">
        <v>152.4</v>
      </c>
      <c r="U36" s="1">
        <v>190.5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ADS MeanValue Row1X</vt:lpstr>
      <vt:lpstr>ADS MeanValue Row2X</vt:lpstr>
      <vt:lpstr>ADS MeanValue Row3X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Juangphanich, Paht (GRC-LTE0)</dc:creator>
  <cp:lastModifiedBy>Juangphanich, Paht (GRC-LTE0)</cp:lastModifiedBy>
  <dcterms:created xsi:type="dcterms:W3CDTF">2025-04-23T18:37:49Z</dcterms:created>
  <dcterms:modified xsi:type="dcterms:W3CDTF">2025-04-28T17:26:21Z</dcterms:modified>
</cp:coreProperties>
</file>