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liuyu\Documents\6210 Decision and Risk Analytics\"/>
    </mc:Choice>
  </mc:AlternateContent>
  <xr:revisionPtr revIDLastSave="0" documentId="13_ncr:1_{DC86D0B1-C798-4DBF-8CDD-22C4CDC7CC8F}" xr6:coauthVersionLast="36" xr6:coauthVersionMax="36" xr10:uidLastSave="{00000000-0000-0000-0000-000000000000}"/>
  <bookViews>
    <workbookView xWindow="0" yWindow="0" windowWidth="19200" windowHeight="6900" firstSheet="1" activeTab="1" xr2:uid="{E5443494-A377-4379-A824-D5F4A44CC4A4}"/>
  </bookViews>
  <sheets>
    <sheet name="CB_DATA_" sheetId="4" state="veryHidden" r:id="rId1"/>
    <sheet name="Distribution by DMA" sheetId="1" r:id="rId2"/>
    <sheet name="Distribution by Catalina" sheetId="2" r:id="rId3"/>
    <sheet name="sheet3" sheetId="3" r:id="rId4"/>
  </sheets>
  <definedNames>
    <definedName name="CB_0cfd3b30a16449698277c418dd61c090" localSheetId="2" hidden="1">'Distribution by Catalina'!$E$23</definedName>
    <definedName name="CB_1630b64f84e54e75a38173f337700e94" localSheetId="2" hidden="1">'Distribution by Catalina'!$H$2</definedName>
    <definedName name="CB_1bc7a38d73b04dcdbc3f68fa91e61f08" localSheetId="2" hidden="1">'Distribution by Catalina'!$I$3</definedName>
    <definedName name="CB_211ab8a5cc954b27a4ddc16f3a0a3460" localSheetId="2" hidden="1">'Distribution by Catalina'!$I$2</definedName>
    <definedName name="CB_34d2c62634434ec1a757e779d0b51460" localSheetId="1" hidden="1">'Distribution by DMA'!$F$3</definedName>
    <definedName name="CB_37e8f823238a48b09c0cd24d0e994205" localSheetId="1" hidden="1">'Distribution by DMA'!$B$4</definedName>
    <definedName name="CB_3a71c862d66d421baeb39f552f0fac48" localSheetId="1" hidden="1">'Distribution by DMA'!$B$6</definedName>
    <definedName name="CB_3c758a939fc94912a626f78f5d23f6f7" localSheetId="1" hidden="1">'Distribution by DMA'!$E$24</definedName>
    <definedName name="CB_3e2c9383e83f48df881e8780651825c4" localSheetId="1" hidden="1">'Distribution by DMA'!$H$3</definedName>
    <definedName name="CB_434af67e3a364b1d9963d56e3dd2e86d" localSheetId="1" hidden="1">'Distribution by DMA'!$I$2</definedName>
    <definedName name="CB_4c035c9c3aa84798808ae09130e4101c" localSheetId="1" hidden="1">'Distribution by DMA'!$B$11</definedName>
    <definedName name="CB_6227a431873c415992a440e3da6b38af" localSheetId="2" hidden="1">'Distribution by Catalina'!$G$3</definedName>
    <definedName name="CB_6c51a383d79e48789354ce82c19aad4d" localSheetId="2" hidden="1">'Distribution by Catalina'!$F$3</definedName>
    <definedName name="CB_8d8d4fb7d71e4d459534fd01278da4ba" localSheetId="1" hidden="1">'Distribution by DMA'!$E$23</definedName>
    <definedName name="CB_9ee734d699804c97b01ca60a74f58ad8" localSheetId="2" hidden="1">'Distribution by Catalina'!$G$2</definedName>
    <definedName name="CB_a4eef8ea9580452f9312413527fbd157" localSheetId="2" hidden="1">'Distribution by Catalina'!$B$7</definedName>
    <definedName name="CB_a73e711c4e884fba8c393ee4274680da" localSheetId="1" hidden="1">'Distribution by DMA'!$I$3</definedName>
    <definedName name="CB_aa716bba3f9c4992b91db479ed498291" localSheetId="2" hidden="1">'Distribution by Catalina'!$B$4</definedName>
    <definedName name="CB_aa8b6c16c3d34addac5ecea474cd8c80" localSheetId="1" hidden="1">'Distribution by DMA'!$B$7</definedName>
    <definedName name="CB_bb05429769484963b5b87375e0b9f2da" localSheetId="1" hidden="1">'Distribution by DMA'!$H$2</definedName>
    <definedName name="CB_bcbc2bea50f3455ab65058f0018f7dc8" localSheetId="2" hidden="1">'Distribution by Catalina'!$H$3</definedName>
    <definedName name="CB_Block_00000000000000000000000000000000" localSheetId="0" hidden="1">"'7.0.0.0"</definedName>
    <definedName name="CB_Block_00000000000000000000000000000000" localSheetId="2" hidden="1">"'7.0.0.0"</definedName>
    <definedName name="CB_Block_00000000000000000000000000000000" localSheetId="1" hidden="1">"'7.0.0.0"</definedName>
    <definedName name="CB_Block_00000000000000000000000000000000" localSheetId="3" hidden="1">"'7.0.0.0"</definedName>
    <definedName name="CB_Block_00000000000000000000000000000001" localSheetId="0" hidden="1">"'636918310087245891"</definedName>
    <definedName name="CB_Block_00000000000000000000000000000001" localSheetId="2" hidden="1">"'636918310087084562"</definedName>
    <definedName name="CB_Block_00000000000000000000000000000001" localSheetId="1" hidden="1">"'636918310087245891"</definedName>
    <definedName name="CB_Block_00000000000000000000000000000001" localSheetId="3" hidden="1">"'636917993885155155"</definedName>
    <definedName name="CB_Block_00000000000000000000000000000003" localSheetId="0" hidden="1">"'11.1.4716.0"</definedName>
    <definedName name="CB_Block_00000000000000000000000000000003" localSheetId="2" hidden="1">"'11.1.4716.0"</definedName>
    <definedName name="CB_Block_00000000000000000000000000000003" localSheetId="1" hidden="1">"'11.1.4716.0"</definedName>
    <definedName name="CB_Block_00000000000000000000000000000003" localSheetId="3" hidden="1">"'11.1.4716.0"</definedName>
    <definedName name="CB_BlockExt_00000000000000000000000000000003" localSheetId="0" hidden="1">"'11.1.2.4.850"</definedName>
    <definedName name="CB_BlockExt_00000000000000000000000000000003" localSheetId="2" hidden="1">"'11.1.2.4.850"</definedName>
    <definedName name="CB_BlockExt_00000000000000000000000000000003" localSheetId="1" hidden="1">"'11.1.2.4.850"</definedName>
    <definedName name="CB_BlockExt_00000000000000000000000000000003" localSheetId="3" hidden="1">"'11.1.2.4.850"</definedName>
    <definedName name="CB_c992db1bf0a644a38e463a16c15e3d6f" localSheetId="1" hidden="1">'Distribution by DMA'!$F$2</definedName>
    <definedName name="CB_d85d51877b234511a7484cd76ac8501b" localSheetId="2" hidden="1">'Distribution by Catalina'!$E$24</definedName>
    <definedName name="CB_de5697fc719443a780ff2b62df2dfe34" localSheetId="0" hidden="1">#N/A</definedName>
    <definedName name="CB_e13dcfb6733d4e009d4dc01bb6ea43d9" localSheetId="1" hidden="1">'Distribution by DMA'!$G$2</definedName>
    <definedName name="CB_e71e020b4cad4409bb1692394ccec593" localSheetId="1" hidden="1">'Distribution by DMA'!$G$3</definedName>
    <definedName name="CB_ef3eaa5b83ca469caae2af9d262965bd" localSheetId="2" hidden="1">'Distribution by Catalina'!$B$6</definedName>
    <definedName name="CB_fd684b363cd0466ba1cba805e95016f5" localSheetId="0" hidden="1">#N/A</definedName>
    <definedName name="CB_fe7955987b4b4be991fc08952e482e49" localSheetId="2" hidden="1">'Distribution by Catalina'!$F$2</definedName>
    <definedName name="CBWorkbookPriority" localSheetId="0" hidden="1">-126520702</definedName>
    <definedName name="CBx_c3c57cb70aee4391bf4a564bd506b69e" localSheetId="0" hidden="1">"'sheet3'!$A$1"</definedName>
    <definedName name="CBx_cb39fbe4728d4c488d6f2b6db598eb12" localSheetId="0" hidden="1">"'Distribution by DMA'!$A$1"</definedName>
    <definedName name="CBx_df33c4f50839476d921a4e5ba07a4935" localSheetId="0" hidden="1">"'Distribution by Catalina'!$A$1"</definedName>
    <definedName name="CBx_f2ed8bbdf4ef4e3bb442a802530d4b47" localSheetId="0" hidden="1">"'CB_DATA_'!$A$1"</definedName>
    <definedName name="CBx_Sheet_Guid" localSheetId="0" hidden="1">"'f2ed8bbd-f4ef-4e3b-b442-a802530d4b47"</definedName>
    <definedName name="CBx_Sheet_Guid" localSheetId="2" hidden="1">"'df33c4f5-0839-476d-921a-4e5ba07a4935"</definedName>
    <definedName name="CBx_Sheet_Guid" localSheetId="1" hidden="1">"'cb39fbe4-728d-4c48-8d6f-2b6db598eb12"</definedName>
    <definedName name="CBx_Sheet_Guid" localSheetId="3" hidden="1">"'c3c57cb7-0aee-4391-bf4a-564bd506b69e"</definedName>
    <definedName name="CBx_SheetRef" localSheetId="0" hidden="1">CB_DATA_!$A$14</definedName>
    <definedName name="CBx_SheetRef" localSheetId="2" hidden="1">CB_DATA_!$C$14</definedName>
    <definedName name="CBx_SheetRef" localSheetId="1" hidden="1">CB_DATA_!$B$14</definedName>
    <definedName name="CBx_SheetRef" localSheetId="3" hidden="1">CB_DATA_!$D$14</definedName>
    <definedName name="CBx_StorageType" localSheetId="0" hidden="1">2</definedName>
    <definedName name="CBx_StorageType" localSheetId="2" hidden="1">2</definedName>
    <definedName name="CBx_StorageType" localSheetId="1" hidden="1">2</definedName>
    <definedName name="CBx_StorageType" localSheetId="3" hidden="1">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D11" i="4" l="1"/>
  <c r="P2" i="4"/>
  <c r="E16" i="2" l="1"/>
  <c r="I4" i="2" l="1"/>
  <c r="H4" i="2"/>
  <c r="G4" i="2"/>
  <c r="F4" i="2"/>
  <c r="I4" i="1"/>
  <c r="H4" i="1"/>
  <c r="G4" i="1"/>
  <c r="F4" i="1"/>
  <c r="G8" i="2" l="1"/>
  <c r="H8" i="2"/>
  <c r="I8" i="2"/>
  <c r="J8" i="2"/>
  <c r="K8" i="2"/>
  <c r="L8" i="2"/>
  <c r="M8" i="2"/>
  <c r="N8" i="2"/>
  <c r="O8" i="2"/>
  <c r="P8" i="2"/>
  <c r="Q8" i="2"/>
  <c r="R8" i="2"/>
  <c r="S8" i="2"/>
  <c r="T8" i="2"/>
  <c r="U8" i="2"/>
  <c r="V8" i="2"/>
  <c r="W8" i="2"/>
  <c r="X8" i="2"/>
  <c r="Y8" i="2"/>
  <c r="Z8" i="2"/>
  <c r="AA8" i="2"/>
  <c r="AB8" i="2"/>
  <c r="AC8" i="2"/>
  <c r="AD8" i="2"/>
  <c r="AE8" i="2"/>
  <c r="AF8" i="2"/>
  <c r="AG8" i="2"/>
  <c r="AH8" i="2"/>
  <c r="AI8" i="2"/>
  <c r="AJ8" i="2"/>
  <c r="AK8" i="2"/>
  <c r="AL8" i="2"/>
  <c r="AM8" i="2"/>
  <c r="AN8" i="2"/>
  <c r="AO8" i="2"/>
  <c r="AP8" i="2"/>
  <c r="AQ8" i="2"/>
  <c r="AR8" i="2"/>
  <c r="AS8" i="2"/>
  <c r="AT8" i="2"/>
  <c r="AU8" i="2"/>
  <c r="AV8" i="2"/>
  <c r="AW8" i="2"/>
  <c r="AX8" i="2"/>
  <c r="AY8" i="2"/>
  <c r="AZ8" i="2"/>
  <c r="BA8" i="2"/>
  <c r="F8" i="2"/>
  <c r="F10" i="2" s="1"/>
  <c r="J8" i="1"/>
  <c r="K8" i="1"/>
  <c r="L8" i="1"/>
  <c r="M8" i="1"/>
  <c r="N8" i="1"/>
  <c r="O8" i="1"/>
  <c r="P8" i="1"/>
  <c r="Q8" i="1"/>
  <c r="R8" i="1"/>
  <c r="S8" i="1"/>
  <c r="T8" i="1"/>
  <c r="U8" i="1"/>
  <c r="V8" i="1"/>
  <c r="W8" i="1"/>
  <c r="X8" i="1"/>
  <c r="Y8" i="1"/>
  <c r="Z8" i="1"/>
  <c r="AA8" i="1"/>
  <c r="AB8" i="1"/>
  <c r="AC8" i="1"/>
  <c r="AD8" i="1"/>
  <c r="AE8" i="1"/>
  <c r="AF8" i="1"/>
  <c r="AG8" i="1"/>
  <c r="AH8" i="1"/>
  <c r="AI8" i="1"/>
  <c r="AJ8" i="1"/>
  <c r="AK8" i="1"/>
  <c r="AL8" i="1"/>
  <c r="AM8" i="1"/>
  <c r="AN8" i="1"/>
  <c r="AO8" i="1"/>
  <c r="AP8" i="1"/>
  <c r="AQ8" i="1"/>
  <c r="AR8" i="1"/>
  <c r="AS8" i="1"/>
  <c r="AT8" i="1"/>
  <c r="AU8" i="1"/>
  <c r="AV8" i="1"/>
  <c r="AW8" i="1"/>
  <c r="AX8" i="1"/>
  <c r="AY8" i="1"/>
  <c r="AZ8" i="1"/>
  <c r="BA8" i="1"/>
  <c r="G8" i="1"/>
  <c r="H8" i="1"/>
  <c r="I8" i="1"/>
  <c r="F8" i="1"/>
  <c r="F10" i="1" s="1"/>
  <c r="G10" i="1" l="1"/>
  <c r="H10" i="1" s="1"/>
  <c r="I10" i="1" s="1"/>
  <c r="J10" i="1" s="1"/>
  <c r="K10" i="1" s="1"/>
  <c r="L10" i="1" s="1"/>
  <c r="M10" i="1" s="1"/>
  <c r="N10" i="1" s="1"/>
  <c r="O10" i="1" s="1"/>
  <c r="P10" i="1" s="1"/>
  <c r="Q10" i="1" s="1"/>
  <c r="R10" i="1" s="1"/>
  <c r="S10" i="1" s="1"/>
  <c r="T10" i="1" s="1"/>
  <c r="U10" i="1" s="1"/>
  <c r="V10" i="1" s="1"/>
  <c r="W10" i="1" s="1"/>
  <c r="X10" i="1" s="1"/>
  <c r="Y10" i="1" s="1"/>
  <c r="Z10" i="1" s="1"/>
  <c r="AA10" i="1" s="1"/>
  <c r="AB10" i="1" s="1"/>
  <c r="AC10" i="1" s="1"/>
  <c r="AD10" i="1" s="1"/>
  <c r="AE10" i="1" s="1"/>
  <c r="AF10" i="1" s="1"/>
  <c r="AG10" i="1" s="1"/>
  <c r="AH10" i="1" s="1"/>
  <c r="AI10" i="1" s="1"/>
  <c r="AJ10" i="1" s="1"/>
  <c r="AK10" i="1" s="1"/>
  <c r="AL10" i="1" s="1"/>
  <c r="AM10" i="1" s="1"/>
  <c r="AN10" i="1" s="1"/>
  <c r="AO10" i="1" s="1"/>
  <c r="AP10" i="1" s="1"/>
  <c r="AQ10" i="1" s="1"/>
  <c r="AR10" i="1" s="1"/>
  <c r="AS10" i="1" s="1"/>
  <c r="AT10" i="1" s="1"/>
  <c r="AU10" i="1" s="1"/>
  <c r="AV10" i="1" s="1"/>
  <c r="AW10" i="1" s="1"/>
  <c r="AX10" i="1" s="1"/>
  <c r="AY10" i="1" s="1"/>
  <c r="AZ10" i="1" s="1"/>
  <c r="BA10" i="1" s="1"/>
  <c r="G10" i="2"/>
  <c r="H10" i="2" s="1"/>
  <c r="I10" i="2" s="1"/>
  <c r="J10" i="2" s="1"/>
  <c r="K10" i="2" s="1"/>
  <c r="L10" i="2" s="1"/>
  <c r="M10" i="2" s="1"/>
  <c r="N10" i="2" s="1"/>
  <c r="O10" i="2" s="1"/>
  <c r="P10" i="2" s="1"/>
  <c r="Q10" i="2" s="1"/>
  <c r="R10" i="2" s="1"/>
  <c r="S10" i="2" s="1"/>
  <c r="T10" i="2" s="1"/>
  <c r="U10" i="2" s="1"/>
  <c r="V10" i="2" s="1"/>
  <c r="W10" i="2" s="1"/>
  <c r="X10" i="2" s="1"/>
  <c r="Y10" i="2" s="1"/>
  <c r="Z10" i="2" s="1"/>
  <c r="AA10" i="2" s="1"/>
  <c r="AB10" i="2" s="1"/>
  <c r="AC10" i="2" s="1"/>
  <c r="AD10" i="2" s="1"/>
  <c r="AE10" i="2" s="1"/>
  <c r="AF10" i="2" s="1"/>
  <c r="AG10" i="2" s="1"/>
  <c r="AH10" i="2" s="1"/>
  <c r="AI10" i="2" s="1"/>
  <c r="AJ10" i="2" s="1"/>
  <c r="AK10" i="2" s="1"/>
  <c r="AL10" i="2" s="1"/>
  <c r="AM10" i="2" s="1"/>
  <c r="AN10" i="2" s="1"/>
  <c r="AO10" i="2" s="1"/>
  <c r="AP10" i="2" s="1"/>
  <c r="AQ10" i="2" s="1"/>
  <c r="AR10" i="2" s="1"/>
  <c r="AS10" i="2" s="1"/>
  <c r="AT10" i="2" s="1"/>
  <c r="AU10" i="2" s="1"/>
  <c r="AV10" i="2" s="1"/>
  <c r="AW10" i="2" s="1"/>
  <c r="AX10" i="2" s="1"/>
  <c r="AY10" i="2" s="1"/>
  <c r="AZ10" i="2" s="1"/>
  <c r="BA10" i="2" s="1"/>
  <c r="C11" i="4"/>
  <c r="B11" i="4"/>
  <c r="A11" i="4"/>
  <c r="E19" i="2"/>
  <c r="E21" i="2" s="1"/>
  <c r="E21" i="1" l="1"/>
  <c r="E9" i="2" l="1"/>
  <c r="F9" i="2" l="1"/>
  <c r="E9" i="1"/>
  <c r="F11" i="2" l="1"/>
  <c r="F15" i="2" s="1"/>
  <c r="F9" i="1"/>
  <c r="F11" i="1" s="1"/>
  <c r="G9" i="2"/>
  <c r="G11" i="2" s="1"/>
  <c r="F19" i="2" l="1"/>
  <c r="F21" i="2" s="1"/>
  <c r="F16" i="2"/>
  <c r="H9" i="2"/>
  <c r="H11" i="2" s="1"/>
  <c r="H15" i="2" s="1"/>
  <c r="G15" i="2"/>
  <c r="G9" i="1"/>
  <c r="G11" i="1" s="1"/>
  <c r="G19" i="1" s="1"/>
  <c r="F19" i="1"/>
  <c r="F15" i="1"/>
  <c r="G19" i="2" l="1"/>
  <c r="G21" i="2" s="1"/>
  <c r="G16" i="2"/>
  <c r="H19" i="2"/>
  <c r="H21" i="2" s="1"/>
  <c r="H16" i="2"/>
  <c r="H9" i="1"/>
  <c r="H11" i="1" s="1"/>
  <c r="I9" i="2"/>
  <c r="G15" i="1"/>
  <c r="G20" i="1" s="1"/>
  <c r="G21" i="1" s="1"/>
  <c r="F20" i="1"/>
  <c r="F21" i="1" s="1"/>
  <c r="F16" i="1"/>
  <c r="J9" i="2" l="1"/>
  <c r="J11" i="2" s="1"/>
  <c r="J15" i="2" s="1"/>
  <c r="I11" i="2"/>
  <c r="I15" i="2" s="1"/>
  <c r="I9" i="1"/>
  <c r="I11" i="1" s="1"/>
  <c r="I19" i="1" s="1"/>
  <c r="G16" i="1"/>
  <c r="H19" i="1"/>
  <c r="H15" i="1"/>
  <c r="I19" i="2" l="1"/>
  <c r="I21" i="2" s="1"/>
  <c r="I16" i="2"/>
  <c r="J19" i="2"/>
  <c r="J21" i="2" s="1"/>
  <c r="J16" i="2"/>
  <c r="J9" i="1"/>
  <c r="J11" i="1" s="1"/>
  <c r="I15" i="1"/>
  <c r="I20" i="1" s="1"/>
  <c r="I21" i="1" s="1"/>
  <c r="K9" i="2"/>
  <c r="H20" i="1"/>
  <c r="H21" i="1" s="1"/>
  <c r="H16" i="1"/>
  <c r="I16" i="1" l="1"/>
  <c r="J19" i="1"/>
  <c r="J15" i="1"/>
  <c r="L9" i="2"/>
  <c r="L11" i="2" s="1"/>
  <c r="L15" i="2" s="1"/>
  <c r="K11" i="2"/>
  <c r="K15" i="2" s="1"/>
  <c r="K9" i="1"/>
  <c r="K11" i="1" s="1"/>
  <c r="K19" i="2" l="1"/>
  <c r="K21" i="2" s="1"/>
  <c r="K16" i="2"/>
  <c r="L19" i="2"/>
  <c r="L21" i="2" s="1"/>
  <c r="L16" i="2"/>
  <c r="K15" i="1"/>
  <c r="K19" i="1"/>
  <c r="L9" i="1"/>
  <c r="L11" i="1" s="1"/>
  <c r="M9" i="2"/>
  <c r="M11" i="2" s="1"/>
  <c r="M15" i="2" s="1"/>
  <c r="J20" i="1"/>
  <c r="J21" i="1" s="1"/>
  <c r="J16" i="1"/>
  <c r="M19" i="2" l="1"/>
  <c r="M21" i="2" s="1"/>
  <c r="M16" i="2"/>
  <c r="N9" i="2"/>
  <c r="N11" i="2" s="1"/>
  <c r="N15" i="2" s="1"/>
  <c r="L19" i="1"/>
  <c r="L15" i="1"/>
  <c r="M9" i="1"/>
  <c r="M11" i="1" s="1"/>
  <c r="K16" i="1"/>
  <c r="K20" i="1"/>
  <c r="K21" i="1" s="1"/>
  <c r="N19" i="2" l="1"/>
  <c r="N21" i="2" s="1"/>
  <c r="N16" i="2"/>
  <c r="M15" i="1"/>
  <c r="M19" i="1"/>
  <c r="N9" i="1"/>
  <c r="N11" i="1" s="1"/>
  <c r="L20" i="1"/>
  <c r="L21" i="1" s="1"/>
  <c r="L16" i="1"/>
  <c r="O9" i="2"/>
  <c r="O11" i="2" s="1"/>
  <c r="O15" i="2" s="1"/>
  <c r="O19" i="2" l="1"/>
  <c r="O21" i="2" s="1"/>
  <c r="O16" i="2"/>
  <c r="N19" i="1"/>
  <c r="N15" i="1"/>
  <c r="P9" i="2"/>
  <c r="P11" i="2" s="1"/>
  <c r="P15" i="2" s="1"/>
  <c r="O9" i="1"/>
  <c r="O11" i="1" s="1"/>
  <c r="M16" i="1"/>
  <c r="M20" i="1"/>
  <c r="M21" i="1" s="1"/>
  <c r="P19" i="2" l="1"/>
  <c r="P21" i="2" s="1"/>
  <c r="P16" i="2"/>
  <c r="P9" i="1"/>
  <c r="P11" i="1" s="1"/>
  <c r="N16" i="1"/>
  <c r="N20" i="1"/>
  <c r="N21" i="1" s="1"/>
  <c r="O15" i="1"/>
  <c r="O19" i="1"/>
  <c r="Q9" i="2"/>
  <c r="Q11" i="2" s="1"/>
  <c r="Q15" i="2" s="1"/>
  <c r="Q19" i="2" l="1"/>
  <c r="Q21" i="2" s="1"/>
  <c r="Q16" i="2"/>
  <c r="O16" i="1"/>
  <c r="O20" i="1"/>
  <c r="O21" i="1" s="1"/>
  <c r="P19" i="1"/>
  <c r="P15" i="1"/>
  <c r="R9" i="2"/>
  <c r="R11" i="2" s="1"/>
  <c r="R15" i="2" s="1"/>
  <c r="Q9" i="1"/>
  <c r="Q11" i="1" s="1"/>
  <c r="R19" i="2" l="1"/>
  <c r="R21" i="2" s="1"/>
  <c r="R16" i="2"/>
  <c r="R9" i="1"/>
  <c r="R11" i="1" s="1"/>
  <c r="Q19" i="1"/>
  <c r="Q15" i="1"/>
  <c r="S9" i="2"/>
  <c r="S11" i="2" s="1"/>
  <c r="S15" i="2" s="1"/>
  <c r="P16" i="1"/>
  <c r="P20" i="1"/>
  <c r="P21" i="1" s="1"/>
  <c r="S19" i="2" l="1"/>
  <c r="S21" i="2" s="1"/>
  <c r="S16" i="2"/>
  <c r="R19" i="1"/>
  <c r="R15" i="1"/>
  <c r="T9" i="2"/>
  <c r="T11" i="2" s="1"/>
  <c r="T15" i="2" s="1"/>
  <c r="Q20" i="1"/>
  <c r="Q21" i="1" s="1"/>
  <c r="Q16" i="1"/>
  <c r="S9" i="1"/>
  <c r="S11" i="1" s="1"/>
  <c r="T19" i="2" l="1"/>
  <c r="T21" i="2" s="1"/>
  <c r="T16" i="2"/>
  <c r="S15" i="1"/>
  <c r="S19" i="1"/>
  <c r="T9" i="1"/>
  <c r="T11" i="1" s="1"/>
  <c r="U9" i="2"/>
  <c r="U11" i="2" s="1"/>
  <c r="U15" i="2" s="1"/>
  <c r="R20" i="1"/>
  <c r="R21" i="1" s="1"/>
  <c r="R16" i="1"/>
  <c r="U19" i="2" l="1"/>
  <c r="U21" i="2" s="1"/>
  <c r="U16" i="2"/>
  <c r="V9" i="2"/>
  <c r="V11" i="2" s="1"/>
  <c r="V15" i="2" s="1"/>
  <c r="T19" i="1"/>
  <c r="T15" i="1"/>
  <c r="U9" i="1"/>
  <c r="S16" i="1"/>
  <c r="S20" i="1"/>
  <c r="S21" i="1" s="1"/>
  <c r="V19" i="2" l="1"/>
  <c r="V21" i="2" s="1"/>
  <c r="V16" i="2"/>
  <c r="V9" i="1"/>
  <c r="V11" i="1" s="1"/>
  <c r="U11" i="1"/>
  <c r="T20" i="1"/>
  <c r="T21" i="1" s="1"/>
  <c r="T16" i="1"/>
  <c r="W9" i="2"/>
  <c r="W11" i="2" s="1"/>
  <c r="W15" i="2" s="1"/>
  <c r="W19" i="2" l="1"/>
  <c r="W21" i="2" s="1"/>
  <c r="W16" i="2"/>
  <c r="X9" i="2"/>
  <c r="X11" i="2" s="1"/>
  <c r="X15" i="2" s="1"/>
  <c r="U19" i="1"/>
  <c r="U15" i="1"/>
  <c r="V19" i="1"/>
  <c r="V15" i="1"/>
  <c r="W9" i="1"/>
  <c r="W11" i="1" s="1"/>
  <c r="X19" i="2" l="1"/>
  <c r="X21" i="2" s="1"/>
  <c r="X16" i="2"/>
  <c r="V20" i="1"/>
  <c r="V21" i="1" s="1"/>
  <c r="V16" i="1"/>
  <c r="W15" i="1"/>
  <c r="W19" i="1"/>
  <c r="X9" i="1"/>
  <c r="X11" i="1" s="1"/>
  <c r="U16" i="1"/>
  <c r="U20" i="1"/>
  <c r="U21" i="1" s="1"/>
  <c r="Y9" i="2"/>
  <c r="Y11" i="2" s="1"/>
  <c r="Y15" i="2" s="1"/>
  <c r="Y19" i="2" l="1"/>
  <c r="Y21" i="2" s="1"/>
  <c r="Y16" i="2"/>
  <c r="Y9" i="1"/>
  <c r="Y11" i="1" s="1"/>
  <c r="W20" i="1"/>
  <c r="W21" i="1" s="1"/>
  <c r="W16" i="1"/>
  <c r="X19" i="1"/>
  <c r="X15" i="1"/>
  <c r="Z9" i="2"/>
  <c r="AA9" i="2" l="1"/>
  <c r="AA11" i="2" s="1"/>
  <c r="AA15" i="2" s="1"/>
  <c r="X20" i="1"/>
  <c r="X21" i="1" s="1"/>
  <c r="X16" i="1"/>
  <c r="Y19" i="1"/>
  <c r="Y15" i="1"/>
  <c r="Z11" i="2"/>
  <c r="Z15" i="2" s="1"/>
  <c r="Z9" i="1"/>
  <c r="Z19" i="2" l="1"/>
  <c r="Z21" i="2" s="1"/>
  <c r="Z16" i="2"/>
  <c r="AA19" i="2"/>
  <c r="AA21" i="2" s="1"/>
  <c r="AA16" i="2"/>
  <c r="AA9" i="1"/>
  <c r="AA11" i="1" s="1"/>
  <c r="Y16" i="1"/>
  <c r="Y20" i="1"/>
  <c r="Y21" i="1" s="1"/>
  <c r="Z11" i="1"/>
  <c r="AB9" i="2"/>
  <c r="AC9" i="2" l="1"/>
  <c r="AC11" i="2" s="1"/>
  <c r="AC15" i="2" s="1"/>
  <c r="AB11" i="2"/>
  <c r="AB15" i="2" s="1"/>
  <c r="AA19" i="1"/>
  <c r="AA15" i="1"/>
  <c r="Z19" i="1"/>
  <c r="Z15" i="1"/>
  <c r="AB9" i="1"/>
  <c r="AB19" i="2" l="1"/>
  <c r="AB21" i="2" s="1"/>
  <c r="AB16" i="2"/>
  <c r="AC19" i="2"/>
  <c r="AC21" i="2" s="1"/>
  <c r="AC16" i="2"/>
  <c r="AA20" i="1"/>
  <c r="AA21" i="1" s="1"/>
  <c r="AA16" i="1"/>
  <c r="AC9" i="1"/>
  <c r="AC11" i="1" s="1"/>
  <c r="Z16" i="1"/>
  <c r="Z20" i="1"/>
  <c r="Z21" i="1" s="1"/>
  <c r="AB11" i="1"/>
  <c r="AD9" i="2"/>
  <c r="AD11" i="2" s="1"/>
  <c r="AD15" i="2" s="1"/>
  <c r="AD19" i="2" l="1"/>
  <c r="AD21" i="2" s="1"/>
  <c r="AD16" i="2"/>
  <c r="AB19" i="1"/>
  <c r="AB15" i="1"/>
  <c r="AC15" i="1"/>
  <c r="AC19" i="1"/>
  <c r="AD9" i="1"/>
  <c r="AD11" i="1" s="1"/>
  <c r="AE9" i="2"/>
  <c r="AD19" i="1" l="1"/>
  <c r="AD15" i="1"/>
  <c r="AF9" i="2"/>
  <c r="AF11" i="2" s="1"/>
  <c r="AF15" i="2" s="1"/>
  <c r="AC20" i="1"/>
  <c r="AC21" i="1" s="1"/>
  <c r="AC16" i="1"/>
  <c r="AE11" i="2"/>
  <c r="AE15" i="2" s="1"/>
  <c r="AE9" i="1"/>
  <c r="AB20" i="1"/>
  <c r="AB21" i="1" s="1"/>
  <c r="AB16" i="1"/>
  <c r="AF19" i="2" l="1"/>
  <c r="AF21" i="2" s="1"/>
  <c r="AF16" i="2"/>
  <c r="AE19" i="2"/>
  <c r="AE21" i="2" s="1"/>
  <c r="AE16" i="2"/>
  <c r="AG9" i="2"/>
  <c r="AG11" i="2" s="1"/>
  <c r="AG15" i="2" s="1"/>
  <c r="AD20" i="1"/>
  <c r="AD21" i="1" s="1"/>
  <c r="AD16" i="1"/>
  <c r="AF9" i="1"/>
  <c r="AF11" i="1" s="1"/>
  <c r="AE11" i="1"/>
  <c r="AG19" i="2" l="1"/>
  <c r="AG21" i="2" s="1"/>
  <c r="AG16" i="2"/>
  <c r="AE19" i="1"/>
  <c r="AE15" i="1"/>
  <c r="AG9" i="1"/>
  <c r="AG11" i="1" s="1"/>
  <c r="AF19" i="1"/>
  <c r="AF15" i="1"/>
  <c r="AH9" i="2"/>
  <c r="AH11" i="2" s="1"/>
  <c r="AH15" i="2" s="1"/>
  <c r="AH19" i="2" l="1"/>
  <c r="AH21" i="2" s="1"/>
  <c r="AH16" i="2"/>
  <c r="AG19" i="1"/>
  <c r="AG15" i="1"/>
  <c r="AF16" i="1"/>
  <c r="AF20" i="1"/>
  <c r="AF21" i="1" s="1"/>
  <c r="AI9" i="2"/>
  <c r="AI11" i="2" s="1"/>
  <c r="AI15" i="2" s="1"/>
  <c r="AH9" i="1"/>
  <c r="AH11" i="1" s="1"/>
  <c r="AE16" i="1"/>
  <c r="AE20" i="1"/>
  <c r="AE21" i="1" s="1"/>
  <c r="AI19" i="2" l="1"/>
  <c r="AI21" i="2" s="1"/>
  <c r="AI16" i="2"/>
  <c r="AH15" i="1"/>
  <c r="AH19" i="1"/>
  <c r="AJ9" i="2"/>
  <c r="AJ11" i="2" s="1"/>
  <c r="AJ15" i="2" s="1"/>
  <c r="AG20" i="1"/>
  <c r="AG21" i="1" s="1"/>
  <c r="AG16" i="1"/>
  <c r="AI9" i="1"/>
  <c r="AI11" i="1" s="1"/>
  <c r="AJ19" i="2" l="1"/>
  <c r="AJ21" i="2" s="1"/>
  <c r="AJ16" i="2"/>
  <c r="AI15" i="1"/>
  <c r="AI19" i="1"/>
  <c r="AJ9" i="1"/>
  <c r="AK9" i="2"/>
  <c r="AK11" i="2" s="1"/>
  <c r="AK15" i="2" s="1"/>
  <c r="AH20" i="1"/>
  <c r="AH21" i="1" s="1"/>
  <c r="AH16" i="1"/>
  <c r="AK19" i="2" l="1"/>
  <c r="AK21" i="2" s="1"/>
  <c r="AK16" i="2"/>
  <c r="AK9" i="1"/>
  <c r="AK11" i="1" s="1"/>
  <c r="AL9" i="2"/>
  <c r="AL11" i="2" s="1"/>
  <c r="AL15" i="2" s="1"/>
  <c r="AJ11" i="1"/>
  <c r="AI16" i="1"/>
  <c r="AI20" i="1"/>
  <c r="AI21" i="1" s="1"/>
  <c r="AL19" i="2" l="1"/>
  <c r="AL21" i="2" s="1"/>
  <c r="AL16" i="2"/>
  <c r="AJ19" i="1"/>
  <c r="AJ15" i="1"/>
  <c r="AK19" i="1"/>
  <c r="AK15" i="1"/>
  <c r="AM9" i="2"/>
  <c r="AM11" i="2" s="1"/>
  <c r="AM15" i="2" s="1"/>
  <c r="AL9" i="1"/>
  <c r="AM19" i="2" l="1"/>
  <c r="AM21" i="2" s="1"/>
  <c r="AM16" i="2"/>
  <c r="AM9" i="1"/>
  <c r="AM11" i="1" s="1"/>
  <c r="AK20" i="1"/>
  <c r="AK21" i="1" s="1"/>
  <c r="AK16" i="1"/>
  <c r="AL11" i="1"/>
  <c r="AN9" i="2"/>
  <c r="AN11" i="2" s="1"/>
  <c r="AN15" i="2" s="1"/>
  <c r="AJ20" i="1"/>
  <c r="AJ21" i="1" s="1"/>
  <c r="AJ16" i="1"/>
  <c r="AN19" i="2" l="1"/>
  <c r="AN21" i="2" s="1"/>
  <c r="AN16" i="2"/>
  <c r="AL19" i="1"/>
  <c r="AL15" i="1"/>
  <c r="AM19" i="1"/>
  <c r="AM15" i="1"/>
  <c r="AO9" i="2"/>
  <c r="AN9" i="1"/>
  <c r="AO9" i="1" l="1"/>
  <c r="AO11" i="1" s="1"/>
  <c r="AP9" i="2"/>
  <c r="AL20" i="1"/>
  <c r="AL21" i="1" s="1"/>
  <c r="AL16" i="1"/>
  <c r="AN11" i="1"/>
  <c r="AO11" i="2"/>
  <c r="AO15" i="2" s="1"/>
  <c r="AM20" i="1"/>
  <c r="AM21" i="1" s="1"/>
  <c r="AM16" i="1"/>
  <c r="AO19" i="2" l="1"/>
  <c r="AO21" i="2" s="1"/>
  <c r="AO16" i="2"/>
  <c r="AN19" i="1"/>
  <c r="AN15" i="1"/>
  <c r="AQ9" i="2"/>
  <c r="AQ11" i="2" s="1"/>
  <c r="AQ15" i="2" s="1"/>
  <c r="AO19" i="1"/>
  <c r="AO15" i="1"/>
  <c r="AP11" i="2"/>
  <c r="AP15" i="2" s="1"/>
  <c r="AP9" i="1"/>
  <c r="AP19" i="2" l="1"/>
  <c r="AP21" i="2" s="1"/>
  <c r="AP16" i="2"/>
  <c r="AQ19" i="2"/>
  <c r="AQ21" i="2" s="1"/>
  <c r="AQ16" i="2"/>
  <c r="AN20" i="1"/>
  <c r="AN21" i="1" s="1"/>
  <c r="AN16" i="1"/>
  <c r="AQ9" i="1"/>
  <c r="AQ11" i="1" s="1"/>
  <c r="AO20" i="1"/>
  <c r="AO21" i="1" s="1"/>
  <c r="AO16" i="1"/>
  <c r="AR9" i="2"/>
  <c r="AR11" i="2" s="1"/>
  <c r="AR15" i="2" s="1"/>
  <c r="AP11" i="1"/>
  <c r="AR19" i="2" l="1"/>
  <c r="AR21" i="2" s="1"/>
  <c r="AR16" i="2"/>
  <c r="AQ15" i="1"/>
  <c r="AQ19" i="1"/>
  <c r="AS9" i="2"/>
  <c r="AS11" i="2" s="1"/>
  <c r="AS15" i="2" s="1"/>
  <c r="AR9" i="1"/>
  <c r="AP15" i="1"/>
  <c r="AP19" i="1"/>
  <c r="AS19" i="2" l="1"/>
  <c r="AS21" i="2" s="1"/>
  <c r="AS16" i="2"/>
  <c r="AS9" i="1"/>
  <c r="AS11" i="1" s="1"/>
  <c r="AR11" i="1"/>
  <c r="AP20" i="1"/>
  <c r="AP21" i="1" s="1"/>
  <c r="AP16" i="1"/>
  <c r="AT9" i="2"/>
  <c r="AT11" i="2" s="1"/>
  <c r="AT15" i="2" s="1"/>
  <c r="AQ16" i="1"/>
  <c r="AQ20" i="1"/>
  <c r="AQ21" i="1" s="1"/>
  <c r="AT19" i="2" l="1"/>
  <c r="AT21" i="2" s="1"/>
  <c r="AT16" i="2"/>
  <c r="AU9" i="2"/>
  <c r="AU11" i="2" s="1"/>
  <c r="AU15" i="2" s="1"/>
  <c r="AR15" i="1"/>
  <c r="AR19" i="1"/>
  <c r="AS15" i="1"/>
  <c r="AS19" i="1"/>
  <c r="AT9" i="1"/>
  <c r="AT11" i="1" s="1"/>
  <c r="AU19" i="2" l="1"/>
  <c r="AU21" i="2" s="1"/>
  <c r="AU16" i="2"/>
  <c r="AS16" i="1"/>
  <c r="AS20" i="1"/>
  <c r="AS21" i="1" s="1"/>
  <c r="AT19" i="1"/>
  <c r="AT15" i="1"/>
  <c r="AU9" i="1"/>
  <c r="AU11" i="1" s="1"/>
  <c r="AR20" i="1"/>
  <c r="AR21" i="1" s="1"/>
  <c r="AR16" i="1"/>
  <c r="AV9" i="2"/>
  <c r="AV11" i="2" s="1"/>
  <c r="AV15" i="2" s="1"/>
  <c r="AV19" i="2" l="1"/>
  <c r="AV21" i="2" s="1"/>
  <c r="AV16" i="2"/>
  <c r="AU15" i="1"/>
  <c r="AU19" i="1"/>
  <c r="AT16" i="1"/>
  <c r="AT20" i="1"/>
  <c r="AT21" i="1" s="1"/>
  <c r="AV9" i="1"/>
  <c r="AV11" i="1" s="1"/>
  <c r="AW9" i="2"/>
  <c r="AX9" i="2" l="1"/>
  <c r="AX11" i="2" s="1"/>
  <c r="AX15" i="2" s="1"/>
  <c r="AW11" i="2"/>
  <c r="AW15" i="2" s="1"/>
  <c r="AW9" i="1"/>
  <c r="AW11" i="1" s="1"/>
  <c r="AV15" i="1"/>
  <c r="AV19" i="1"/>
  <c r="AU20" i="1"/>
  <c r="AU21" i="1" s="1"/>
  <c r="AU16" i="1"/>
  <c r="AW19" i="2" l="1"/>
  <c r="AW21" i="2" s="1"/>
  <c r="AW16" i="2"/>
  <c r="AX19" i="2"/>
  <c r="AX21" i="2" s="1"/>
  <c r="AX16" i="2"/>
  <c r="AW19" i="1"/>
  <c r="AW15" i="1"/>
  <c r="AV16" i="1"/>
  <c r="AV20" i="1"/>
  <c r="AV21" i="1" s="1"/>
  <c r="AX9" i="1"/>
  <c r="AX11" i="1" s="1"/>
  <c r="AY9" i="2"/>
  <c r="AY11" i="2" s="1"/>
  <c r="AY15" i="2" s="1"/>
  <c r="AY19" i="2" l="1"/>
  <c r="AY21" i="2" s="1"/>
  <c r="AY16" i="2"/>
  <c r="AX19" i="1"/>
  <c r="AX15" i="1"/>
  <c r="AY9" i="1"/>
  <c r="AY11" i="1" s="1"/>
  <c r="AW16" i="1"/>
  <c r="AW20" i="1"/>
  <c r="AW21" i="1" s="1"/>
  <c r="AZ9" i="2"/>
  <c r="AY15" i="1" l="1"/>
  <c r="AY19" i="1"/>
  <c r="BA9" i="2"/>
  <c r="BA11" i="2" s="1"/>
  <c r="BA15" i="2" s="1"/>
  <c r="AX16" i="1"/>
  <c r="AX20" i="1"/>
  <c r="AX21" i="1" s="1"/>
  <c r="AZ11" i="2"/>
  <c r="AZ15" i="2" s="1"/>
  <c r="AZ9" i="1"/>
  <c r="BA19" i="2" l="1"/>
  <c r="BA21" i="2" s="1"/>
  <c r="BA16" i="2"/>
  <c r="AZ19" i="2"/>
  <c r="AZ21" i="2" s="1"/>
  <c r="AZ16" i="2"/>
  <c r="BA9" i="1"/>
  <c r="BA11" i="1" s="1"/>
  <c r="AZ11" i="1"/>
  <c r="AY16" i="1"/>
  <c r="AY20" i="1"/>
  <c r="AY21" i="1" s="1"/>
  <c r="E24" i="2" l="1"/>
  <c r="BA15" i="1"/>
  <c r="BA19" i="1"/>
  <c r="AZ15" i="1"/>
  <c r="AZ19" i="1"/>
  <c r="AZ16" i="1" l="1"/>
  <c r="AZ20" i="1"/>
  <c r="AZ21" i="1" s="1"/>
  <c r="BA16" i="1"/>
  <c r="BA20" i="1"/>
  <c r="BA21" i="1" s="1"/>
  <c r="E24" i="1" l="1"/>
</calcChain>
</file>

<file path=xl/sharedStrings.xml><?xml version="1.0" encoding="utf-8"?>
<sst xmlns="http://schemas.openxmlformats.org/spreadsheetml/2006/main" count="398" uniqueCount="118">
  <si>
    <t>Initial market size (units)</t>
  </si>
  <si>
    <t>Market growth rate</t>
  </si>
  <si>
    <t>Market</t>
  </si>
  <si>
    <t>Distribution by DMA</t>
  </si>
  <si>
    <t>Promotion budget</t>
  </si>
  <si>
    <t>Price to wholesalers</t>
  </si>
  <si>
    <t>Variable costs</t>
  </si>
  <si>
    <t>Initial market share</t>
  </si>
  <si>
    <t>Annual market share growth multiplier</t>
  </si>
  <si>
    <t>Distribution by Catalina</t>
  </si>
  <si>
    <t>Signing bonus</t>
  </si>
  <si>
    <t>Royalty rate</t>
  </si>
  <si>
    <t>Market (given information)</t>
  </si>
  <si>
    <t>Cash flow table</t>
  </si>
  <si>
    <t>Year 0</t>
  </si>
  <si>
    <t>Year 1</t>
  </si>
  <si>
    <t>Year 2</t>
  </si>
  <si>
    <t>Year 3</t>
  </si>
  <si>
    <t>Year 4</t>
  </si>
  <si>
    <t>Market size</t>
  </si>
  <si>
    <t>Obsolescence or not</t>
  </si>
  <si>
    <t>Market share</t>
  </si>
  <si>
    <t>Sales (units)</t>
  </si>
  <si>
    <t>Fixed cost</t>
  </si>
  <si>
    <t>Variable cost</t>
  </si>
  <si>
    <t>Total cost</t>
  </si>
  <si>
    <t>Total revenue</t>
  </si>
  <si>
    <t>Net cash flow</t>
  </si>
  <si>
    <r>
      <t xml:space="preserve">Net Present Value </t>
    </r>
    <r>
      <rPr>
        <b/>
        <sz val="11"/>
        <color theme="1"/>
        <rFont val="Calibri"/>
        <family val="2"/>
        <scheme val="minor"/>
      </rPr>
      <t>NPV</t>
    </r>
    <r>
      <rPr>
        <sz val="11"/>
        <color theme="1"/>
        <rFont val="Calibri"/>
        <family val="2"/>
        <scheme val="minor"/>
      </rPr>
      <t>：</t>
    </r>
  </si>
  <si>
    <t>Estimated Sales table (DMA)</t>
  </si>
  <si>
    <t>Estimated Cost</t>
  </si>
  <si>
    <t>(Estimated discount rate)</t>
  </si>
  <si>
    <t>Estimated payment by Catalina</t>
  </si>
  <si>
    <t>Fixed payment</t>
  </si>
  <si>
    <t>Total Payment</t>
  </si>
  <si>
    <t>Royalty based on gross sales</t>
  </si>
  <si>
    <t>Crystal Ball Data</t>
  </si>
  <si>
    <t>Workbook Variables</t>
  </si>
  <si>
    <t>Last Var Column</t>
  </si>
  <si>
    <t xml:space="preserve">    Name:</t>
  </si>
  <si>
    <t xml:space="preserve">    Value:</t>
  </si>
  <si>
    <t>Worksheet Data</t>
  </si>
  <si>
    <t>Last Data Column Used</t>
  </si>
  <si>
    <t>Sheet Ref</t>
  </si>
  <si>
    <t>Sheet Guid</t>
  </si>
  <si>
    <t>Deleted sheet count</t>
  </si>
  <si>
    <t>Last row used</t>
  </si>
  <si>
    <t>Data blocks</t>
  </si>
  <si>
    <t>f2ed8bbd-f4ef-4e3b-b442-a802530d4b47</t>
  </si>
  <si>
    <t>CB_Block_0</t>
  </si>
  <si>
    <t>㜸〱敤㕣㕢㙣㈴㔷㤹敥㔳敥㙥㜷戵敤戱㌳㥥㕣㈶㠴㠹挹㠵㠴㜸攸㡣㈷ㄹ㐲㔸㠶挱㤷捣㈵㜸挶捥搸㌳〱〱敡㈹㜷㥦ㅡ㔷愶慢捡愹慡昶㡣㐳愴㐴㄰〸〸〲㔲戸㘸戳挹㉥㈸〲〴㉦扢昰挲㈶ぢ㉦㐸㉢敤㙡ㄵ㈴ㅥ攰〱㠹㠷㠰㄰㘸戵〸㡤挴ぢて㐸昰㝤愷慡扡慢扡摤㘵愷㤳㠰戳昲㤹昴敦㔳攷㔶攷㥣晦㝡晥晦㔴㜲㈲㤷换晤〵㠹㝦㤹昲捣摣戴戴攱〷搲慥捣扡㡤㠶慣〵㤶敢昸㤵㘹捦㌳㌶收㉤㍦ㄸ㐰㠳㘲搵㐲扤㕦愸晡搶㘳戲㔴㕤㤷㥥㡦㐶㠵㕣慥㔴搲㌵搴㜳㄰晥挶攲〷㥤扤㠶昳〰换戳㌳ぢ㉢㡦㘰搴愵挰昵攴挱㠹昳㘱摦愳㔳㔳㤵愹捡扤昷㑤扤愷㜲攸攰挴㙣戳ㄱ㌴㍤㜹搴㤱捤挰㌳ㅡ〷㈷ㄶ㥢㉢つ慢昶㈱戹戱散㕥㤲捥㔱戹㜲攸㥥ㄵ攳摥昷㑥摤㝢攴㠸㜹晦晤敦ㅤ挶慢㜳㘷㘶㘷ㄶ㍤㘹晡㙦搰㤸〵㑥昹摥㌹㔹戳戸㌶㈹㍤换戹㔸㤹㥤挱㝦㠹昹攳改扥捡搲慡㤴〱㕦㉤㍤改搴愴慦愳攳㤰㍤敤晢㑤㝢㡤㥢愷摢挷戱搴㥡攱〷〵㝢㔶㌶ㅡ扡ㅤ㡦㕡戲ㄷ戰㜷つ㘳㘳搸㕥㤲㡥㙦〵搶扡ㄵ㙣ㄴ敤㘵っ㔴ㅦ戱捦昹昲慣攱㕣㤴㘷っ㕢ㄶ散ㄳ㑤慢㥥て㔳㙥攰㡥㜸㠸攴挴搴昲㉢搳扥㍤扢㙡㜸㙡㐶㍥㌷㈶愳敤㜱慦㤶㙥㝢㙢敦㜱㌹㜵昵〶㡥㜹㝢敦㜶愸㌹㙦㜸慤㤶㤳扤㕢㐶㡢㑦捦攰敥摥敤ㄳ㝢㤴敥昳慥摥㝤搴㔶愶㕢㡢愱㠸扥搵㡥㘲㌱㝡㤱㘰㤰愰㐴㐰〴敡㘵㠲㈱㠲㘱〰㤱晦㈳戸㈴搹㤱㔵㕡搵搰慡㉢㕡戵愶㔵敢㕡㔵㙡㔵㔳慢㕥搴慡慢㕡搵搲慡㡦㘸搵㑢㘸ㄳ愷搲攰愰ㄶ愵㕢昶㕣㌳扥昰昲晦㝥昰㍢户㝤敢敢〷搶㉡晡昰ㅥ㌴㝡㈸㥡搴㥣㘷㕣〶愹戵愹昸㜰攵㄰晦㙤捤ㄵ㘰ち昳㠸㜹㥦㌹㌵㔵㍦㜲挸戸挷㈸㜰㔹ㄹ挸㑦ㄱ捡ㄸ摡づ㥢て㕢㑥摤扤慣㜰㜷搳㡣攱换昶挶㑤㐶㜵㌳㙥搳愹晢㙦摢扣㜲㈹㌰〲㜹㘳㘷㕤㝢㤰慥㙥㑢㘰㉢改慢昷ㅤ攸散㜶摥㘸㌴攵昴ㄵ㉢慣㝥㝢㐷戵扤攸戹㉢扤㙢㡦㝢昲搱㔶㙤搷㡣愶㈱搴搶搵搸㕤慢っ慢挲㜹㑤捣慥扡扥㜴搴昴㈶敤㐵慢㜶㐹㝡㑢㤲㈲㔱搶搵㔲慦㘵㔵挴昵㤳ぢづㄶち㙥慤摦㤲㉣㌵ㅦ戸ㄲ㠰㤹㘵ㅤ昳㕤㤳㕥戰戱㙣慣㌴攴㜵愹㈶攱㍢㔱戱㍦㔵㝣摣慤㌵晤㔹搷〹㍣户㤱慥㤹慥慦ㅢ㤰㌴昵搳㙥㕤收昳㌹㈵ㄴ㈰㜰〷〶㠴挸摤搵㥢ㄷㄴ㈲ㄲ㈸㈶㈳摦㤰㈶扢捡㔹慣づ慢㘸㐸搲愴㜶摢ㄶ㠳㜱扥㑡挶㘴㜰㘰㘲㑤搴ㅦ㝣改㥤㕢っ摢挲摣㥢摢㔸搳挶愳搵㍦戰㉥㥤攰愴攱搴ㅢ搲换搴㝥㠲㌳搲㐷〱ち㔷㈱㄰㝡敥ㅥ㔵㥤戸㈲㌶ち㤷慤㝡戰㕡㕣㤵搶挵搵〰㘵搰㤰愵ㄲ户戶㉢改搷愰㐸摦㑢㌰づ㔰㉥攷㡡晢搸愸㔸㐶捡ㄵ㈸㥤㌲㜸㌹㈵挸搹㉦挵换挳收㜱慢ㄱ挸㔰㈸㡦㥡挰㐸愸搵ㄴ晡㐶㐸愲㥥㔱ぢㄵ挶㍥㜳ㄶ㔴㙡㔸㑥戰搱收摢㉥㉥〹㠹㘸㔷ㄶ散㌸㔹㐰㔱㤰㤶〷ㄹ扣〶愲改㤰〶搹㡤ㄳ㐴㐴㌶挸搰散ㄸ㌹㑤㘴㙣㥦㈱㈳搰㍥㐹㠴㙣㝤愸户㡣㈰戱㜷ㄳ㈹㍢昵攴挷㕤㘹戶㤹㉤ㅦ㑡戳㙢戱㜱晡㜵〴搷ㄳ摣㐰戰ㅦ㐰晣ㄶㄲ㡥㔲づ昹㜴搲摦㠶㘷晤㈶㠲户〳㐰㍥改㤴㌹㤱愸愲つ戵ㅤ㍢㤲敤㐶㘰㈷㉢愳㌸ㄴ㐵戴㡣㕢㜶收㠸慤㄰ㅤ㔹㥤㍢㐳搷收㤵㡥㝤㘷㙦摡㑣㉥㠷ㄴ㤹搱㌴戹搶㉤㥡㈶㌷㠲㑤晢搴㕢㌷愳慢㍥㐱昰づ㠰戲㝥ぢ㈱㤴ぢつ摥敤㔹昴㌴㈹摦ㄲ㘶㔱㘸っ昵愹攰㈳㐲收ㄱ㈰㐳挸㜵ㅤ㕦㜶㙤㘸㥡㠳㤳收㕢摥㠶㍥搸㥢扦㈳愴㜷攸捤㕤扤㐳㝦搱㙢戴愲㙦〵㝢㠹㕦昶搴㌱户愳㕡㝦㈷挱ㅤ〰ㅤ㍡㠶愷敦搷敡㈹㔰㘶戱㥤挰摣㕥㝡㕤㤴㤵扢扣戱㈶㤵〶ㅡ㌶㤷つ敦愲っ攰挱㌸㌵〷㕢搸昵㍣搹挰愱戶慥ち㜸㝥戹㍥㕤攸ㅦ昷㕣㥢攵扢㌶戲晦㤶㔰っ昹扣㌶㤰敢戰㤱㌳㙣捤㠴捦㈹㐱㌹搴挱昷昴ㄶㄲ㠹㑥㘹昲㘲扦散昳攵慥㈴改㐳㤲扣ぢ摢慡摦〵〰㈹㈱㝥摥㔳愲ㅣ㘴戳㜷慢㘶㘹㡢㤵ㅥ扥㡣搳㐹㠷て戱㑢㡥っ㠵づ摢ㄹ昸て晣ㄱ㝢挹戲㕢挲㘲挸㕥㤴㕥つ扥〵慢㈱换愱㕢㤶愲㘶㔷㔶扣㐵㘴挵挰㐰搷㜹㍡挳扦愶攸愴㐳㑡㘴㜲㝢㘶㘵挶㔹扣㑤㔴㜴㐳㔲愸㘴戸㠶㕡ㄲ㠸㤴挷戶扢㈲愶てㄱ㜳㌷㌶㑥㍦㐴㌰㐵㜰ㄸ愰昰ㄳ㐸㥡敤㙥㍣挳㘱㠳敢㜴㘹㔷慢戹ㄲ搱愰㕣㠴慦昴ㄴ㔶㐷昸㥡昷㄰摣〷搰㘱晥搰〱㤹㐱㠸ち攵〹㐲㔴㘱っ昳扣㈵㉦㤳〶昶㤸〸㉣捤㌶晤挰戵ㄹ㔹ㅡ㌱攷摣㌳㙥㌰㘷昹㙢㠸㐴㡤㥢㔱收攱㔵改㠰扡㍣搸㍥ㅤ㘵敥摡㥡慣敢收㤲摢㠴㘸㍢㌵户ㄳづ收搸づ搸㤲敡㙣慥〹愴晥捥挷ㄸ㐲㘰愷㤵扦㤵摥搸㙤㜹扦㜹攸ㅢ㙤敦攸戲ㄵ㌴攴㤰ㄹ㌲ㅤ昳㈵ㄳ扢㠸挸㐱㝤搰㕣㕥昵愴㥣ㅢ㌱㑦㜸㔶扤㘱㌹㤲挸㠰㡤挹㘰摤扣扣㠸㈸挱愲换ㄸ愰敢㡣㤸换㥥攱昸㙢〶〳㡡ㅢ㝢㔳㑦㉡㉣㔲㌰㘷㉣挷挷㙢ㄴㄶ㤹ㅦ㌵㤷㔶摤换㠸搸㌶㙤攷㠴戱收敦〸慣㤰攸挳愴㔰㈳㌴愱㘹愲愴㤵晡挵てて攴戹ㅣ㜹㉦㑦愰㜰㤵㉢搰㘷㥥愱扤㘹搷㐷㌱ㅡ摡改㥣搳㌰愲㐷慤挲㠱㑣㈹㑣㑥搵敦㘷㥦昷〱㍣㜸攲摣愹㜶㘴敥㜵挵慣ぢ昴昲㘷挸㜸㐵ㄶ慤㐰〸㝤㜴㝢㐲㔲㘱ㄹ㈹〷ㅣ〸㡣昳愹㤳晣捡愶㙡㐳敡摢搳捥ㅥ㐷㈴㘹搸㥣㌷㔶㘴〳昱㘸摢〸昶㠴て㌴㘳㙤愳攱㐷㜵戳慥㙤ㅢ㈴㉤㤲攵㔲捤㈰〵㑦㌷〳昷戴攵攸㈶㠰愲扦愸挸戸㠲㈲攳㡡㉡ㅡ㌶捦㌲㌴愸昲ㅣ换扤㘸㜸㔶戰㙡㕢戵ㄲㅦㄸ扥摢ㄱ㌴〹㈶愷攴㡤㔳㉣㌳㈶㍡慣昹㜳㌰搹晣ち搰㕤㠱ㅣ攵搶ㄱ晤愰㕣㑤ㄴ昱㑦昴改㔸㠲㠰㔱㥥㔲晤晤ㄸ慤愰㙥㐷㐰攴愸㜴㌵扥㠳㜱昵〹㤴㠴㐲㠸㔸捦㈰ㄱ㜸〵ㄳ㐲㥥㉥敥愲㜹捥戱〲㘰㡦ㄸ㍢㙥〵㜳㍥㔰づ㠰慣㍡摥摥愸戰㥡攸㌴搹搲ち㌷㜷㔷愵搴挴㠱敥晡愴摥戸㙤㤳敡㔰愳㈴ㄴ挹㔶㡤㤴㘶搹㘴㡥㍢㐹搵〸愵戸㘳㙤㈳戲摣愶敤㝤愷ㄴ㜹ㅤ㡡㐹搱㑣㑥晦㠰㈲ㄴ〴㝡㈳ㅤ㐵㥦㝤㌶㜹㈴㈲㌶戴〱捡搴㔳㘱搹㐸ㄴㄲ㍣㠵㙢㈷㜵㔹㡥㥥挰摦㝢愲散㐲㌳㐸搵ㄸ㔷挶愳㥡改㐶㘳挱㠱㤵㔰㌳扣晡づ㘱㘹慣㉤搴㌰㡡㍢晢搵晥攱昶㈶ㄸ㌱㘲㐳㠶㐵㌲晣挰㘰㐳㌰㔷㈲愲㑡敢㙣㠴㕢摤㉡㉥昱改戴㌴ㅣ㠵㠱愵愰㍥㈷搷㤵ㄹ搶戶攴挷㔵㠷搶㘹㔱挹㔱摤㥣㕥昱愱搲〳捡昱㈸愷ㄸ㕣㌷捦搲㉤㠵㑢っ㄰扢㔱㙥戱ㄶ㈰戴摢ㅡ㠰㈷㠳㥤㠳ㅤ散㐸ㄸ㍡愱㜵㐶〹㕡捣㈰摣昴㈲挸㍢㝤㘲ㄴ㠲搴㔴改て挷挴㍦㍤挷昴摤㘳戹㌸ㄳ㌱ㄱ挳㕤ㄹ搶〳㤰㥢㡣㑣㤲㡢挶攳㠰㜹㈸搹㤴搰ㅡ㡥换㘸㘲㡣搰攴昳〲摣攲㘱㉣㙢㤴㙣搳挰㍤户挰㠲㌶㙤㙣散㌱㑦㌹戵㐶戳㉥㤵㉡㡥㘵戵搲挸㍢〲㕦敡ち㘰挸㑤ㄹ晢ㄲ㙤捡㈹ㅣ愵戸㘴㈲愹㝦扢㕢㍦㠶敥㑡挸㘱㡣㔰昵㌱〰㤹攱㤶㔳〱戱慥㝢ち戴て昷戶㉦㌰愸换㜳㄰㘹㕤㐵㤴㘵昳戸㡦搷㡡㈲㉢㙥㑢㌴㥢㜷攷㕤摡散㠹愲㤳㔶㔸戴㈳㜰㠴㜵㠶〲慦㔸㠴㌱搲㈷㜷㜰㤰摣搵㈸扡㝢昵〹昵㤸扢ち㔴㈸っ〸挶㜸㜹ち捡㘱㔷挱㐸㌴戸戵戶搵㉤ㄸ晤愵攵慤㑦〳〸㠶㠱㘹搰愲㘵㘸攰捣㈲扦戵㠱㜳㌳㕡㘵㐴㐸㤳挱㔴挶㈸挷攱戰〷搲挰㑤㍣㐸㉦扢㔰㐲挱㍥㜵㌱㉣扥㥢㌸㘹攳〸攴㝡搷㜵ㄴ㉥ㅡ〱慥扦㌸晢㍢㡡愷敢㜵㥡扢昰捦敤〸慣攲敡㐶㘸㡥敥敢戸㤴愵搶㐴晢敥搶㡥㡡攸戲攰攱戹捡㐹㈳愸慤㉥〵ㅢ攱挵慤㝥㐹愲昰㈳昸㈳㌶㝤㍢㙤收扣挳㡢愸敢摣晢昲㈵挷扤散愸㜹ㄵ㝣摥晡〳㠵攰ち攵㈰㈷㔹捥晤〵晦㔴搲㜲㠵ㅦ㘲挴敤㑣㥢〳戴ㅤ㈴ㅣ㐷愵㔰ㅡ㑣㈰㥦㐱㈷戰摤㕢户〶㐸㈷晢㍡攸㐴〹㠲㕤㐲㜱㉥扥㘱㠴㈲晥〳㘸㈵戱㠴㐷㜲散昹户挱晡攲㘵㤴㄰攱㜸㡥挴㐸攱ㅤ挸㘵愰㑥〹昲攸㡡〷㉦㠴晣晦挱㔲捣捤㥢戲搳摦㠰㤹挵㑢㥤㈸㍡㐰ㄴ晤㝢ㄷ㡡〴慦㠱㈸晥㝤㄰㤹㌸ㄵㄸ㥥㝤㑤㠱㜰慥㘹昷〰晡愶㕦昸晤㍢ㅥ㐰攷㈳攲㔰㌶ㅡ㐲㙤户攳戹㘵㈲っ㜴㤹〸っ摥㉢ㄳ攱㌴㌲㠲㔱晣搰㐴㠸㝣㈰ぢ㈸搸摡㐴㘰㙣㉦挳㄰㑣㠴㕡ㄳ㙥つ㥥挰慥戳改ㅦ㍢㠹㡢户搲㐷㍣ㅦ㑡换㥦㠵㐷敡晡敥攲㐵挳㌳散晤慡晣㠴㈷愱捣扣㘵摣攴㔶㕤搸攳挶㑤㙢㔴愷㑤㝣ㄵ戱㤷㝤搷㥦戲扤晢敢挰㔴㤸㐲昷扤㈸㠹攲敢昰㤴〸㥥ㅢ㜲㥦搸昷慦㈷㝥昵搸㔳挷㜸㕢㉤愲搵挲㕤挸昷ㄳ戲愷㍤㠱愰㙥攲愲挸戵晣㌰攷㌴㍥㔱戲搶ㅡ㜲挶昰㤴ㄵ攴敢㜶㥣つ〹㉦㐱㤸㈱昱敤〴ㄳㄳ昷ㅥ㐲ㄳ戳搲攱敥㔴ㅦ㌶㈹ㄷ㘱㈵㌱㜱攵搳㡢挳㠶愲愷㈲敢搳摡㉣㝣て慡攸㌵㑥㈴㙤㈵昲搴挹㈴挴扦㜵敡扡㈳搴㜵攱㐱㠶㘱晦㔸㑡㈱晥㐰ち㐹ㅥ㘴㜸㈱㐰㐹愹戳挸ㄴ敥〶挸㠸慣㜵㠶㜸改て搸ㄵ〲戲㜵改慦捦㡦㔸戰㡢挰㘲散㡢敦昷㐴㑢㕢㌴㔶㑤っ搵㉡㥢㘶〹ㄹ㜵㜸㘱挱㔴㕣㥡戲㜴づ愳㜴摢敥㈸扥㘴挴づ〳㙦㈱㘳ㄷ㙣晡摡捡昶〳㑥ㄳ㌷㍦愰㘷㡡㑡㘱㌸㝢㔹㡣〳愹㡡搱㠵㑤换㘱ㄱ攱㘸㤸㙤㜵ㅡ㡡慡愰戳㥣晤㌸㤵㈲昸挷㉦㠵㔸㍦搹ㅥ晡摡捥ㅡ敡㌸㘷㄰ぢ攴て昶搷㠱っ挶挶㕢挹㌱㤰戰摢㙡㔵ち慦㠷㥦㐳ㄷ㉥㍡㈷昴㜶㔶㍤㡢㈳昸ㄳ㜳搶㠰搶愵晦ㄹ扤㔶㥣㜵㥥扤ㄹ挶㑥改晦て愳㘰㑢晤㉦ㄸ㝢㔳㠸晣㐸㤴攱㐳㠱昱㤳㉤㐳㌶摣ㄱ㜸戶ㄱ扣㔱〷㘳㕤㘵ㄹ昲づ㜳㑢昸㜸㌵慣㔶ㄲㅣ㝥慦㝣攷搵㠸㔶㕦摡戶㐳㍤〵㈰㘳㐳㠵㙦㐳〴昵散㥦㤶㕢昱改戶昸㔱㜴摣㜷摡慡㜹慥敦㥡挱挴ㄲ㠲扥ㄳ晣昶捣㠴捤㌳㉤扥搹㈹搴㙥挵㑥っ㝦ㅣ㝤捥㉣㐰㘰㥦㤱挱ㅢㄵ㡢㘴㘴㘱㝢㤱っ㝥㠷㌴㤶〸㉦㔱㍢昸搷㤸て㌵㡤〶㍥㕤㕤㠰慦㌳㘰搱㡥㔰㜶愱挷戹昳㠶〶户づ㜷戴㍥〴㝦㤰㙣㔴㄰ㅣ㔳㑢昸攸挷戹慦㥤㝢㤰㙥ㅢ慤捤㘷换晥㝣㙥攵挲㡢挰改昶摥㤲㈶ㄹ扥㤳㕦㈴㤷昵㉡㈱㉥敤ㅦ挳摦敤㍢㘸㌹摡㌸攸㍣晡愰㥢㡥戰挹〶摣㘷摢㠸㝥㕦㐰㔷㌱㑤㠰㥦㙥㐴ㄹ㍥〸㝡昹挸㡡攲㕦戰㉣㌲〰昲戹㘲つ愰㌷㔵扦戰ㄹ㔵㡦挵〲㔹昰㡣㐱㜲㉣㡢攷搱㤰摢ㄵ㉥ㅢ㉣挱㘵ぢ㜵㤶㐰㕥㡦㝢㈰㥦ㄳ㍣㑢愸㠹晣㈳㍡戴㈶㘲愱戴昷㐴扥戶搹㐴〴慤〰戵搰攴昸㘳戱ㄶ搱ㅢ愸搶㙤〲㠷挰〵ㄸ愵㔸愴慣㈹㠶愱㠵㤷㠹ㄹ愴㥦㐶㝦㕦㍤昶㤳㔷㤸㝥㝦㑣㈸㐱㠸慡昴攴㈹〸搵攴扦㤴㥣扣㠷搲摥㤳㝦㘶戳挹㡦㔱㐶㜲㈶㝡〰㌰㌲㈰慡昸愳ㄶ搳㐴㠶晢挸㥦戸㐰㠰㕦㙡ㄶ㘳〶㑡㔴摦换挸愰㉦㌷㕣戵扡㠲㑣摣户挰昵㘷㝣摣愳散㈳㕥㠴愴㉦愷ㄸ㍡㘳㡢愱㔶㉣搹㤱ㄷ㜶㐷挸〶㉣㠹㕦换昶ㄴ改挵㍥㈳晣攲改ㄸ㌱㈷㑦挶㕦㑥㘹㔱捣〹㠴ㄱ㕡愴愴ㅦ㙥愴昸㑣摣昸晢㍦㘸扢㑣㔱㠱〴敡〹ㅢ㤳捥㔴攳㑦挷㡤て攳慢㉣搵㈶挷ㅢ〴㑣慦挶㡤㐹㡦慡昱㔳㜱攳晦㍢扣扦搵㌸愶挳㜰攴〲㠹㈴挳搶㔵搶㝦攲ぢ敤㔱㌴㉦㤸搴㥦㐳㘶㔸㑣挹愹㐲挷つ愵㐱㠷㜱ㄹ挴挳㌷搲昳戸摢㠴㉢㈰㄰戲攱晦㉡攱ㄴ敥㍣捤ㄹ㠱㠱㑦愰搷ㄱ㙣昶㜴昵挴捥㐵㜳挱㐳挱愰㜹捡挷㤹慡扥愳㐸〴收㐰㍥摣摦㉤㥣昲ㄹ愶㘳㝢㍦攲㈰㤹挶㍢㈴晤㈹てㄵ㔸挹㡢㑦挶㤸捤㍤搹愶ㄹ晤〹㈰〷搲ㄱ㤰ㄹ晤㐹挰㌰㄰挳摢捡戹㌱昲扦㘲敥㑦戲攲㔳〴㑦〱㤴〵㤹㥤㜴㔰晣㌴挰㘸晣㍦慡㤸㔸㔷晥ㄲ㑤㍣ㄶ扦㉣㐹㐶晡搳散昰㔹㠰〱戸㙦㐵㐴㠴㘵晤㜳㈸㐹扥㤴㠲㐳扤昴昳慣昸〲挱㌳〰攵〲㈷扢敤㕤攳㥡晡搴㕣㕦㐴㔷昱㈴〱㝥晡㤷愲っㅦち摣㠷㝦攸㙤㉢昳㈸ㅣ㝦搸㡦㔰㘷敡ぢ晥〷昰㐵晥〶ㄷ㍤㠰晦㈱㐹㐱ㄹ昶㜹敤㝤晤㡤㐵㈶愰㑤慥㝥㙢搸散搷㌱づ搷搵㡥愰㜰㐴㉡㤵㤲㔶ㄴ挴㌷ㄷ㉣㕣扣㠱㙦㌹慡㉡㠴㈰つ愸ち㈷慡㌸㠶〲晤换㙣㑡ㅣㄳ㑦晡㔷昸㐴搴慡㑤晣㙡㤴攱㠳㈰㕥㔵昷㐷愲敥昱ぢ㠹㙢㔵㘱㜵扣㤰昸㔷ㄵ慢挹ㄷ㍥挷挱ㄴ戲㤰㐹㙢㈵㈲㑤搱搰昳挸㡣っ㡣㜲㙥て攳愷㕤ㄱ戵ぢ昵ぢㄷ晥㌴㥡㥦戸㌱晦攱てづ㍦昷敡晦晣晡搹㥦㝤散攸敦晥晣挲ぢ㍦晢捤戳慦晣昹㐷㉢㐷晦敢挵ㄷ晦昳挱慦扦昲敢扤收㌷戴ㅦ晣㘹晥ㅢ㡦㑦㕤㝡晣㔱昳摣㕤㈷ㅥ晦挸㈳て㑤㉤㕥㌳㌹㌰㌰㌸㜸挷昸㝦摦㜰攷搸㤳㡦扥㈴㝥晣㡢敢ㅤ愱㤶㡢ㄷ愴愷挱㘵慢㘹晣㌳㌲㤸〶㘷晣愶㑥㠳换㔵ㅢ戵ㄲ㙤搴っち㑡昰㘹㜰〲慡挲㐸㔷っ晤ㄵ搹ㅣ戰愵</t>
  </si>
  <si>
    <t>Decisioneering:7.0.0.0</t>
  </si>
  <si>
    <t>cb39fbe4-728d-4c48-8d6f-2b6db598eb12</t>
  </si>
  <si>
    <t>CB_Block_7.0.0.0:1</t>
  </si>
  <si>
    <t>㜸〱敤㕣㔹㙣㈴㐷ㄹ㥥㙡捦㡣愷挷昶摡㔹㙦㡥つ㈱㜱ㄲ㐲㈰㕥㥣昵㈶㑢〸戰㉣㍥戲㐷昰慥㥤戵㜷〳〲㌴摢㥥愹㕥㜷㜶扡摢改敥昱慥㐳愴㐴㄰㉥㜱㐹攱㄰㠱㜰㈸㐲㐸昰挰㈱㈱敥〷㄰㐸ㅣ摡㐸㍣挰〳ㄲて〱㈱㄰㠷搰㑡扣攴〱〹扥慦扡㝢愶㝢挶搳㜶㈶〹㌸挸戵㤹摦搵㜵㜵㔵晤㘷晤㝦㜵㜲㈲㤷换晤ㅢ㠹㝦㤹昲捣㕣户戸敥〷搲㥥㤸㜱敢㜵㔹つ㉣搷昱㈷愶㍣捦㔸㥦戳晣愰てつ㡡ㄵぢ昵㝥愱攲㕢て挹㔲㘵㑤㝡㍥ㅡㄵ㜲戹㔲㐹搷㔰捦㐱昸ㅢ㠹ㅦ㜴昶ㅡ捣〳㉣捤㑣捦㉦㍦㠰㔱ㄷ〳搷㤳晢挶捥㠴㝤て㑤㑥㑥㑣㑥摣㜹搷攴㙢㈷昶敦ㅢ㥢㘹搴㠳㠶㈷て㌹戲ㄱ㜸㐶㝤摦搸㐲㘳戹㙥㔵摦㈲搷㤷摣昳搲㌹㈴㤷昷摦戱㙣摣昹扡挹㍢てㅥ㌴敦扥晢㜵㠳㜸㜵敥攴捣昴㠲㈷㑤晦〵ㅡ戳挰㈹摦㌹㉢慢ㄶ搷㈶愵㘷㌹攷㈶㘶愶昱㕦㘲晥㜸扡㙢㘲㜱㐵捡㠰慦㤶㥥㜴慡搲搷搱㜱挰㥥昲晤㠶扤捡捤搳敤㈳㔸㙡搵昰㠳㠲㍤㈳敢㜵摤㡥㐷㉤搹昳搸扢扡戱㍥㘸㉦㑡挷户〲㙢捤ち搶㡢昶ㄲ〶慡つ搹愷㝤㜹捡㜰捥挹㤳㠶㉤ぢ昶搱㠶㔵换㠷㈹搷㜷㙢㍣㐴㜲㘲㙡昹ㄳ㔳扥㍤戳㘲㜸㙡㐶㍥㌷㈶愳敤ㄱ慦㥡㙥㝢㜳昷㜱㌹㜵昵〶㡥㜹㑢昷㜶愸㌹㘳㜸捤㤶攳摤㕢㐶㡢㑦捦攰昶敥敤ㄳ㝢㤴敥昳敡敥㝤搴㔶愶㕢㡢㠱㠸扥搵㡥㘲㌱㝡㤱愰㥦愰㐴㐰〴敡㘵㠲〱㠲㐱〰㤱晦㈷戸㈴搹㤱㔵㕡挵搰㉡换㕡愵慡㔵㙡㕡㐵㙡ㄵ㔳慢㥣搳㉡㉢㕡挵搲㉡て㘸㤵昳㘸ㄳ愷㔲㝦扦ㄶ愵ㅦ敤晥搶㍢㥥晥敢㉦㡥㝥昵挶㑢捦敥晡㑢昹㈷㠳扢搰攸扥㘸㔲戳㥥㜱〱愴搶愲攲〳ㄳ晢昹㙦㜳慥〰㔳㤸〷捤扢捣挹挹摡挱晤挶ㅤ㐶㠱换捡㐰㝥㡡㔰㐶搰㜶搰扣摦㜲㙡敥〵㠵扢敢愶つ㕦戶㌶㙥㍣慡㥢㜶ㅢ㑥捤㝦搹挶㤵㡢㠱ㄱ挸㙢摢敢㕡㠳㜴㜴㕢〴㕢㐹㕦扤敦晡昶㙥㘷㡣㝡㐳㑥㕤戴挲敡㤷户㔵摢ぢ㥥扢摣扤昶㠸㈷ㅦ㙣搶㜶捣㘸ち㐲㙤㑤㡤摤戱捡戰㉡㥣搷搸捣㡡敢㑢㐷㑤㙦摣㕥戰慡攷愵户㈸㈹ㄲ㘵㑤㉤昵㑡㔶㐵㕣㍦㍥敦㘰愱攰搶摡㑤挹㔲昳㥥㡢〱㤸㔹搶㌰摦㔵改〵敢㑢挶㜲㕤㕥㤵㙡ㄲ扥ㄳㄵ㝢㔳挵㐷摣㙡挳㥦㜱㥤挰㜳敢改㥡愹摡㥡〱㐹㔳㍢攱搶㘴㍥㥦㔳㐲〱〲户慦㑦㠸摣㙤摤㜹㐱㈱㈲㠱㘲㌲昲㌵㘹戲㥢㌸㠵搵㘱ㄵ㜵㐹㥡搴㕥戱挹㘰㥣慦㤲㌱ㄹㅣ㤸㔸ㄳ昵〷㕦晡慡㑤㠶㙤㘲敥挵㙤慣㘹愳搱敡敦㔹㤳㑥㜰捣㜰㙡㜵改㘵㙡㍦挱ㄹ改挳〰㠵换㄰〸㕤㜷㡦慡㑥㕣ㄴ敢㠵ぢ㔶㉤㔸㈹慥㐸敢摣㑡㠰㌲㘸挸㔲㠹㕢摢㤱昴㉢㔰愴敦㈶ㄸ〵㈸㤷㜳挵㍤㙣㔴㉣㈳攵ち㤴㑥ㄹ扣㥣ㄲ攴散㤷攲攵㐱昳㠸㔵て㘴㈸㤴㠷㑤㘰㈴搴㙡ち㝤㐳㈴㔱捦愸㠶ち㘳㡦㌹〳㉡㌵㉣㈷㔸㙦昱㙤〷㤷㠴㐴戴㈳ぢ戶㥤㉣愰㈸㐸换㠳っ㕥〳搱戴㐹㠳散挶〹㈲㈲ㅢ㘴㘸㜶㡣㥣㈶㌲戶捦㤰ㄱ㘸㥦㈴㐲戶摥摦㕤㐶㤰搸㍢㠹㤴㥤扡昲攳㡥㌴摢挸㤶て愵搹㤵搸㌸晤㉡㠲慢〹慥㈱搸ぢ㈰晥〴〹㐷㈹㠷㝣㍡改㉦挳戳㝥ㅤ挱换〱㈰㥦㜴捡㥣㐸㔴搱㠶摡㡡ㅤ挹㜶㐳戰㤳㤵㔱ㅣ㡡㈲㕡挶㑤㍢㜳挸㔶㠸㡥慣捥敤愱㙢昳㑡挷扥戲㍢㙤㈶㤷㐳㡡捣㘸㥡㕣敢㈶㑤㤳ㅢ挱愶㍤敡慤ㅢ搰㔵ㅦ㈳戸ㄱ愰慣摦㐴〸攵㐲㠳㜷㙢ㄶ㍤㑤捡㤷㠴㔹ㄴㅡ㐳㍤㉡昸㠸㤰㜹〴挸㄰㜲ㅤ挷㤷ㅤㅢ㥡收攰戸昹㤲户愱昷㜵攷敦〸改㙤㝡㜳㐷敦搰㕦昴ㅣ慤攸㥢挱㕥攲㜷㕤㜵捣㉤愸搶㕦㐹㜰㉢㐰㥢㡥攱改晢戹㝡ち㤴㔹㙣㈷㌰户㥢㕥ㄷ㘵攵㉥慤慦㑡愵㠱〶捤㈵挳㍢㈷〳㜸㌰㡥捦挲ㄶ㜶㍤㑦搶㜱愸慤愹〲㥥㕦慥㑥ㄷ晡㐷㍣搷㘶昹㡥㡤散扦㈴ㄴ㐳㍥慦昵攵摡㙣攴っ㕢㌳攱㜳㑡㔰づ㜵昰ㅤ摤㠵㐴愲㔳㥡扣搸㉦晢㝣戹㈳㐹㝡㤰㈴慦挶戶敡户〱㐰㑡㠸摦㜴㤵㈸晢搸散㌵慡㔹摡㘲愵㠷㉦攳㜴搲收㐳散㤰㈳〳愱挳㜶ㅡ晥〳㝦挸㕥戴散愶戰ㄸ戰ㄷ愴㔷㠵㙦挱慡换㜲攸㤶愵愸搹㤱ㄵ㉦ㄱ㔹搱搷搷㜱㥥捥昰慦㈹㍡㘹㤳ㄲ㤹摣㥥㔹㤹㜱ㄶ㙦ㄱㄵ摤㤰ㄴ㉡ㄹ慥愱愶〴㈲攵戱敤㡥㠸改㐱挴摣㡥㡤搳昷ㄳ㑣ㄲㅣ〰㈸㍣つ㐹戳搵㡤㘷㌸慣㝦㡤㉥敤㑡㈵㔷㈲ㅡ㤴㡢昰㔲㔷㘱㜵㤰慦㜹㉤挱㕤〰㙤收てㅤ㤰ㄹ㠴愸㔰㥥㈰㐴ㄵ挶㌰捦㔸昲〲㘹㘰㤷㠹挰搲㑣挳て㕣㥢㤱愵㈱㜳搶㍤改〶戳㤶扦㡡㐸搴愸ㄹ㘵敥㕦㤱づ愸换㠳敤搳㔶收慥慥捡㥡㙥㉥扡つ㠸戶攳戳摢攱㘰㡥敤㠰㉤愹捥收㥡㐰敡敤㝣㡣㈱〴㜶㕡昹㕢改㡤摤㤲昷㥢㠷扥攱搶㡥㉥㔹㐱㕤づ㤸㈱搳㌱㕦㌲戱㡢㠸ㅣ搴晡捤愵ㄵ㑦捡搹㈱昳愸㘷搵敡㤶㈳㠹っ搸㤸っ搶捤挹㜳㠸ㄲ㉣戸㡣〱扡捥㤰戹攴ㄹ㡥扦㙡㌰愰戸扥㍢昵愴挲㈲〵㜳摡㜲㝣扣㐶㘱㤱昹㘱㜳㜱挵扤㠰㠸㙤挳㜶㡥ㅡ慢晥戶挰ち㠹㍥㑣ち㌵㐲ㄳ㥡㈶㑡㕡愹㔷晣昰㐰㥥换㤱昷昲〴ち㔷戹〲㝤收ㄹ摡㥢㜶㝤ㄴ愳愱㥤捥㌹つ㈲㝡搴㉣散换㤴挲攴㔴晤㙥昶㜹㍤挰扤㐷㑦ㅦ㙦㐵收㥥㔷捣扡㐰㉦㝦㠶㡣㔷㘴搱っ㠴搰㐷户㉢㈴ㄵ㤶㤱㜲挰㠱挰㌸㥦摡挹慦㙣慡㌶愴扥㕤慤散ㄱ㐴㤲〶捤㌹㘳㔹搶ㄱ㡦戶㡤㘰㔷昸㐰㌳搶㌶敡㝥㔴㌷攳摡戶㐱搲㈲㔹㉥㔶つ㔲昰㔴㈳㜰㑦㔸㡥㙥〲㈸晡㡢㡡㡣㡢㈸㌲㉥慡愲㐱昳ㄴ㐳㠳㉡捦戱摣㜳㠶㘷〵㉢戶㔵㉤昱㠱攱扢㙤㐱㤳㘰㜲㑡摥㌸挵㌲㘳慣捤㥡㍦つ㤳捤㥦〰扡㈷㈰㐷戹㜵㐴㍦㈸㔷ㄳ㐵晣ㄳ㍤㍡㤶㈰㘰㤴愷㔴㝦㈳㐶㉢愸摢ㄱ㄰㌹㉡㕤㡥敦㘰㕣㝥〴㈵愱㄰㈲搶㌳㐸〴㕥挱㠴㤰愷㡢扢㘸㥥㜶慣〰搸㈳挶㡥㔸挱慣て㤴〳㈰慢㡥户搷㉡慣㈶㍡㡤㌷戵挲つ㥤㔵㈹㌵㜱㝤㘷㝤㔲㙦扣㘲㠳敡㔰愳㈴ㄴ挹㘶㡤㤴㘶搹㘰㡥摢㐹搵〸愵戸㘳㙤㈳戲摣愶慤㝤愷ㄴ㜹ㅥ㡡㐹搱㑣㑥㝦㤳㈲ㄴ〴㝡㈳ㅤ㐵㥦㝤㌶㜹㈴㈲㌶戴〱捡搴㔳㘱搹㔰ㄴㄲ㍣㡥㙢㈷㌵㔹㡥㥥挰摦扢愲散㝣㈳㐸搵ㄸㄷ㐷愳㥡愹㝡㝤摥㠱㤵㔰㌵扣摡㌶㘱㘹慣㉤搴㌰㡡㍢㝢搵晥攱昶㈶ㄸ㌱㘲㐳㠶㐵㌲晣挰㘰㐳㌰㔷㈲愲㑡敢㙣㠸㕢摤㉣㉥昱改㠴㌴ㅣ㠵㠱挵愰㌶㉢搷㤴ㄹ搶戲攴㐷㔵㠷收㘹㔱挹㔱摤㥣㕡昶愱搲〳捡昱㈸愷ㄸ㕣㌷㑦搱㉤㠵㑢っ㄰扢㔱㙥愱ㅡ㈰戴摢ㅣ㠰㈷㠳敤㠳ㅤ散㐸ㄸ㍡愱㜵㐶〹㕡捣㈰摣昴㈲挸㍢㍤㘲ㄴ㠲搴㔴改ㅦ㠷挵㘷㥥㘰晡捡攱㕣㥣㠹㤸㠸攱慥っ敢〱挸㑤㐶㈶挹㐵愳㜱挰㍣㤴㙣㑡㘸つ挶㘵㌴㌱㠶㘸昲㜹〱㙥昱㌰㤶㌵㑣戶愹攳㥥㕢㘰㐱㥢搶搷㜷㤹挷㥤㙡扤㔱㤳㑡ㄵ挷戲㕡㘹攴㙤㠱㉦㜵〵㌰攴愶㡣㝤㠹㌶攵㌸㡥㔲㕣㌲㤱搴扢摤慤ㅦ㐶㜷㈵攴㌰㐶愸晡ㄸ㠰捣㜰换愹㠰㔸挷㍤〵摡㠷扢㕢ㄷㄸ搴攵㌹㠸戴㡥㈲捡戲㌹摣挷㙢㐶㤱ㄵ户㈵㥡捤戹㜳㉥㙤昶㐴搱㌱㉢㉣摡ㄶ㌸挲㍡㐳㠱㔷㉣挲ㄸ改㤱㍢㌸㐸敥㜲ㄴ摤扤晣㠸㝡捣㕤〶㉡ㄴ〶〴㘳扣㍣〵攵戰慢㘰㈴ㅡ摣㕡换敡ㄶ㡣晥搲昲搶愷〰〴挳挰㌴㘸搱㌲㌴㜰㘶㤰摦摣挰戹〱慤㌲㈲愴挹㘰㉡㘳㤴愳㜰搸〳㘹攰㈶ㅥ愴㤷㕣㈸愱㘰㡦扡ㄸㄶ摦㑤ㅣ户㜱〴㜲扤慢摡ちㄷ㡣〰搷㕦㥣扤㙤挵㔳戵ㅡ捤㕤昸攷戶〵㔶㜱㜵㈳㌴㐷昷戴㕤捡㔲㙢愲㝤㜷㜳㕢㐵㜴㔹昰挰散挴㌱㈳愸慥㉣〶敢攱挵慤㕥㐹愲昰㐳昸㈳㌶㝣㍢㙤收扣挳㡢愸㙢摣晢昲㜹挷扤攰愸㜹ㄵ㝣摥晡〳㠵攰ち㘵㍦㈷㔹捥晤ㅢ晦㔴搲㜲㠵ㅦ㘰挴慤㑣㥢〳戴ㅣ㈴ㅣ㐷愵㔰ㅡ㡣㈱㥦㐱㈷戰摤㥢户〶㐸㈷㝢摡攸㐴〹㠲ㅤ㐲㜱捥扤㘰㠴㈲扥て戴㤲㔸挲㈳㌹昶晣换㘰㝤昱㍤㤴㄰攱㜸㡥挴㐸攱㐶攴㌲㔰愷〴㜹㜴挵㠳ㄷ㐲晥㝦戰ㄴ㜳昳㠶散昴㕦㘰㘶昱摤㜶ㄴ㕤㑦ㄴ㝤愷〳㐵㠲搷㐰ㄴ晦摥㡢㑣㥣ちっ捦㍥愷㐰㌸搷戴㜳〰㝤搱㉦晣晥てて愰㜳ㄱ㜱㈸ㅢつ愱戶㕢昰摣㌴ㄱ晡㍡㑣〴〶敦㤵㠹㜰〲ㄹ挱㈸㝥㘸㈲㐴㍥㤰㜹ㄴ㙣㙥㈲㌰戶㤷㘱〸㈶㐲慤〹户〶㑦㘰㔷搹昴㡦ㅤ挳挵㕢改㈳㥥て愵攵捦挰㈳㜵㜵㘷昱㠲攱ㄹ昶㕥㔵㝥搴㤳㔰㘶摥ㄲ㙥㜲慢㉥散㜱敤㠶㌵慡搳〶扥㡡搸换扥攳㑦搹摡晤㜵㘰㉡㑣愱晢㕥㤴㐴昱㜹㜸㑡〴捦つ戹㜷敤昹摡搱摦㍦昴搸㘱摥㔶㡢㘸戵㜰ㅢ昲扤㠴散㘹㑦㈰愸㥢戸㈸㜲㈵㍦捣㌹㠱㑦㤴慣搵扡㥣㌶㍣㘵〵昹扡ㅤ㘷㐳挲㑢㄰㘶㐸㝣摢挱挴挴扤㠷搰挴㥣㘸㜳㜷慡て㥢㤴㡢㜰㈲㌱㜱攵搳㡢挳㠶愲慢㈲敢搱摡㉣㝣〳慡攸㌹㑥㈴㙤㈵昲搴挹㈴挴搷摢㜵摤㐱敡扡昰㈰挳戰㝦㉣愵㄰㝦㈰㠵㈴て㌲扣㄰愰愴搴㈹㘴ち户〳㘴㐴搶摡㐳扣昴〷散〸〱搹扣昴搷攳㐷㉣搸㐵㘰㌱昶挵昷㝡愲愵㉤ㅡ慢㈶㠶㙡㤵㑤戳㠸㡣㍡扣戰㘰㌲㉥㑤㔹㍡〷㔰扡㘵㜷ㄴ㕦㌲㘴㠷㠱户㤰戱ぢ㌶㝤㙤㘵晢ㅥ愷㠱㥢ㅦ搰㌳㐵愵㌰㥣摤㉣挶㠱㔴挵攸挲愶攵戰㠸㜰㌸捣㌶㍢つ㐴㔵搰㔹捥㕥㥣㑡ㄱ晣攳㤷㐲慣ㅦ㙦つ㝤㘵㝢つ㜵㥣搳㡦〵昲〷晢敢晡っ挶挶㕢挹㌱㤰戰㕢㙡㔵ち慦㠷㥦㐶ㄷ㉥㍡㈷昴㔶㔶㍤㡢㠳昸ㄳ㜳㔶㥦搶愱晦ㄹ扤㔶㥣㜵㠶扤ㄹ挶㑥改晦户愲㘰㔳晤㉦ㄸ㝢㔳㠸㝣㕢㤴攱㐳㠱昱㤳㑤㐳㌶摣ㄱ㜸戶ㄱ扣㔱〷㘳㕤㘵ㄹ昲づ㜳㡢昸㜸㌵慣㔶ㄲㅣ㝥慦㝣晢搵㠸㘶㕦摡戶〳㕤〵㈰㘳㐳㠵㉦㐳〴㜵敤㥦㤶㕢昱改戶昸㜶㜴摣㜳挲慡㝡慥敦㥡挱搸㈲㠲扥㘳晣昶捣㠴捤㌳㈵扥搴㉥搴㙥挶㑥っ扥ㄳ㝤㑥捥㐳㘰㥦㤴挱ぢㄵ㡢㘴㘴㘱㙢㤱っ㝥㠷㌴㤲〸㉦㔱㍢昸㔷㤸昷㌵㡣㍡㍥㕤㥤㠷慦㌳㘰搱戶㔰㜶愱挷戹晤㠶〶户づ㜷戴摥〲㝦㤰慣㑦㈰㌸愶㤶昰昶㜷㜲㕦摢昷㈰摤㌶㕡㥢捦㤶扤昹摣捡㠵愷㠰搳慤扤㈵㑤㌲㝣㈷扦㐸㉥敢ㄵ㐲㕣摡㍦㡣扦㕢㜷搰㜲戴㔱搰㜹昴㐱㌷ㅤ㘱攳㜵戸捦戶㄰晤㍥㡢慥㘲㡡〰㍦摤㠸㌲㝣㄰昴昲㤱ㄵ挵攷戱㉣㌲〰昲戹㘲ㄵ愰㍢㔵㍦戹ㄱ㔵㡦挴〲㔹昰㡣㐱㜲㉣㡢捦愲㈱户㉢㕣㌶㔸㠲换ㄶ敡㉣㠱扣ㅥ昷㐰㍥㈷㜸㤶㔰ㄳ昹㌴㍡㌴㈷㘲愱戴晢㐴㍥戵搱㐴〴慤〰戵搰攴昸㈳戱ㄶ搱敢愸搶㙤〲㠷挰〵ㄸ愶㔸愴慣㈹㠶愱㠵敦ㄱ㌳㐸扦㡡晥㍥㜳昸改㑢㑣㝦㍦㉣㤴㈰㐴㔵㝡昲ㄴ㠴㙡昲ㅦ㑢㑥摥㐳㘹昷挹㝦㘴愳挹㡦㔰㐶㜲㈶㝡〰㌰搴㈷㉡昸愳ㄶ搳㐰㠶晢挸㥦㌸㑢㠰㕦㙡ㄶ㈳〶㑡㔴摦ぢ挸愰㉦㌷㕣戵扡㠸㑣摣户挰昵㘷㝣摣愳散㈳㕥㠴愴㉦愷ㄸ㍡㘳㡢愱㔶㉣搹㤱ㄷ㜶㕢挸〶㉣㠹㕦换㜶ㄵ改挵ㅥ㈳晣攲晤㌱㘲㡥ㅤ㡢扦㥣搲愲㤸ㄳ〸㈳戴㐸㐹㍦摣㐸昱扥戸昱㌷扦摤㜲㤹愲〲〹搴ㄳ㌶㈶㥤愹挶敦㡤ㅢㅦ挰㔷㔹慡㑤㡥㌷〸㤸㥥㠹ㅢ㤳ㅥ㔵攳挷攲挶㝦㍢戰户搹㌸愶挳㜰攴〲㠹㈴挳搶㔵搶㝦攲ぢ敤㘱㌴㉦㤸搴㥦〳㘶㔸㑣挹愹㐲挷㜵愵㐱〷㜱ㄹ挴挳㌷搲㜳戸摢㠴㉢㈰㄰戲攱晦㉡攱㌸敥㍣捤ㅡ㠱㠱㑦愰搷㄰㙣昶㜴昵挴捥㐵㜳摥㐳㐱扦㜹摣挷㤹慡戶慤㐸〴收㐰㍥摣摦㑤㥣昲ㄹ愶㘳㙢㍦攲㈰㤹挶㍢㈴扤㈹てㄵ㔸挹㡢㜷挷㤸捤㍤摡愲ㄹ晤ㄱ㈰〷搲ㄱ㤰ㄹ晤㔱挰㌰㄰挳摢捡戹ㄱ昲扦㘲敥㜷戳攲㍤〴㡦〱㤴〵㤹㥤㜴㔰㝣㉦挰㜰晣㍦慡ㄸ㕢㔳晥ㄲ㑤㍣ㄴ扦㉣㐹㐶晡晢搹攱〳〰㝤㜰摦㡡㠸〸换晡〷㔱㤲㝣㈹〵㠷㝡改㠷㔸昱㘱㠲㡦〰㤴ぢ㥣散㤶㜷㡤㙢敡㔱㜳㝤ㄴ㕤挵愳〴昸改ㅦ㡢㌲㝣㈸㜰ㅦ摥搰摤㔶收㔱㌸晥戰ㅦ愱捥搴ㄷ晣昷攰㡢晣㜵㉥扡て晦㐳㤲㠲㌲散昳摡敢㝢ㅢ㡢㑣㐰㥢㕣晤㔶戱搹捦㘳ㅣ慥慢ㄵ㐱攱㠸㔴㉡㈵慤㈸㠸㙦㉥㔸戸㜸〳摦㜲㐸㔵〸㐱ㅡ㔰ㄵ㑥㔴㜱ㄸ〵晡挷搹㤴㌸㈶㥥昴㑦昰㠹愸㔵㥢昸挹㈸挳〷㐱扣慡敥て㐴摤攳ㄷㄲ搷慡挲㙡㝢㈱昱慦㉡㔶㤲㉦㝣㠲㠳㈹㘴㈱㤳搶㑡㐴㥡愲愱捦㈲㌳搴㌷捣戹摤㡦㥦㜶㔱㔴捦搶捥㥥㝤㜶㌸㍦㜶㙤晥慤㙦ㅥ㝣攲㤹㕦晥攱昱㕦扦攳搰㥦晦昵攴㤳扦晥攳攳㤷晥昵挳攵㐳㍦㝢敡愹㥦摥晢㠵㑢㝦搸㙤㝥㔱晢昶戳㜳㕦㝣㜸昲晣挳て㥡愷㙦㍢晡昰摢ㅥ戸㙦㜲攱㡡昱扥扥晥晥㕢㐷㝦㝥捤慢㐶ㅥ㝤昰扢攲挷扦扤摡ㄱ㙡戹㜸㐱㝡ㅡ㕣戶㥡挶攷㤰挱㌴㌸攳ㄷ㜵ㅡ㕣慥摡愸攵㘸愳愶㔱㔰㠲㑦㠳ㄳ㔰ㄵ㐶扡㘲攰㍦て晢戴㐷</t>
  </si>
  <si>
    <t>df33c4f5-0839-476d-921a-4e5ba07a4935</t>
  </si>
  <si>
    <t>㜸〱敤㕣㕢㙣ㅣ㔷ㄹ摥㌳摥㕤敦慣敤搸㡤搳㑢㑡㘹㕤㑡㈹搴挱㡤搳㠶㔲㈰〴㕦㥡㑢敢挴㙥散愴㈰㐰㥢昱敥ㄹ㝢㥡㥤ㄹ㜷㘶搶㠹㑢愵㔶㔰㙥㠲㠲挴㑤ㄴ捡㐵ㄵ慡㠴挴昵㠵㍢て㐸㐸㈰搴㑡㍣挰〳ㄲて〵㈱㐰〲㐱㈴㕥㜸㐰㠲敦㍢㌳戳㍢戳敢ㅤ扢摢ㄶ㕣攴㤳敥敦㌳攷㌶攷㥣晦㝡晥晦㑣㜳㈲㤷换晤ㅢ㠹㝦㤹昲捣㕣户戸攱〷搲㥥㤸㜱敢㜵㔹つ㉣搷昱㈷愶㍣捦搸㤸戳晣愰てつ㡡ㄵぢ昵㝥愱攲㕢て挹㔲㘵㕤㝡㍥ㅡㄵ㜲戹㔲㐹搷㔰捦㐱昸ㅢ㠹ㅦ㜴昶ㅡ捣〳㉣捤㑣捦㉦㍦㠰㔱ㄷ〳搷㤳〷挶捥㠵㝤㡦㑣㑥㑥㑣㑥摣㜱攷攴ㅢ㈶づㅥㄸ㥢㘹搴㠳㠶㈷㡦㌸戲ㄱ㜸㐶晤挰搸㐲㘳戹㙥㔵敦㤵ㅢ㑢敥〵改ㅣ㤱换〷㙦㕦㌶敥㜸攳攴ㅤ㠷て㥢㜷摤昵挶㐱扣㍡㜷㝡㘶㝡挱㤳愶晦㈲㡤㔹攰㤴敦㤸㤵㔵㡢㙢㤳搲戳㥣㤵㠹㤹㘹晣㤷㤸㍦㥥敥㥣㔸㕣㤵㌲攰慢愵㈷㥤慡昴㜵㜴ㅣ戰愷㝣扦㘱慦㜱昳㜴晢ㄸ㤶㕡㌵晣愰㘰捦挸㝡㕤户攳㔱㑢昶㍣昶慥㙥㙣っ摡㡢搲昱慤挰㕡户㠲㡤愲扤㠴㠱㙡㐳昶㔹㕦㥥㌱㥣ㄵ㜹摡戰㘵挱㍥摥戰㙡昹㌰攵晡㙥㠹㠷㐸㑥㑣㉤㝦㘲捡户㘷㔶つ㑦捤挸攷挶㘴戴㍤收㔵搳㙤㙦敡㍥㉥愷慥摥挰㌱㙦敥摥づ㌵攷っ慦搹㜲扣㝢换㘸昱改ㄹ摣搶扤㝤㘲㡦搲㝤㕥搷扤㡦摡捡㜴㙢㌱㄰搱户摡㔱㉣㐶㉦ㄲ昴ㄳ㤴〸㠸㐰扤㑣㌰㐰㌰〸㈰昲晦〰㤷㈴㍢戲㑡慢ㄸ㕡㘵㔹慢㔴戵㑡㑤慢㐸慤㘲㙡㤵ㄵ慤戲慡㔵㉣慤昲㠰㔶戹㠰㌶㜱㉡昵昷㙢㔱晡昳㑦搷㔶㔶㤷㝥㌹晤攳㥦晤晤敢攷扣㘷扦㌶戸〷㡤敥㡢㈶㌵敢ㄹㄷ㐱㙡㉤㉡㍥㌴㜱㤰晦戶收ち㌰㠵㜹搸扣搳㥣㥣慣ㅤ㍥㘸摣㙥ㄴ戸慣っ攴愷〸㘵〴㙤〷捤晢㉤愷收㕥㔴戸扢㙥摡昰㘵㙢攳挶愳扡㘹户攱搴晣㔷㙣㕥戹ㄸㄸ㠱扣戶扤慥㌵㐸㐷户㐵戰㤵昴搵晢慥㙦敦㜶捥愸㌷攴搴㈵㉢慣㝥㘵㕢戵扤攰戹换摤㙢㡦㜹昲挱㘶㙤挷㡣愶㈰搴搶搵搸ㅤ慢っ慢挲㜹㡤捤慣扡扥㜴搴昴挶敤〵慢㝡㐱㝡㡢㤲㈲㔱搶搴㔲慦㘴㔵挴昵攳昳づㄶち㙥慤扤㉡㔹㙡摥㝤㈹〰㌳换ㅡ收扢㈶扤㘰㘳挹㔸慥换慢㔲㑤挲㜷愲㘲㝦慡昸㤸㕢㙤昸㌳慥ㄳ㜸㙥㍤㕤㌳㔵㕢㌷㈰㘹㙡愷摣㥡捣攷㜳㑡㈸㐰攰昶昵〹㤱扢戵㍢㉦㈸㐴㈴㔰㑣㐶扥㈶㑤㜶ㄳ㘷戰㍡慣愲㉥㐹㤳摡慢户ㄸ㡣昳㔵㌲㈶㠳〳ㄳ㙢愲晥攰㑢㕦扢挵戰㑤捣扤戴㡤㌵㙤㌴㕡晤摤敢搲〹㑥ㄸ㑥慤㉥扤㑣敤㈷㌸㈳㝤ㄸ愰㜰ㄹ〲愱敢敥㔱搵㠹㑢㘲愳㜰搱慡〵慢挵㔵㘹慤慣〶㈸㠳㠶㉣㤵戸戵ㅤ㐹扦〲㐵晡㕥㠲㔱㠰㜲㌹㔷摣挷㐶挵㌲㔲慥㐰改㤴挱换㈹㐱捥㝥㈹㕥ㅥ㌴㡦㔹昵㐰㠶㐲㜹搸〴㐶㐲慤愶搰㌷㐴ㄲ昵㡣㙡愸㌰昶㤹㌳愰㔲挳㜲㠲㡤ㄶ摦㜶㜰㐹㐸㐴扢戲㘰挷挹〲㡡㠲戴㍣挸攰㌵㄰㑤㥢㌴挸㙥㥣㈰㈲戲㐱㠶㘶挷挸㘹㈲㘳晢っㄹ㠱昶㐹㈲㘴敢㠳摤㘵〴㠹扤㤳㐸搹愹㉢㍦敥㑡戳捤㙣昹㔰㥡㕤㠹㡤搳慦㈲戸㥡攰ㅡ㠲晤〰攲㡦㤰㜰㤴㜲挸愷㤳晥ち㍣敢搷ㄱ扣ㄲ〰昲㐹愷捣㠹㐴ㄵ㙤愸敤搸㤱㙣㌷〴㍢㔹ㄹ挵愱㈸愲㘵摣戴㌳㠷㙣㠵攸挸敡摣ㄹ扡㌶慦㜴散㙢扡搳㘶㜲㌹愴挸㡣愶挹戵㙥搱㌴戹ㄱ㙣摡愳摥扡〱㕤昵㌱㠲ㅢ〱捡晡慢〸愱㕣㘸昰㙥捦愲愷㐹昹戲㌰㡢㐲㘳愸㐷〵ㅦㄱ㌲㡦〰ㄹ㐲慥攳昸戲㙢㐳搳ㅣㅣ㌷㕦昶㌶昴㠱敥晣ㅤ㈱扤㑤㙦敥敡ㅤ晡㡢㥥愷ㄵ㝤ㄳ搸㑢晣戶慢㡥戹ㄹ搵晡㙢〸㙥〱㘸搳㌱㍣㝤㍦㕦㑦㠱㌲㡢敤〴收昶搲敢愲慣摣愵㡤㌵愹㌴搰愰戹㘴㜸㉢㌲㠰〷攳攴㉣㙣㘱搷昳㘴ㅤ㠷摡㥡㉡攰昹攵敡㜴愱㝦捣㜳㙤㤶敦摡挸晥换㐲㌱攴昳㕡㕦慥捤㐶捥戰㌵ㄳ㍥愷〴攵㔰〷摦摥㕤㐸㈴㍡愵挹㡢晤戲捦㤷扢㤲愴〷㐹昲㍡㙣慢㝥㉢〰愴㠴昸㜵㔷㠹㜲㠰捤㕥慦㥡愵㉤㔶㝡昸㌲㑥㈷㙤㍥挴づ㌹㌲㄰㍡㙣愷攱㍦昰㠷散㐵换㙥ち㡢〱㝢㐱㝡㔵昸ㄶ慣扡㉣㠷㙥㔹㡡㥡㕤㔹昱㌲㤱ㄵ㝤㝤ㅤ攷改っ晦㥡愲㤳㌶㈹㤱挹敤㤹㤵ㄹ㘷昱ㄶ㔱搱つ㐹愱㤲攱ㅡ㙡㑡㈰㔲ㅥ摢敥㡡㤸ㅥ㐴捣㙤搸㌸晤㈰挱㈴挱㈱㠰挲戳㤰㌴摢摤㜸㠶挳晡搷改搲慥㔴㜲㈵愲㐱戹〸㥦改㉡慣づ昳㌵㙦㈰戸ㄳ愰捤晣愱〳㌲㠳㄰ㄵ捡ㄳ㠴愸挲ㄸ收㌹㑢㕥㈴つ散㌱ㄱ㔸㥡㘹昸㠱㙢㌳戲㌴㘴捥扡愷摤㘰搶昲搷㄰㠹ㅡ㌵愳捣晤慢搲〱㜵㜹戰㝤摡捡摣戵㌵㔹搳捤㐵户〱搱㜶㜲㜶㈷ㅣ捣戱ㅤ戰㈵搵搹㕣ㄳ㐸扤㥤㡦㌱㠴挰㑥㉢㝦㉢扤戱摢昲㝥昳搰㌷摣摡搱㈵㉢愸换〱㌳㘴㍡收㑢㈶㜶ㄱ㤱㠳㕡扦戹戴敡㐹㌹㍢㘴ㅥ昷慣㕡摤㜲㈴㤱〱ㅢ㤳挱扡㌹戹㠲㈸挱㠲换ㄸ愰敢っ㤹㑢㥥攱昸㙢〶〳㡡ㅢ㝢㔳㑦㉡㉣㔲㌰愷㉤挷挷㙢ㄴㄶ㤹ㅦ㌶ㄷ㔷摤㡢㠸搸㌶㙣攷戸戱收敦〸慣㤰攸挳愴㔰㈳㌴愱㘹愲愴㤵㝡挵てて攴戹ㅣ㜹㉦㑦愰㜰㤵㉢搰㘷㥥愱扤㘹搷㐷㌱ㅡ摡改㥣搳㈰愲㐷捤挲扥㑣㈹㑣㑥搵敦㘲㥦㌷〱摣㜳晣散挹㔶㘴敥〵挵慣ぢ昴昲㘷挸㜸㐵ㄶ捤㐰〸㝤㜴㝢㐲㔲㘱ㄹ㈹〷ㅣ〸㡣昳愹㥤晣捡愶㙡㐳敡摢搳捡ㅥ㐳㈴㘹搰㥣㌳㤶㘵ㅤ昱㘸摢〸昶㠴て㌴㘳㙤愳敥㐷㜵㌳慥㙤ㅢ㈴㉤㤲攵㘲搵㈰〵㑦㌵〲昷㤴攵攸㈶㠰愲扦愸挸戸㠴㈲攳㤲㉡ㅡ㌴捦㌰㌴愸昲ㅣ换㕤㌱㍣㉢㔸戵慤㙡㠹てっ摦敤〸㥡〴㤳㔳昲挶㈹㤶ㄹ㘳㙤搶晣㔹㤸㙣晥〴搰㍤〱㌹捡慤㈳晡㐱戹㥡㈸攲㥦攸搱戱〴〱愳㍣愵晡㕢㌰㕡㐱摤㡥㠰挸㔱改㜲㝣〷攳昲㈳㈸〹㠵㄰戱㥥㐱㈲昰ち㈶㠴㍣㕤摣㐵昳慣㘳〵挰ㅥ㌱㜶捣ち㘶㝤愰ㅣ〰㔹㜵扣扤㔶㘱㌵搱㘹扣愹ㄵ㙥攸慣㑡愹㠹敢㍢敢㤳㝡攳搵㥢㔴㠷ㅡ㈵愱㐸戶㙡愴㌴换㈶㜳摣㐹慡㐶㈸挵ㅤ㙢ㅢ㤱攵㌶㙤敤㍢愵挸ぢ㔰㑣㡡㘶㜲晡㕢ㄵ愱㈰搰ㅢ改㈸晡散戳挹㈳ㄱ戱愱つ㔰愶㥥ち换㠶愲㤰攰㐹㕣㍢愹挹㜲昴〴晥摥ㄳ㘵攷ㅢ㐱慡挶戸㌴ㅡ搵㑣搵敢昳づ慣㠴慡攱搵㜶〸㑢㘳㙤愱㠶㔱摣搹慢昶て户㌷挱㠸ㄱㅢ㌲㉣㤲攱〷〶ㅢ㠲戹ㄲㄱ㔵㕡㘷㐳摣敡㘶㜱㠹㑦愷愴攱㈸っ㉣〶戵㔹戹慥捣戰㤶㈵㍦慡㍡㌴㑦㡢㑡㡥敡收搴戲て㤵ㅥ㔰㡥㐷㌹挵攰扡㜹㠶㙥㈹㕣㘲㠰搸㡤㜲ぢ搵〰愱摤收〰㍣ㄹ散ㅣ散㘰㐷挲搰〹慤㌳㑡搰㘲〶攱愶ㄷ㐱摥改ㄱ愳㄰愴愶㑡㝦㍢㉡㍥昷〴搳㔷㡦收攲㑣挴㐴っ㜷㘵㔸て㐰㙥㌲㌲㐹㉥ㅡ㡤〳收愱㘴㔳㐲㙢㌰㉥愳㠹㌱㐴㤳捦ぢ㜰㡢㠷戱慣㘱戲㑤ㅤ昷摣〲ぢ摡戴扥戱挷㍣改㔴敢㡤㥡㔴慡㌸㤶搵㑡㈳敦〸㝣愹㉢㠰㈱㌷㘵散㑢戴㈹㈷㜱㤴攲㤲㠹愴摥敤㙥晤㈸扡㉢㈱㠷㌱㐲搵挷〰㘴㠶㕢㑥〵挴㍡敥㈹搰㍥摣摢扡挰愰㉥捦㐱愴㜵ㄴ㔱㤶捤攱㍥㕥㌳㡡慣戸㉤搱㙣捥㥤㜳㘹戳㈷㡡㑥㔸㘱搱㡥挰ㄱ搶ㄹち扣㘲ㄱ挶㐸㡦摣挱㐱㜲㤷愳攸敥攵㐷搴㘳敥㌲㔰愱㌰㈰ㄸ攳攵㈹㈸㠷㕤〵㈳搱攰搶㕡㔶户㘰昴㤷㤶户㍥〵㈰ㄸ〶愶㐱㡢㤶愱㠱㌳㠳晣搶〶捥つ㘸㤵ㄱ㈱㑤〶㔳ㄹ愳ㅣ㠵挳ㅥ㐸〳㌷昱㈰扤攴㐲〹〵晢搴挵戰昸㙥攲戸㡤㈳㤰敢㕤搵㔶戸㘰〴戸晥攲散㙦㉢㥥慡搵㘸敥挲㍦户㈳戰㡡慢ㅢ愱㌹扡慦敤㔲㤶㕡ㄳ敤扢㥢摡㉡愲换㠲㠷㘶㈷㑥ㄸ㐱㜵㜵㌱搸〸㉦㙥昵㑡ㄲ㠵ㅦ挱ㅦ戱改摢㘹㌳攷ㅤ㕥㐴㕤攷摥㤷㉦㌸敥㐵㐷捤慢攰昳搶ㅦ㈸〴㔷㈸晢㌹挹㜲敥摦昸愷㤲㤶㉢晣㄰㈳㙥㘷摡ㅣ愰攵㈰攱㌸㉡㠵搲㘰っ昹っ㍡㠱敤摥扣㌵㐰㍡搹搷㐶㈷㑡㄰散ㄲ㡡戳昲愲ㄱ㡡昸〱搰㑡㘲〹㡦攴搸昳愷挱晡攲晢㈸㈱挲昱ㅣ㠹㤱挲㡤挸㘵愰㑥〹昲攸㡡〷㉦㠴晣晦㘰㈹收收㑤搹改扦挰捣攲㝢敤㈸扡㥥㈸晡㙥〷㡡〴慦㠱㈸晥扤〷㤹㌸ㄵㄸ㥥㝤㕥㠱㜰慥㘹昷〰晡㤲㕦昸晤ㅦㅥ㐰攷㈲攲㔰㌶ㅡ㐲㙤㌷攳戹㘹㈲昴㜵㤸〸っ摥㉢ㄳ攱ㄴ㌲㠲㔱晣搰㐴㠸㝣㈰昳㈸搸摡㐴㘰㙣㉦挳㄰㑣㠴㕡ㄳ㙥つ㥥挰慥戲改ㅦ㍢㠱㡢户搲㐷㍣ㅦ㑡换㥦㠱㐷敡敡捥攲〵挳㌳散晤慡晣戸㈷愱捣扣㈵摣攴㔶㕤搸攳摡㑤㙢㔴愷㑤㝣ㄵ戱㤷㝤搷㥦戲扤晢敢挰㔴㤸㐲昷扤㈸㠹攲ぢ昰㤴〸㥥ㅢ㜲敦搹昷㡤攳扦㝢攸戱愳扣慤ㄶ搱㙡攱㔶攴㝢〹搹搳㥥㐰㔰㌷㜱㔱攴㑡㝥㤸㜳ち㥦㈸㔹㙢㜵㌹㙤㜸捡ち昲㜵㍢捥㠶㠴㤷㈰捣㤰昸㜶㠲㠹㠹㝢て愱㠹㌹搱收敥㔴ㅦ㌶㈹ㄷ攱㐴㘲攲捡愷ㄷ㠷つ㐵㔷㐵搶愳戵㔹昸ㄶ㔴搱昳㥣㐸摡㑡攴愹㤳㐹㠸㙦戶敢扡挳搴㜵攱㐱㠶㘱晦㔸㑡㈱晥㐰ち㐹ㅥ㘴㜸㈱㐰㐹愹㌳挸ㄴ㙥〳挸㠸慣戵㠷㜸改て搸ㄵ〲戲㜹改慦挷㡦㔸戰㡢挰㘲散㡢敦昵㐴㑢㕢㌴㔶㑤っ搵㉡㥢㘶ㄱㄹ㜵㜸㘱挱㘴㕣㥡戲㜴づ愱㜴摢敥㈸扥㘴挸づ〳㙦㈱㘳ㄷ㙣晡摡捡昶摤㑥〳㌷㍦愰㘷㡡㑡㘱㌸㝢㔹㡣〳愹㡡搱㠵㑤换㘱ㄱ攱㜰㤸㙤㜶ㅡ㠸慡愰戳㥣晤㌸㤵㈲昸挷㉦㠵㔸㍦摥ㅡ晡捡昶ㅡ敡㌸愷ㅦぢ攴て昶搷昵ㄹ㡣㡤户㤲㘳㈰㘱户搵慡ㄴ㕥て㍦㡢㉥㕣㜴㑥攸慤慣㝡ㄶ㠷昱㈷收慣㍥慤㐳晦㌳㝡慤㌸敢ㅣ㝢㌳㡣㥤搲晦㙦㐷挱㤶晡㕦㌰昶愶㄰昹㡥㈸挳㠷〲攳㈷㕢㠶㙣戸㈳昰㙣㈳㜸愳づ挶扡捡㌲攴ㅤ收ㄶ昱昱㙡㔸慤㈴㌸晣㕥昹昶慢ㄱ捤扥戴㙤〷扡ち㐰挶㠶ち㑦㐳〴㜵敤㥦㤶㕢昱改戶昸㑥㜴摣㜷捡慡㝡慥敦㥡挱搸㈲㠲扥㘳晣昶捣㠴捤㌳㈵扥搲㉥搴㙥挲㑥っ扥ㅢ㝤㑥捦㐳㘰㥦㤶挱㡢ㄵ㡢㘴㘴㘱㝢㤱っ㝥㠷㌴㤲〸㉦㔱㍢昸㔷㤸昷㌵㡣㍡㍥㕤㥤㠷慦㌳㘰搱㡥㔰㜶愱挷戹晤㠶〶户づ㜷戴敥㠵㍦㐸搶㈷㄰ㅣ㔳㑢㜸攷扢戹慦敤㝢㤰㙥ㅢ慤捤㘷换摥㝣㙥攵挲㔳挰改昶摥㤲㈶ㄹ扥㤳㕦㈴㤷昵ち㈱㉥敤ㅦ挵摦敤㍢㘸㌹摡㈸攸㍣晡愰㥢㡥戰昱㍡摣㘷摢㠸㝥㥦㐷㔷㌱㐵㠰㥦㙥㐴ㄹ㍥〸㝡昹挸㡡攲㡢㔸ㄶㄹ〰昹㕣戱ち搰㥤慡㥦摣㡣慡㐷㘲㠱㉣㜸挶㈰㌹㤶挵攷搱㤰摢ㄵ㉥ㅢ㉣挱㘵ぢ㜵㤶㐰㕥㡦㝢㈰㥦ㄳ㍣㑢愸㠹㝣ㄶㅤ㥡ㄳ戱㔰摡㝤㈲㥦搹㙣㈲㠲㔶㠰㕡㘸㜲晣㤱㔸㡢攸㜵㔴敢㌶㠱㐳攰〲っ㔳㉣㔲搶ㄴ挳搰挲昷㠹ㄹ愴㕦㐶㝦㥦㍢晡散㌳㑣㝦㍤㉡㤴㈰㐴㔵㝡昲ㄴ㠴㙡昲ㅦ㑦㑥摥㐳㘹昷挹㍦扥搹攴㐷㈸㈳㌹ㄳ㍤〰ㄸ敡ㄳㄵ晣㔱㡢㘹㈰挳㝤攴㑦㥣㈷挰㉦㌵㡢ㄱ〳㈵慡敦㐵㘴搰㤷ㅢ慥㕡㕤㐲㈶敥㕢攰晡㌳㍥敥㔱昶ㄱ㉦㐲搲㤷㔳っ㥤戱挵㔰㉢㤶散挸ぢ扢㈳㘴〳㤶挴慦㘵扢㡡昴㘲㡦ㄱ㝥昱挱ㄸ㌱㈷㑥挴㕦㑥㘹㔱捣〹㠴ㄱ㕡愴愴ㅦ㙥愴昸㐰摣昸摢摦㘹戹㑣㔱㠱〴敡〹ㅢ㤳捥㔴攳昷挷㡤て攱慢㉣搵㈶挷ㅢ〴㑣捦挵㡤㐹㡦慡昱㘳㜱攳扦ㅣ摡摦㙣ㅣ搳㘱㌸㜲㠱㐴㤲㘱敢㉡敢㍦昱㠵昶㌰㥡ㄷ㑣敡捦〱㌳㉣愶攴㔴愱攳扡搲愰㠳戸っ攲攱ㅢ改㌹摣㙤挲ㄵ㄰〸搹昰㝦㤵㜰ㄲ㜷㥥㘶㡤挰挰㈷搰敢〸㌶㝢扡㝡㘲攷愲㌹敦愱愰摦㍣改攳㑣㔵摢㔱㈴〲㜳㈰ㅦ敥敦ㄶ㑥昹っ搳戱戵ㅦ㜱㤰㑣攳ㅤ㤲摥㤴㠷ち慣攴挵㝢㘳捣收ㅥ㙤搱㡣晥〸㤰〳改〸挸㡣晥㈸㘰ㄸ㠸攱㙤攵摣〸昹㕦㌱昷㝢㔹昱㍥㠲挷〰捡㠲捣㑥㍡㈸扥ㅦ㘰㌸晥ㅦ㔵㡣慤㉢㝦㠹㈶ㅥ㡡㕦㤶㈴㈳晤㠳散昰㈱㠰㍥戸㙦㐵㐴㠴㘵晤挳㈸㐹扥㤴㠲㐳扤昴㈳慣昸㈸挱攳〰攵〲㈷扢敤㕤攳㥡㝡搴㕣ㅦ㐳㔷昱㈸〱㝥晡挷愳っㅦち摣㠷㌷㜷户㤵㜹ㄴ㡥㍦散㐷愸㌳昵〵晦摤昸㈲㝦㠳㡢敥挳晦㤰愴愰っ晢扣昶愶摥挶㈲ㄳ搰㈶㔷扦㌵㙣昶ぢㄸ㠷敢㙡㐵㔰㌸㈲㤵㑡㐹㉢ち攲㥢ぢㄶ㉥摥挰户ㅣ㔱ㄵ㐲㤰〶㔴㠵ㄳ㔵ㅣ㐵㠱晥㐹㌶㈵㡥㠹㈷晤㔳㝣㈲㙡搵㈶㝥㍡捡昰㐱㄰慦慡晢〳㔱昷昸㠵挴戵慡戰摡㕥㐸晣慢㡡搵攴ぢ㥦攰㘰ち㔹挸愴戵ㄲ㤱愶㘸攸昳挸っ昵つ㜳㙥昷攳愷㕤ㄲ搵昳戵昳攷晦㌹㥣ㅦ扢㌶晦昶户つ㍥昱摣㉦㝥晦㠹㕦扤敢挸㥦晥昵攴㤳扦晡挳㈷㥥昹搷㡦㤶㡦晣散愹愷㝥㝡捦㤷㥥昹晤㕥昳换摡㜷晥㌹昷攵㠷㈷㉦㍣晣愰㜹昶搶攳て扦攳㠱晢㈶ㄷ慥ㄸ敦敢敢敦扦㘵昴攷搷扣㜶攴搱〷扦㈷㝥昲㥢慢ㅤ愱㤶㡢ㄷ愴愷挱㘵慢㘹㝣〱ㄹ㑣㠳㌳㝥㐹愷挱攵慡㡤㕡㡥㌶㙡ㅡ〵㈵昸㌴㌸〱㔵㘱愴㉢〶晥〳愰收戴晤</t>
  </si>
  <si>
    <t>Estimated sales table (Catalina)</t>
  </si>
  <si>
    <t>month 1</t>
  </si>
  <si>
    <t>month 2</t>
  </si>
  <si>
    <t>month 3</t>
  </si>
  <si>
    <t>month 4</t>
  </si>
  <si>
    <t>month 5</t>
  </si>
  <si>
    <t>month 6</t>
  </si>
  <si>
    <t>month 7</t>
  </si>
  <si>
    <t>month 8</t>
  </si>
  <si>
    <t>month 9</t>
  </si>
  <si>
    <t>month 10</t>
  </si>
  <si>
    <t>month 11</t>
  </si>
  <si>
    <t>month 12</t>
  </si>
  <si>
    <t>month 13</t>
  </si>
  <si>
    <t>month 14</t>
  </si>
  <si>
    <t>month 15</t>
  </si>
  <si>
    <t>month 16</t>
  </si>
  <si>
    <t>month 17</t>
  </si>
  <si>
    <t>month 18</t>
  </si>
  <si>
    <t>month 19</t>
  </si>
  <si>
    <t>month 20</t>
  </si>
  <si>
    <t>month 21</t>
  </si>
  <si>
    <t>month 22</t>
  </si>
  <si>
    <t>month 23</t>
  </si>
  <si>
    <t>month 24</t>
  </si>
  <si>
    <t>month 25</t>
  </si>
  <si>
    <t>month 26</t>
  </si>
  <si>
    <t>month 27</t>
  </si>
  <si>
    <t>month 28</t>
  </si>
  <si>
    <t>month 29</t>
  </si>
  <si>
    <t>month 30</t>
  </si>
  <si>
    <t>month 31</t>
  </si>
  <si>
    <t>month 32</t>
  </si>
  <si>
    <t>month 33</t>
  </si>
  <si>
    <t>month 34</t>
  </si>
  <si>
    <t>month 35</t>
  </si>
  <si>
    <t>month 36</t>
  </si>
  <si>
    <t>month 37</t>
  </si>
  <si>
    <t>month 38</t>
  </si>
  <si>
    <t>month 39</t>
  </si>
  <si>
    <t>month 40</t>
  </si>
  <si>
    <t>month 41</t>
  </si>
  <si>
    <t>month 42</t>
  </si>
  <si>
    <t>month 43</t>
  </si>
  <si>
    <t>month 44</t>
  </si>
  <si>
    <t>month 45</t>
  </si>
  <si>
    <t>month 46</t>
  </si>
  <si>
    <t>month 47</t>
  </si>
  <si>
    <t>month 48</t>
  </si>
  <si>
    <t>month 0</t>
  </si>
  <si>
    <t xml:space="preserve"> Yearly market growth rate</t>
  </si>
  <si>
    <t>Minimum month 1-6</t>
  </si>
  <si>
    <t>Minimum month 7-24</t>
  </si>
  <si>
    <t>Coefficients</t>
  </si>
  <si>
    <t>Months to obsolescence</t>
  </si>
  <si>
    <t>c3c57cb7-0aee-4391-bf4a-564bd506b69e</t>
  </si>
  <si>
    <t>Market share growth multiplier (Yearly)</t>
  </si>
  <si>
    <t>Market share growth rate (Monthly)</t>
  </si>
  <si>
    <t>㜸〱捤㔸㕤㙣㕣㐷ㄵ扥㜳㜷敦㝡敦㝡㥤戸㑥㥡㌴㍦㑤㔷㈴㙡ㄳ㌹㙣扤㠹摤搸昹㔱昱敥晡㑦㜱㙣挷扢㜱㠴㔰戵扤扢㜷搶㝢攳晢攳摥㝢搷昶愶㉦㍣㈰㈱㠱㉡㈴㐰〲昱〲〵搱愶㍣昰〴㙦㤴〷攰㠱ㄲ〹㜸〲㥥愸㤰㉡㈱〴㔵挵㑦攸〳㤴㜰扥戹㜷敤摤昵㍡㑤㡣㤱㌲挹㡥㘷收捣㥣㌹㜳收㥣敦㥣戹ㄲ㤳㈴改㍥ㄵ晣㐵㠹愲㜱扣搰昰㝣㙥愵㜳㡥㘹昲㡡㙦㌸戶㤷ㅥ㜷㕤慤㌱㙢㜸㝥㠴㈶挴㑡〶搱㍤愵攴ㄹ户㜹扣戴挶㕤㡦㈶㈹㤲ㄴ㡦慢㌲搱㥢扦晥㘶㐳挵㉡㌵㑡㔵㤲㘶㐹挵㕣㜶扥㝣㡢㔸ㄷ㝣挷攵㘷㔳㑢〱㠳㉢㤹㑣㍡㤳ㅥ扥㤰㜹㈱㍤㜴㌶㤵慢㥢㝥摤攵㔷㙣㕥昷㕤捤㍣㥢㕡愸㤷㑤愳㜲㤵㌷㡡捥ち户慦昰昲搰昹戲㌶㍣㥡ㄹㅥㄹ愹㡥㡤㡤㈶㘳挴㜹㈱㤷㥤收收㉡昱摢㉢慥㍤挴㜵㉥㤷㕤㜰㜹㜵慦㜸㉡搰㐶㈶捦㉢〶搴挶戹㙢搸换改㕣㤶晥户㘸㠵㝡ㄷ搲昳㠵〲户㍤挳㌷搶っ扦〱捤愹搶㝣愵扣愴㤹㜵ㅥ戳㠴㐸㜱㙢㐹㜳攷㌴㡢昷㔹㌷㍣扥愸搹换ㅣ㍤挵㥡慡ㅢ㝡㤴慥㌳㜲愶摢㐶愱㤲搲昳戹㙣慥愶戹㝥挰㤲㌶㜸扥摢㙣戱㔳扡㐵ㄴ戱㐶㡣㐲㍤慣㌷㌴ㄸ散㈹愴㡣㐳㔴㤵慡㔸㠲慡〳㉤㉢㔳㘲㘹敡ㅣ㡢摥㈳戳㙢㕤搸㑢㌳攵㤲㈶㤷捡㜲愹㈲㤷㜴戹挴攵㔲㔵㉥㉤换愵㥡㕣㌲攴搲㉤戹戴㐲㜳㥡㈵摥搳㈳㠷攵㠵慢戵㡦㝥㝤㜹㘵昲昵扢㜷㤴㍦㉤ㅣ扡挷㘰㘹挲攴㤲搴㔰晢愸㡡敤愳慡㡢㈰ㄹ挶晥㑡㠲㐰㤸㝦㝦㙤改昷㕦㝤攵捤摣㘷敦て㤶摦晤攴㝦㠶㤳晤戴㘴㡥㌴㤴㥥攳晥ㅥ㤹㤳〲捤㍣晣㡤㐰㝣挵ち㉥㌴捦扤㡡㡡摢㥥戱㜵扥ㄱ愳ㄶ㔹㐱搲捡㌹戶捦㌷晣扣收㙢㍤搶㠲收㜲摢㔷㘹搲愰㔸ㄵ戴戰戲㑦㡣㌵㔷㈷挲ㅥ㜱攸ㄷ捤ㄶ㉥扤㘲㈰攰挴〸づ㈲搱愰㡥挷扡攱挲戴收搵㝣慤㙣昲㔳ㅤ㠶〳扤㤱慤摥昰つ搳㑢ㄳ换㈹搷愹慦㐲愳㝢挵〷敥慥挲扣㘲〳㔴〹ㄴ挳㕦摡攰㔳敡〱晡㤳㄰㐴ㄵ㐴扡摣晢愰㙣搱㤲㠷愹㐳㈲收ㅤ㑢㌳散㍤扡摣攴㔳挴昴㝡攸ぢ㜹㔷㕢㈷扦摥㘲㝤㉥㍤㠴㝦ㅦて㙣㠴㙢搵㤱敡㠵㙡㈶愳㡦っ㘹攷㌵〵㡥昴愸㝥㜹㤰搶㈴慤㥢㠶慤㍢敢挲㔱〷㉣昲㐲攱㝣挵挶㉡ㄷ㐳挹㙡㔱㜳㤷㌹㌹扦㍢㤳㍦㔸捤㌹慥换㑤捤攷扡ㄸ〰搸ㅦ㙥ㅦ昴㈶㕤挷挲昸昱慣收昱㉤㄰ㄸ慣〶ㅢ㘵㥤扡慤㝢挷扡ㄳぢ㍥戱㍥摡㐹摢㘲戲㙤㔹㠱㠰㤱㝢㐲搲ㄳ㥤换㠴昱㡦㙦ㄸ〱昹改づ㌲㐱愳㔳摥㤹㍡改昲㔷㌶愹摢㈴ㅡ愷㠸户挶㐱摦㜶捡㠰ㄴ挸㐵㐰收㜸摣ㄶ攲つ㕡ぢ㐶㘵㠵扢〵㡥㜸挹㜵㜱搴㈷㐱攲攴㡦ㄵ敥つ捥㐳昵㠴捤晡㈷㕡㐷慢ㄳㅢ㍥㈷㙦搶㐹㕥㡡㔹㝥愳〸㑦㍡搴㌶㈵搸㤳〸㐷摡㠶㈷㥤㑡摤㠳搷扡㡥搹㑥ㄹ搷搷㌴摡㔳扦收攸㍣ㅡ㤵㈳㔲㔴㡡愲㐸ㄴぢ㈲攴捡㐳ㅤ㡥㉡〲て㜸㝢慤〸摦㘲㌹㠰昸昳て戵愸摤扣戰慥ㅢ㘴㙣愶ㄲ散愹㜶㕦㐹㉦㤲昶㐸㑢㈶㠷㈳挹㥤㠸搲㈲攸㤶搵㘰㤳慥㜸ㅡ㥣愸㐵㘷戰㕢捣㍥扤昳㔱〴摢㑤换昸晦㑥㤶攵〳攱改㈷搶〸戳愷㌵㕢㌷戹晢㘰㝤㐱㈲昵〸慡愳愸㡥㔱㤵㤰㤴昷〸摤㜶搴㈴㈲㈱摢㘰つ㘵摤搰晤㕡慣挶㡤攵㥡㑦㘳㤴慡挵攳㔰昳㙣昸晢㠸㜲戵昷㤱慦愹㑦愳㍡㐱㔵㈲㤱㤰〴㝥挶ㄲ㙡㑡昴㈵㠶㠸㈴愲㍢攲改㜶㜰㍤㠹㘹敡〳㘸っ挱ㄸ㠰愶㍥㠷敡㌴慡㌳㔴㈵㈴昶ㅢ㍡〷捥戲㐸㐱攷㉥つ㙤㐹㌴㠸㔹㘷㌱慢㐵愲戴攸㑢㔱㘰㝤㌷戵㙤㐶㈶㘸㉤㌱敢㘸晡愴㔶愱㝣戳㈷捣㌶攳㌹挷㕡愵㜸改昶㘳㘶㡥扣㠵扣㜰捤搰戹ㅢ挷㐰㠱㔲摢㈸㈵㥢㕥㑣㘰㡤㐷㠱㌰㈲㈹㑡㙦扣摢㕥㌳㑤㕥愷挲㍢㙤㑤㥤㘷戶昱晦换昵搱ㄷ愱敡㐴㐲㈴㈹捦㔳㔳ㅤ愲㑡挱摤㍥戲㝦敥愷㐵㠷慣㐲捤㔹㥦愶换攵㕥㤰捣㜹㌹搷昰て㙦ㅦ愶挰慥㔹㐷挴昸㤴换〹㤲摤㈲㈱㤳㌸㈳㔶ㅣ敤㑡ㄱ㡢㡥ち昷㘸〱㠶挱敡㤲挱搷ㄱ㑥㥥搹㑥愲㙣㌴㔷昷㝣㐷攴㈱㈷戶搳昳捥㥣攳攷つ㙦搵搴ㅡ愷扡㤰〳捡捤ㅡ户〹㑤㕤〲搵㡦㥢攴慣慥㜲扤㡢㡣〵愷敥㔶昸㑣晥㜱挰㘳扡愹愰㌰〱挵㉣捥㘲㌲愳戲㍢㈸㘰㌰ㄷ改搵㠳摦㥦晡挳敤捦扤ㄸ㈳㠰㘷攴㈰攴㈲ち攰㘱㌷㤰つ挷散㙢㑢ㄴ㥥挴戳攲ㅡ㍤挵㡣㔵㤳㘷㌵㤷っ摢㜱㍤搵㙡㌶〳挳㙢㐹昰〳㙦㜹ㅣ㤴㑤㜱㉦㠸㜸改㥤ㄱ扦㐵㜰㘱㠳㌰㘶攰〵㍢搸ㄱ㥡挴戹㠱㤷扢扣㉢攵㔷㠴㙣㡦㈸〸摥攲㍤㙢㐸昳㑢㈵㈹づ戱㔰㤸昲㑢㘲搵㔵㍥㠰㝤搴挶昳㑦慣㑡慣搸捥扡㉤㈴㔷㍣㘴㕦㘰愸昶昴攰ㄸ㐸㥣㐵ㄹ㘹㥡㡤愴㈰㥥っ㜶搳㔵㤰㈵㙦扥㑦㘷㜴ち㔸攱㠳㌴㠹〷㘹搱攵攲搵ㄹㄷㅤ㔲㘱㥦㜵搳㜱㔷捡㡥戳㠲户换㍥搱昳㙡㥣晢㜸㈱昶㕡挱㌳ㄷ㙤戲晤㐸愴敤ㄵㄸ敡ㅤ㐴攴攸㐱晣ㄹ愶㔶㘴搲慤㠸ㅥ晢〵㥤ㅦて戶昷晥㌵㜶昷㌵㜷㝡昶㌵㘷搰晡攱搷晦㍣挰摥〹〹㕦昹㐲晤昲㍢摦ㅣ㤸㜹攳搹て扦昴搲挹㝦㝥愸㈰愴㍤㔴㍡㠱〷捡晥敡㈶㜶ㄵつ摦攴扤搵挰㌴搰㡥㔷〹㡤㈸搵搳㝢慡挵ㅡ㥤㍡摦㔷㥤㜲つ摤㌴㙣づ搳愱㈴ㅡ慦改㔹扥㑣㘹摤㠲㠳㤷扢㘳昷㔵㡢慥㘶㝢㠸㌵㜶愵㌱搰搶ㄳ摥愲㔴戳㠶敤搱㌶〲㉦搱摥㕦〵㥣搳捤搵㉤㝢㑡㕢昵ㅥ〷㜷㈲㍢㘹㤶〰扣㘴㈶换㉣㉥挷㜷改ㄱ㔲㙣㤴昸ㅤ㙥昱挰㡢愹晣戵昱搴摣挲搲〷㍦晡〶攵㝦戲挰㌷昹ㅣ㜶つ㘰つ㐹挹挳㈷㝢㤰㌷㈹扥㤲㠴㔹㜸愴㕢攸摥捣㐶攱㕦敡ㄸ㔵㉣㠵㡡㝥敡挵戰㠱づ㐳㙡㠳㕣愳㈳㜸㕦愲㈱昵㌲㈶㍣㐷ㄵ㄰㜹㐷㔸㘶挸㜶〰捤散愷㘴愸〰〴㙡㑢㡣晤㠴㕡昰改㉥㍥挹㤰ㅢ挱㉦㠵攵慢昰㠳挰〷㝥㑣昳攱〳昷㝥㜶晥摤戱戸㌵昵攵愳㜳㥦昹搶敤㤹ㄱ昶㜶㐸昸晣昵㤷㝥㜷昲搵㈷㈶摥㥣㥥晤敤慤㥦㉦ㅣ㘳㐸愲攰〷㔲㉣㑦搵昱㌶扤攷攸敢〱搹戰昶〰攵㌳攴㕦戸〰㜵㠲㉡㠶散㑢攸㘸㌲㙣愰搳㡦㑣〶㠹㑤㙣㡡慡㈷㜲搹㔲攰改㑤挰㠸㑤搳昰㍥ㅡ㙥㐹换晢㤱昸㠸扣㜳㠶ㅡ攲愳ㄱㄳ户㠰摥㔵慡㥡愵ㅦ户〱㠴㔳㤱戲昶㐵晡愱㜹戱㄰㥢愹㘰摤㡦㝢㄰㐳昳ㄸ㐲慡挹㠴戴攸戵昱㠲搴㠲搷㈲㌵晡㈲っ㝢㐳捤戱〲晡攳愶㤹㙡〲㤸ㄷ㉢㘲愸晤㐳搹つㅡㅡ㙤㈲㘵敡搹㐵挳㕢㈹㠹てㅣ愹㑣㈹㐷㑦攳㔴挱慦敢㡤搴㘹㡢ㅥ㘸㌵戳㤱ち扦㤰㥥㐹㙦㤸摥〶晢㕥㜸㐵㙦㝦昱晤扦㝤昰㡦㑢㜳㍦挸摥㤱ぢ㝤㔷愷搸㕢㈱愱昳㝢㔶㝦㔳㜶〵㐷扦搴摣戸昵换攱戶攷捥㘰攷摢㜲㠲摥㡡つ㈸㈷㐲㔹慤㈲㠰㈷㉡㕦摣ㅤ慦㘶㤸㠴捦㈸㜷㐸敡晦㠱てっ愷㍤捡㍤㐳㈳敡愷愹㘲戸㐶㘱晤戸ㄶㄵㄷ愱㐲昵散㍢㍢㘹昰摢㈱愱昳㕢ㅥ挳㍤㐳㜹散㜵㥡〱㠹挵㈶㉦搳㠸㠲㥤㍡挳㈹戲晦㐹㈸慢攳摤搴摢㡢攰㈹晤扤㜷㕣晡攳㜷挷搹换搴挶昲收㐰敦㝦〱愶㉣㉢㉢</t>
  </si>
  <si>
    <t>㜸〱敤㕤㜹㝣ㅣ挵㤵㥥㤲㌴愳愹㤱㘴㡤て㑥〳ㄶ搸挶ㄸㅢ㘱昹挰㌶挶㤱㘵昹ㄲ昸挲㌲㌶づ㈱㘲愴改戱挶㥥挳捣㡣㙣㠹搳㌱㌸㑥㌶㘱〹㈶㈴摣㌷㉣㤰戰㐰戸っ㜱戲攱㕡〸㠱㈴戰㕣㘱挳ㄱ〸㈴㈱㤰㤰㄰〸㠷〳晢㝤慦扢㌵㍤㍤㍤㤲慣戰扦昵ㅦ摢搶扣愹㝡昵敡㔵扤㔷慦慢敢搵慢ㅥ晢㤴捦攷晢っㄷ扦㜹㔵㌰㜱㐰㙢㑦㌶㘷㈴敢㥢搳㠹㠴搱㤱㡢愷㔳搹晡愶㑣㈶搲戳㌸㥥捤㤵㠳㈰搰ㄶ㐷㜹搶摦㤶㡤㥦㘶〴摢㌶ㅡ㤹㉣㠸晣㍥㕦㌰愸换㔰㕥㘳㝤挲㜶㐶戳㤶慥㈰〰㤵㑦〷〸㉡〹㠲〴㥡㈰㐴㔰㐵㔰㑤㐰ㅥ㝡〸㐱㉤㐰㜵ㄸ㘰㘵昳摣㘵敤敢搰愳搶㕣㍡㘳㑣慣㕢㘵戶㍢扢愱愱扥愱㝥敡昴㠶愳敡㈷㑤慣㙢敥㑡攴扡㌲挶散㤴搱㤵换㐴ㄲㄳ敢㤶㜷戵㈷攲ㅤ挷ㄹ㍤㉢搳敢㡤搴㙣愳㝤搲㤴昶挸搴ㄹつ㔳愷㑤㡢捤㥣㌹愳㝡㈸㌸㉦㙤㥥扢㍣㘳挴戲㥦ㄷ捦㘱攴戹慣㜹㙥晤㔲㈳昷㜹昱ㅣづ㥥㘰㌹㉦㥤㡣挴㔳㥦ㄳ㔳㍦挷㘵摡㍣愳㈳捥〱㌴㡣㑣㍣戵戶ㅥ摤㉥㔰㌴㜲搳敢㥢戲搹慥攴〶摡㐲戳㤱㐸慣㌰㘲㌲㜰挹㜹搹摣昲㐸㈶㤹慤㑥㔲㝦㐶挶㐸㜵ㄸ搹㈱挹昹摤ㅤ㐶挲㈲捣〶㤳慢㈲㤹愵㤱愴㔱挱㐴㙤搲ㅣ挳㤶愸㤱捡挵㜳㍤㌵挹ㄳ戲挶㡡㐸㙡慤㐱ㄲ㝦㜲㘱㔷㍣慡㉡㉡昰攷㉢ㅦ攷搵㌳ㄹ㈸昴㈷搹摣ㄹ挹攴㈴挷㈱㙣昰愲㜵㤸㡢㐸㔱搰㉦㥡㔴㥤慢ㄶ挷慣㌵㥥㍣捥挸愴㡣〴ㅢ攱㐸㑥㜰ㄱ㠹㠲捣㜱攸搵㤴㉤づ㐷㐹㔵㔹㌷㄰㘵㘱㉢㠱ㄱ〰㠷慤捣挴㈱㘶㔷㈲㤲㤹戸㈴㥥㥡摤㔰㍦㜹攲攲昸㝡㈳ㄱ㌷戲㌹攴愶㑤㕣ㄲ改挶昷っ扤ㄷ愸昵摥慣户て敢㉤㠹㘴搶ㅢ戹扡㉣挴㌵敡搶㘶搲㥢㜲㥤㜵㐹㔸㜹㝣〳慡㘶敡ㅥ扣户㙥㡤ㄱ挹搴㑤搶晢戲摥㝥〰慡攲㑤摣搳捥㕥昰扥㉡㙢㡢㤴戵戵㤷戵㜵㤴戵㐵换摡㡣戲戶㔸㔹摢摡戲戶捥戲戶㜸㔹摢扡戲戶昵愰戱慦㘰㘵㘵㤹㜵㌵㕣㍦慥晤㤸㙤㙢㥡戶㕦㍦攷昵ㄷ搷捦戸㑤昱㌶㤶㔹㘰㈴ㄲㄳ㕣㔲㑤慡㥦㌴挳㈱搶愴晡㠶〶㤱ぢ㠹愹晡〰㔴搰〷〲〴づ〲ㄸ㈳晤㑥昴搴㈵㑤〱㉤搱㌲㤱㥣搱㉢搴ㄴ㍤㡡㜵敡〰㤴㝡〵㐲㔱戰㘵昷㑣摡晢㡤㜳扢㤶㕥昷㤵散㝢搳㌷っ昹戶攲㥣㈲㍤㍡〴㠹搵㡥ㅥ㉤㑥㌷㜷攵㘶㑦㥥挴㙢攲愲㌸㌳搳ㅡ㈶㑦㤹㌴晤愸晡㤹昲〵㈸㠳㘱㤱攴挷㘳㡡㔹㐷㠶㐴㤲㤳昴㘸㌰搷㘳〰〲㘳〱㐶戶愴攲戹㜸㈴㘱昷㥥㔳㘱摤㘱㕤㐰㘶挷敢㐳㐹㍡づ㐰愹ㄷ慣㑥摦扦晥搴㕢㉥㙦摣摥㜲摦㠱㜷昵扣搳戲攵〲挵㌹㔰㍡㍤ㅥ㠹摤㔲攳攱攴㍥〱㈰㌰ㄱ㘰㈰㙡㥣慡㡦㘰㥤㝡〰愵㥥戲㝡㜴挳㡥晤て扥攸㠹㜱挷㕤晦搲〳改愳㐳㔳㑦㔱㥣㤰愵㐷㤳㤰㌸摣愱㐶㥡㉢〶㜶㕡攱挰摡攳㍡㑤㌷㤰昹㘴㠰挰ㄴ㠰ㄱ㙥捤搰㜰昵㔴搲㑣〳㔰敡㜱慢〳㙦㝤昸愷敢㌷㕦㜴攴晣ぢ㠷㌵㑤ㅢ昷挹㔳慢ㄵ攷ㄴ改挰㜴㈴〶㝥扦捣㈰敢㤹〰㠱愳㔹㙦㠰昷换㔴㍤㡢昵㡥〱㔰敡㈱慢㑢攷㕤昷攸挸摢戳㑦㉥搹搹搸昹昱〵㙦㡥ち㉡㍥㥡愴㑢㕦㐰㘲㡣㕢㈷づ㠵㑣㥥㉡晡㤸㍡㐳㌷㤲敤ㅣ㠰㐰ㄳ挰㕥扣㌹戳㜵戹㜴㕤扡㍤㥢㑥ㄸ搹づ捥㤱㝡㉥㠹㥡〱㤴摡㘹戵㝤搲㉤㕦昸昳攳攷㕣扥攰㤶搷㙥扢攲搰昱挶㡦ㄴ㥦㠸搲昶㝣㈴〶慥㡥〵㘴扤㄰㈰戰㠸昵〶愸㡥㈹扡㠵昵㡥〵㔰敡㙥㝢㠴㈶散摣昹摥昲㉦捥扦㘷昹㠹敦慡昳捦㝣捣㕦㠵攲㈹㕥搳愱㝢愶㕤㠰㈷㜴㐷㈴㥢戳ㅥ〲㌴慤捦昷ㄹ搱晦㈳㘲㐱愶攳㝦晦ㄱ㠱㐶㍥㤷㐷㠴㕥㑣敤㉦〱〸㉣〵愸㙤㡥攴㈲㠹㜸㉡㔲户㜴昹慡㍦敦扣㔴㉦㘳昱㜲〰愵㙥戳〶㘷摢昱㈷扦㌰晡昴愱昳晦㙤搱攲攷搷㍤戶㝣愴攲扡㐹散㘵〵ㄲ扢㌵愳戴㤲晢㑡㠰挰〹〰愳㘹戲㝤捦换つ㝡ㄵ慢慣〶㔰敡㈶慢㐳ㄷ㥦搰昳改㜱愷晦攱戸ぢ㜶〵㉦慡㕦㔴摦愲戸㠶㤳づ慤㐱㘲攴〹愹㜸㉣㥤㐹捡㝣㡢搹㘴搲㘴㙢〲㤹㌴改㈸晤㐵㜲㍢〹㈰昰㈵㠰晤づ㥢㥦捤挵㤳㜸㄰㐴敢愲昱㙣㐷扡㉢㤵慢攳㜳㘱扣㍥㤹㠴㕦〶㔰敡ㅡ慢搹㐹戳晥㔱ㅤ扤㈶摥戲㘵搳挳晢扥ㄴ昹挹户ㄴ㔷㡤搲散㈹㐸っ晣扥㠹㠰㕡户〳〴㍡㔸㙦㠰昷㑤㠳㡥戲㥥〱愰搴愵㔶㤷捥戹敥昸挴㤵捦㜷㉦扡㜰攵捦户㍣㜰改慤㑢ㄴ搷戰搲愵戵㐸散搶搰㜴㤲㝢ㅣ㈰戰づ㘰㈰㤳晤㘴扤㥥㜵ㄲ〰㑡㕤㘸昵攸戹愹扦扢㜲昳㈵摦㕤㝣晢〱㌷㠶㜲敦晦换ぢ搵㈹ㄴㅦ㙦慤㔳收㘵㈲㥢戰昲换㉦㉡㈷搷㘳㠰〶戲㥡挶㘲㍡㌶㉤㌶㍤搶搰㄰㥤㌶㈹㌲㈵攲攷摡㘵愰换㌶㉥㡤慡㘳慢攳愹㘸㝡㤳慣攳づ㤸ㅢ挹ㅡ昹㝢㜶㠲㔵㌶ㄷ攳ㅦ捤㡥昴㉥㙣捤挱㉥昶㜷㤷攵㤹ㄴ㔵㙢挵㉡搷挸㑡㝢〷戹慢慤㡡㈴扡㡣愶敥戸㔹㝣愰慢ㄸ㙢摣㜴㝢改搲〵ㄹ攳搴摥搲愲ㅥ㌵挱㤱摡㈸扣㡢愴㌴㡢捣㝥搵㌵㜷愶戳㐶㑡扡㌷㈱戹㍣摥戱摥挸戴ㅡ㜴挳㡣愸㠸扡ㄷ㡢慣㠵昶㠴㘵㈹〸㡡愵㜳昴㄰㈷㌶㌶扦㍢㘷愴愲㐶ㄴ晤摤㘰㘴㜲㍤㉢㈳敤〹㘳敦〲ㄲ戳㑤ㄴ散㔷㠰㕥㤰敥攸捡㌶愷㔳戹㑣㍡㔱㔸搲ㄴ摤ㄸ挱㠳㉢扡㈴ㅤ㌵戰㌶慦攰攵㔳扥昲㜲愵㝣㠷㝢㍤ㄱ挸㌷㕢㉦〳攱ㄸ㘲㉥搵昷㉤㌴扢晡ㄵ㤰づ㔲㈴っ摡㘴搹㤸㝥㤸〹㕦戲ㄹ㕦㥡搰㈱ㄳ㝤㔶㔲ㅦ㔶㥡㕡晡搸㍢㜲晦扢挴㘵㘵挳㉤改攷㙦㠴〳戴㈸㤲㡡㈶㡣㑣㥦ㅥ户㘲㡦㜴ㅡ挰晦㉤摣捤㈵戵挷㜵戹敡㔶㍤晥㑤昱㘸慥㌳搰㘹挴搷㜶收㠰㠳㔷ㅥっ㔲戵㐵㤷㍥ㄵ㈸㥤㈱挸〲㠴㐲扥㠰㔴〸㠴㜴㤷㤹昷搳つ搹㝤搷㡡㝥扦ㄶ㔷づ㝥㜷搶㥦挴㙡㈰㕢㕥敥㈵攵愲㐸戶㌳㐷昳散戳㤰㌳㠵摥㐸戰〹挰㑦㐷愷㕦捦㡤㔳㙥〵ㅤ搴㥡攴㍣㈳ㄶ㠱挳㈴㜷户㡡昸㤳愶愷㌹て㙢㌱㑤㤷戴〵昷㑡㜷〰㈹摣晣搵㐹㕡扦搱㥤㥢㠷〷㜰㘵ㄲ捥㉤㐶㐹㠳㘸㠲搴㌲㔳慣㔹㈳㌸扢㜶挸捡㠱㐳㔸㤲づ㉥㔵㠲㌰㌹攱挶挱晤攲㉢户㘰摦㐲愰敦㕣㕢〴摣㠶㕥攸愴挲㜷㡥㉥㌴㔲㉢㝢㌶ㄸ㔹㤲〷〳㝤慡搲㝤㝢㤱搹戲㡥昶ㄳ㜲昱㐴戶ㅥ㍤㕤㤸㐹㜷㙤昸㍣昹㤰㤷敥〶戰㉦晦㌶㔸昱挰㘵攲㡥㔴攵㐶㡥㑤㕢㥢㉦㐸㙥挴㘸扡挶㥡搶ち㘶㥦攱㑢㉥㝤〶扥㐲㝤㤵昹改ㅦ敦㡥㐳㑦摦戲㍡〹つ慤捣ㄸ戲㐵ㄱ㤴っ戴㕤㤳㕣㥤捥慣㙦㑦愷搷搳㥥㠶㐸㉥摢㘹ㄸ㌹扡晤㔵搶㌶㠷㙣㘷㈸㔵㕥㕥攰㡤㍢昶〷戸㘱㄰搸っ㔰搳㤴㐸搴搹ㅣ戳㠱慦〰㔵㡥つ㠸挰ㄶ㈴㘶搸㤳㔷摤愱㉢攲搹昵㙤㌲㐸㜵つ㙤捤㜸㕥搶戵收扡愲㍤㜵㠷㈵㘱户㥤㔸戵㔹扢㜱攳敢扢ㄳ搹㙥㜵㈶戴㐳㥦昹晤㠷愷扣㌲㌳㤸㕣戸㝤晦愵㈷㕤㝤㕡换㌴㜵㠶㔵㔰攴摥搳㐹攷㔳㕣㙦〵㔰愷㠱㡣戳づ搲㠵㤷摥㠶扣晥ㅡ挱搷〱㌰㜷挸㘸㘰敡昸㠶㤹㔵㜴昴㌹㝤攸㙦ㄲ㥣〷愰攸捣换㉥挵扦㈲㘱㕦敡㔴昰愷㑤挸戸㜲㘷愰㜸㕣户〳ㅢ搲㝤㤴愹㍡㔰㜰㙣昵㘶〲㙡㑦㔳㜳㙡㉤ㄸ㝢㉡㈰㘶ㄵㄴ敤㈶㡣㐶㌵㔱挰㘵慣ㅦ〵㤹户〲慥㘰ㅢ㔷ㄲ㕣〵攰㔰挰㌵㘶㔶㜱慦㐰ㄴ㜰㉤㠹慥〳㔰摣ㄸ㄰〵㕣㡦㠴㝤愹㤳搰㐶慦〲挶〲㕤慣㠰㥢㠰つ改㍥捡搴㌸㔰㜸㈹攰昸㔲ち㔸㙥ㄵㄴ敤㑣㜰㝦㐱ㄴ㜰〷ㄲ㙡㘹㐹〵摣㠹㘲㝤ㄷ挱摤〰づ〵摣㙢㘶搵〴㝣㡢〲㜶㤰攸㍥〰㜵〴㠰㈸攰㝥㈴散㑢捤㜷㉡㘰㈲搰挵ち昸㌱戰㈱摤㐷㤹慡〷㠵㤷〲㘶㤵㔲挰搱㔶㐱搱㐶㐸〳㌸㠹〲ㅥ㐵㐲捤㈸愹㠰㥦愲㔸㍦㑥昰㌳〰㠷〲㥥㌴戳㙡㌲扥㐵〱㍦㈷搱㉦〰搴㔴〰㔱挰㉦㤱戰㉦㜵愴㔳〱㔳㠰㉥㔶挰㌳挰㠶㜴ㅦ㘵㙡ㅡ㈸扣ㄴ㌰戶㤴〲挶㔸〵㐵ㅢ㌱㌳挰㐹ㄴ昰ㄲㄲ敡㤰㤲ち㜸〵挵晡㔵㠲摦〰㌸ㄴ昰扡㤹㔵㌳昱㉤ち昸㉤㠹摥〰㔰摣㜵ㄱ〵扣㠹㠴㝤愹晤㥣ち攰㌶㑥戱〲摥〲㌶愴晢㈸㔳摣换昱㔲㐰㙤㈹〵っ戱ち㡡戶㝤ㅡ挱㐹ㄴ昰ㅥㄲ慡扡愴〲摥㐷戱晥㠰攰敦〰づ〵㝣㘴㘶搵ㅣ㝣㡢〲㍥㐶㐲㝦〲愰收〲㠸〲㜶㈱㘱㕦慡摣愹㠰㈶愰㡢ㄵ挰〷㕦㐸昷㔱愶㥡㔱捦㑢〱ㅦ㝤㕡㘲ㄲ晣搰㉡㈸摡㝢攲㈶㤲㈸㐰愳㔱昵〱挸扣㈷挱㉡ㄴ敢㙡㠲ㅡ〰㠷〲㙡捤慣㕡〸㐶愲㠰㌰㠹㠶〲㈸㙥㌴㠹〲㠶㈱㘷㕦敡ㅤ戴搱㍢〹㜲攷慡㔸〱㝢㤳愷敥愳㑣ㅤ㡢㝡㕥ち㜸扤㤴〲㕥戳ち摥㜲敦㜴㉤〶愷㍥ㅣ搹㠲捤愵ㄱ愰㉤㜰㘴慢㘳ぢ攲㠹㥣㤱ㄱ㕦愵㌶㠶㉦㌳挲㈲昹ㅡ晡㘷㤹㐸㠷ㄹ扢ㄸㄱ㙢㠶㡢㠶㤰㑥慥㈷敦戴ㄶ戹㠸愶〷昵晦㡥昰ㅥ攷〸㡢ㅢ㕣攰っ昷攱㘸挲㘸㕣慥㜰摦挴づ㈳愲て攸戹㙣ㄵ㤳慡〷攷㐲㈳㈳扤㝢㡤㉤㜱慢㕥㝡愷ㄱ㤲㝡㤲扤挶㜴㠶〱㝢愹㍤㡣㤴㤵㑡㍡愳㈹ㄴ晥扦㉢敦づ㥥㥢慥晣㈸捥㠴㜵〴〷ㄳㅣ㐲㌰ㅡ㐰晤摡㥡㘶㍦㐰收㈸㈸昰ㅡ戸昴㙦㤴㈱愱挷㤲收㔰㠲㜱〰㡥㘹㜶㍣戲㠱挳〱㙡敤ㅤ昷㍡搳挴㐲㍥戵〴㌵㘵敡㥤挰㡡ㄳ〱慡㡦〰㔸扡挸㐸㘰㕢攸昳ち㜶晢㤷愱㤹扥ㅤ㔹㙢㤳㝣敦㘴㙢㑦慡愳㌳㤳㑥㈱㔶㐶晦扡愹〳搱攲慣㡡〴㤲ㄲ愸ぢ㈴㈵㐴㔷㥤㕣㘱㙣㌰㈲戹㘶㙥晢搶㈴ㄷ㈳㡡㈰慥㜹㑢戴晢晦搲㜵昷㘱㌰㌰㐶㔰愰敤扤㉢昷摤㙢㍡搱㤶㝡敢攷愵㜱昲挰㤰㠳ㄳ㔴㝢㈰㠰㙤㤸㍤搰㌷㐷㔸㄰扤扢敡㉦户捣ㅡ㝢挵㙤㥦㔹摦㘷㘳㌵㈲㤷㕥ち愱㡢㥦挴つ愸ㄲ敡慢㑣㌱㔶搱晢㈴づㅣ㐵戵挱っ㑣㥦散戱㔲㑦攳㐷慤㠲愲搰㐶㉢戸挹㜲攴㘸㌰㔲㡦㔸昷〹㤰㠵㤷㍥〶挵㝡㌶挱ㄷ〰ㅣ昷挹ㅣ㌳慢㔶愲㠲摣ㄳ㑤㈴㥡ぢ愰㔶〱㈵换㤱㘶攴散㑢敤㐴ㅢ扤换㤱ㄳ㠰㉥㔶挲㐲昲搴㝤㤴愹搵愸搷慢〴㠷㔳晡㠳㔲ち戸挳㉡㈸ち愵㝣ㄱ㥣㐴〱换搹攵摢㑡㉡㘰〵㡡㜵㉢挱㑡昶㉥敦㤵慦㌲戳㡡㐱ㄶ㔱挰㙡ㄲ㥤〸愰ㄸ㔳ㄱ〵慣㐱捥扥搴㡤㑥〵㝣〹攸㘲〵㥣㑣㥥扡㡦㌲昵㘵搴昳㔲挰攵愵ㄴ㜰㤹㔵㔰ㄴ搴㠹㠰㤳㈸㈰挶㉥㕦㔲㔲〱㥤㈸搶㜱㠲㜵〰づ〵㈴捣慣㙡〷㈳㔱㐰㤲㐴㈹〰ㄵ〵㑡ㄴ㤰㐶捥扥搴户㥣ち攸〰扡㔸〱㔹昲搴㝤㤴㈹〳昵扣ㄴ昰搵㔲ち搸㙡ㄵㄴ㠵㤰㍡挱㐹ㄴ㜰〶扢㝣㑥㐹〵㥣㠵㘲㝤㌶挱㘶昶㉥㙦〱㕢捣慣㘲㌰㐹ㄴ㜰づ㠹捥〵㔰っㄸ㠹〲戶㈲㘷㕦敡㌴愷〲搶〱㕤慣㠰慦㤳愷敥愳㑣㈵㔰捦㑢〱ㅢ㑡㈹㈰㙤ㄵ戸㈳㔶㝥敥㠰敦㐶愴愱㡡ㅤ㡥慤㡡ㅢ㥢戸㌵㍡㈴㠶㘳㐶捤㕤搹㕣㕡昶㜱㙢㘲昳搲㑢搳戹㜹昱散㠶㐴愴㘷㜸捣㑡慣敥㌴㔲㠸戲㘴㄰㙣㜱攱搲ㅢ㌶ㄸ㔱ㅤ㙢㑤㜷㘵㍡㡣㤶㜹㝢㐲ㄴ〶昲㘱攸㈴〰㔳愶㜰つ㉥戰㠰㈷㥡㠲㤵攰昲昹㑦〵㐳昷晥戰㘳搱㤸昷㑦戸ㅦ㕦㥢搷攸捡㜸㉥㘱㔴挵愴㕣搲挱ㄸ戴㠸搰㔵戴㌲戶戲ㄳ晢愶昳㙡㘲ぢ㌳昱㈸〲摡〶〷〳㍥て捦㙥㉤㌶搶㈲㑣戵㍣㥤挵㐱㥡㜴慡㈶戶㌲ㄳ㐹㘵㌷㜰挷扤愳㘷㔸㐱㑥㥥晦晥搸摣㜸㉡㡢㘶㘴ㄴ㤹慥㡤戵㜶愶㌷攱㤸㘲㔷㌲戵㌰戲㈱扢㐷㡣㑡晥づ㤲愱㔱㘵慡慣㑣〵换㠲㠳ㅤ㥦挰㜶㜰摣㈷㝦昲愴づ戶㥡换挴摢扢愸㌴㥡㠰㡦扢㑣ㄵ〴㌲㡥㍥㝦〶愹㍥搶晥㕣搳㕢〱㐴〶挷搸摦㠲愳ㄹ㥥㜱㥡摥昳㥦㕣昵敢ぢ㔱愹晡摢〰挷㉥㍣愱㈵ㅦ㌶晥愷づ㘲晡戳攰散㕥㔱戹慤慦㌷㑡挷㤹㜰㠸㘹㐶挴搱慡㜰㜷挲ㅡ㤸㜳㥢㘶㈸㈶㌴戴搲㈱昹攴〲㙣㤸㔷挷ㄶ㐷摡㡤〴搶捥㌸㙤㌰挴捣搰て㑡㐶ㄲ㔹慢慣㌹㥤㑣㐶㘸㜶㌴搹搶㡥㐸挲〸挶㥡扡㜲㘹ㅣ㡡搲㌱〰戱㑤ぢㄵ改〶㉡搲㉤愸敡搸ち挶慤㈵㑤㕥改戵㤱㑣㍣搷㤹㡣㜷〴㤹㘱㙣㜹㡦戰㔷捣㈱戲戲㠵㐲㜹搹昳㠹㝢㐵㙦慥㙤㌱摣昵昰㉦愸㍡づ㍦慣扡㑣〵昰㑦つ㌲慣㠹搹㐷ㅥ㉡晡㍢攰收愷慢挳改㐸慥㜷敤㐳挹敦昲㘱㈶ㄳ㤴敡㈲〱㍥晡扢㠰㑣昰㔳戱ㄱ愰捦㤸㔷㈵〸㐲㡢搳㤱攸〲散扡愴㌳㤵搶挱攱㈰㠶㤶搳㑤㈶捣㈸㘴㌳〲摢〸㤸㙦㡣㐷㡤㑣㤰㠸㔶㜸㈹ㄵ㡣㕦〶捣㌱愴㙥㝣㝥㝦㔵搰慢慤ㄶ㥢搷ㄸ㉢戶攳㍣㍣摤㔲挴晦敤攳㘷㜰㡢ㄱ㘲㤵〳敡㡢㈱㠷扥㠴㌲㙤㐲㤶昲戸〸㉥㈵挱㘵〰晥㙥ㄴ扡挷愶㌰㈰㠸戰愱〶㔱㠵ㅣ戹㘵愸㌲㠸戰㥥挴㌸晤㈲㐸㤵㈳㌶ㄹ㌰挳㤲㐱晢ㅣ㙦愰㤵㠷昵愲㈱㜳㡥愵㡦挶攱㈸㉢慢挰㔰〷摣摢㘱㐵捤㠲㔹戲搵㤰愰愵ㅡ㠶㉥〴㉥㐷攵㐹扣㔹挰扦㙤㠰〷㙡㈶ㄷ慤㌲㐲㈱㝤㈵ㄸ昹㐲敡っ㐰㕢㍢㥣〱㐲㈱づ慤扥ち愵晡㙡〰戵ㄵ㔹慥ㄳㅣ㑦㌵戵つ㔹㍥搹㝣㠱㙢㐰戲㍢㌳愹晡ㅡ㙡㜱㌶搵搷㤲昹搷㤱攲㈴搵㙢戴搷〳摢扦搱㝥㠳㌵昰搱㌷㤰㠹㤵㔱摦㐴挲ㄶ〵㐹摢ㄲ㙥〴㠱晥㌷ㄲ㥥攷㑤㜰ㄳ〹㙥㈶挱扦㠲㠰搶㄰戸〵戹㠹戶㤶〷㜴愸㌶㠷㙡㜴敦昰㈵ㄷ㌴晣㝤㌰㠱㠶户〳摡摤㜲㘸昸㔶戶晡敦㙣㤵㐱㌱户㠶ㄹ〹㌳㌵㝣ㅢ㐸㜶㑢挳㡣㥦㠹㠶㙦㈷昳慢㤰㉢搰昰て㠰敤㕦挳搷愰ㅡ〸㝤晡㑥㌲戱㌲敡㕡㈴㙣㔱㤰戴㌵㝣ㄷ〸昴摤㈴扣捥㥢攰ㅥㄲ摣㑢㠲敢㐱㈰ㅡ摥㠱摣㘸㕢挳敥攳慤捥㠳扦ㅥ㡡扤ㅦ㜵愱搸㥢ㅣ㡤㌱ち㘸㤹敥て搹搸㑥㌶㜶〷㤰㙥挵摥〹㥣㈸㔶搳㜴攵㥡っ攸㜸搸慢扢㤰ㄷ〵晥㤸㑣敥㐶慥㐰㠱㍦〱戶㝦〵㌲㘰挷〶昴〳㘴㘲㘵搴づ㈴㍣ㄴ昸㈰〸昴㐳㈴扣捦㥢攰㘱ㄲ㍣㐲㠲晢㐱㈰ち晣㑦攴㜶挷㐴愷㝡㑤〲㡦㠱〹㌴挹㐸愰摤㉤㠷㠹晥㤴慤㍥捥㔶ㅦ〵㠱㐳㤳晡㘷㐰㘲㜹慢㝥ち扣㘹愶㑦〰戳㕢㘶晡㌸慡㡡㤶㥦㘴〳㡣昶ㄵ㘸昹ㄷ挰昶慦㘵㐶〵㐱攸搳扦〴攴戳㑥㥥㜷㍦㐷挲ㄶ〷㐹摢㑣㥦〲㡤㝥ㅡ㐰晤挲㥢攰扦㐸昰っ〹ㄸ㐹ㄴ㉤㍦㡢摣〱愵捣㔴㑥㘱㝢搸攷昳愸〴慤㍥攳㘸挵㘱㥦㉦戰㤵㕦戱ㄵ㠶〲ㅤ㕡愵挳愰㕥〱捥戴㑦㉥㔲攵㜲摢攷慢挰㡡收晥㥢㑣㝥㠳㕣㠱收㕥〲戶㝦捤扤㡥㙡㙣㐰扦㑣㈶㔶㐶晤ㄶ〹て捤扤〲〲晤㉡〹ㄹ㙦昴㈰昸つ〹㕥㈳〱㐳㤰愲戹搷㤱摢摤〷㤵愷㡤扥〱㐶搰收㕢㡥㤶改㉣㔹㜷晢㥢㙣昹㜷㙣昹㍤㈰ㅤ摡搴扦〷㤲ㅡ㝤ㅦ㜸搳㐶晦〰捣㙥搹攸〷愸㉡㥡㝥㡢つ㌰ㅥ㔹愰改户㠱敤㕦搳ㅦ愱ㅡ〸㝤晡ㅤ挰㕥ㅢ㘵昰搲㐳㤱㝦〲㡤晥㌳㠰㘲㘰搳㠳攰㕤ㄲ晣㠵〴㡣㜵㡡愶晦㡡摣㠱戶㡤㝡㥦㡤昷㌰搲扦愱ㄶ搴捡慥搹捤ㅣ㐴㡣昹晣㝦ㅦ㘸晤〱㠰搲〰づ戵㡡㤱㌲㐴搹㡦㤱㔶㠳㐴㔴昷㈱㤹搴〰ㄴ愸敥㘳㈰晡㔷㕤㉤敢愲㔳晡ㄳ㉢挱㡣ち〳摡㕤㐶摥扥扤㜷〱慤晦㐱㐲㠶㐴㍤〸㍥㈵〱㤷挰㙡ㄸ㠰愸㡥攳戱扢㐶㍡挵㙢㈲㉤攳挰㠶搴摥㡥㤶捤㕢㝥㈸昰扡ㅣ愵扡〲挰㍦ち〴㝤㜸㘴㠵攱慣㈱愸ㅢ㠸攱㤰㜷づ捥ㄲ〷㜸㐱㍣㠷㘵㕦㜵っ〰㐹㠹㈴敤㉦㑥㤴㈳〶㌶愱㜷㠳㘶㔴㜱㔱挱㡥捤㐱挵攵捥㉤㥣㌱ㅥ挵收收㡥㘳㑦愷㍦㈲搹攴昱攸攳㥥戴敢愳捣㌸㠴戵昱愳挶㤶㡥摡㌹昴捥㜱晤㈷昶㠸挴㠶昰搶㈶㙣愲㥣昷㈰㤶㡢㤵㐸㜳换愸慥㕦ㄳ㜱〴㌱戹㈵ㄷ攲戶㤱㠹慢戱愲攴㉤愹㉣㥣慥㤰㤵㠳㑢㍤挴㑡㉥敢捡ㄵ㤴㐴扡㠷㕢㈵㌸㉢户㉣㠵㡤㤰㡥㐸㈶扡㠷㜸搱㤰捤摣昰ㄱ㠷㜸㤰㥢㜱㘰挲换攱晢㘲㝢㌵㘸改晡㘰攸㝡㜷㘲挰戵攰㔴㐳㜵攳摥㌳捦ㅦ〴㤹㕢㘲㐴㔲㌲ち慤戹攸㍣㘳愳散㡣㉥㌷戰慤㠹昷㌱ㄳ挶㜰愹搰㥢ㄵ㡦㔱挷㥡昸敥㔲㔷㡥摢㈷㔶㑡㙥㜴ㅤ㕢㘱㈴㈲㍣搸㡥摤づ㉢戵扣㈳㠷ㄳて扤っ㜸㘸㝤捦ㄹ㈱㘸愴挲ㅡ㈵㈵攳ㄴ攸㘳㝥㉢ㄴ㠲昷搰㈰㐷ㄵ攳ㄶ㤳敢㑦㡤敡搲㑢㜸摤摣攸戳ㄳ摣搹挰㡤㜴〸㠸晡搸戴挳㕣敢っ搸昳㑥ㅡ㙥㥦㈳㌱㘷㌸㤹扣慡㙤ㅣ㜷昶㙡戸ぢ㥢挹攱捤づ扥㠵㔵换㕢㈷㠱慤㡦㕣ㅣ㥢㔸㠹㥥㈱戱㤶㔴㐷愲㉢㙡挸づ㤸㍤㘷换㐶搸ㅥ㌱㕥ㄵ㔰㠸㜵㐷昵愱ㄷ㑢㈹㉤㜸ㅦ摤㍥改㡦ㅤ愴㐱㡥㤳收摢敢㌲搹㠱㐷㐸㔷㔹昷摤㘸昴㘴户㑦㐷㠴搰晢㘱昹戳㍤昲㠶㌳愶戶㈲ㄴ攷㌴㠶戸㝢て㔸挸ㅤ攷㈰㕢㥣㕥㥣收㔶扡〳戵㈸㙥愲昶㠸㜱㠲㥣收㌰〵〲搸〷ㅣ愴收挹〴戳㥥㝣昹摥㍤摢晡㙥攴㌳㠶慢攲戱ㄸ〱㔹挲〵慡㌱㈶〱扣㈴〳扢㤶搵ㄶ摤㡤㌲〲㡢昲㔰㔰捡㑡慥〶㠴㡡㠷㈵捣㤵㥣㌹慣扡ㄶ搸晥㔷㜲攳㔱つ㝦㍥捤ㅦ㌰㘰㐲㍥㍣㐵攱戱㔰ㅢちㅡ㍤㡣㠴ㄳ扤〹㠶㤳㘰〴㠰㥦㠱㜶昷㝣㔳昲捣〰㌷〶晤㐹㙥挱〵㤳摣㡡挴摤ㅡ挰换〹㌸ㄳ㠱㍤慦㐰㔵昰〸㌰搳㝢㠱敤㤳㑦㍣㌱ㅢ戴㍥挵愰扣摤㐱㠶摣慣搵昱摥㙣㝦ㅦ〰挵攰戹㝢㜵㝣っ㜰愲摡搲㕢っ㡣愷㡢㑥昷㈳㤳㉦㈰㔷戰㍡ㅥ〹㙣晦㍡㥤㠳㙡昸昳改〳挸㠴摤攵愷〹搰敥㌲昲攸戲散㠷ㅥ〸ㅡ㝤㄰〹攷㝡ㄳ㡣㈲㐱ㅤ〹㥡㐱㈰慢攳㠳㤱摢㥤㉤㠶〶慦㤵昱㘸㌰挱捡㤸㤱㝤扢㕢愶㥦挱搹㕦㡦㘱慢㘳搹敡㜲㄰戸㌵戹〲㌸搳㐸て〵挹〸敢㜵挷㝥挳㌵慡ㄵ昵㐴扤攳挸㜹㈵㜲〵敡ㅤて㙣晦敡㕤㠵㙡昸昳改挳挹〴〹昹㌰挶㙦换〱㥣慤摥〹愰搱ㄳ㐹㜸愲㌷挱ㄱ㈴愸㈷〱㡦〴㠸㝡㡦㐴敥㘰摢㙦㉢晤㝥愶㠷敦搶㠰㥡搰㈹てぢ搸㝤ㄹ㈵㝤㤱扤摢挹㙣㙡ち㥢㡡㠱挰慤㔳㐶昳㑤敢㉣戹挱㄰〷㠹愸㙦ㅡ㤹慣㐳慥㐰㝤搳㠱敤㕦㝤〹㔴挳㥦㑦捦㈰ㄳ㈴攴㤳〴戴扢っ㥣慤扥㤹愰搱㐷㤳㤰愷〷㍣〸㘶㤱攰ㄸㄲ愴㐱㈰敡㥢㡤摣敥晡㙥㥥ㄶ摡〸㐶搰㘶搶搱戲挳㐲攷戰攵㈶戶㝣〶〸摣摡㍣ぢ戸㝥敥昵戳㐱㈲摡㙣㈶㤳捤挸ㄵ㘸㜳㍥戰晤㙢㜳ぢ慡攱捦愷ㄷ㤰〹ㄲ昲㌹〷搰㐳㔹ぢ㐱愳ㄷ㤱㤰㐷ㄱ㍣〸㕡㐸㜰㉣〹戶㠲㐰戴㜹ㅣ㜲扢㜳慦㝢挶ㄴ㤶㠰〹㌴昹㜵㐷慢晢㄰㘳敥㈹㉣㘵慢换搸敡㠵㈰挰ㅦ㕥扦㘶捥㤲挶晦ㅤ愴摣㜱㤸愲ㄸㄹ〳㙢昰㙢㄰㉤㙢捤昵㈴㄰愱㘴㤲㜱ㄹ㌳挵㘹摤㉣㐶戴㈸㥤挱㡡愷挲㝤愰戲户㉥㐳扤㔵㈳㕣㙦㑥㑡㌵㤶㝣ㅢ扤昱摦昶㡦攲户〳㝢敢戳攳昹搷愸㔸㠷㔷㘰〵㘴ㅡ戱㈴摥㤱㐹㘷搳戱㕣㕤㉢㈲昰㜵㝣ㄳ㌵㐶㜳昵摦ち㡥㥥㙤㔲戰㡡ㄴ㝦戰㘵㈳摦捣ち慤㑦愵㌷愵愴㌷晥㉣㕦挸㘵㙢扡戲㤲捤㜰㈱㈴搷㘸㈸㉦捣挰ㅤ㉢敢㤵㘸戸愶㍣㝣㌱㈹㜱㠵ㄹ晤㤲〴㐳㕤㤲㘰戸㡢㤷晦㑡㈴〶ㅡ㝢㈲㙦搵慥㍡㔴㔴ㄹㄵ㤵㤵㐵晥㜱㔱捣慡昷扤戹㐰㘰ㄸㅢ晢ㅥ㐴㜶㍢搵摥㤵搸扤扣㐶㔹ㄹ㈲昹昴㉡㐰扤ㅡ㈰ㄴ扥ち㈴散㔰攰㐴㘴㠷㌵捦㙤挳晢㕣昶ㅢ㕥戴㠲挰ㅡ攰慢㠱㤷㌵摦ち扣㉦ㅢ昸㈲㌰㐳㠰㜱〴改〳㈷〱㌷ㄴ戸挲ㅦ捥〹㕦㙤㜱㤷㌳㜵昲㝢㌱收㉦挷戴㠱㕣㕤㡢㐲㜶㔰㥦挲ㅣㄲ昲戹ㅥ㤰㠶慢慥㠲㤴㌴ㄷㄴ昸㌴㙤㠰挳慤慥〰㠶㐳㕥㌸㘴㌷愰㠲っ㔹ㄴ㜴ㄸ戲ㅢ挹ち㔷㤸㘱㉡㐹㌰㈶㈵㠹㥢慤㠴晡㍥ㄲㅣ㌶㜵ㄹ搸㔱愵㙣㐲挷〰昵㕡㠰㔰昸㔶ㄴち㔳慡㐶㔳て㥡愲㙢捡ㅡ㘶愰㐹ち户戰搶㠱〴〷㄰愴㔱愸㙥㈷㕢收㌶㌰㠷㠴㝣㝥〰㈸㤲㥤㡦挶㙣挹〲ㄹ㤰㤴戴㙥㜵ㅥ㐸㡢挵扤ㄳ㥣愴昱ㅣ㉡㐳摣扢挸ㅦ㔷㤸㌱㈳㐹摣㘳㈷ㄸ㈴攲愵ㄸ攳ㄱ㜱扦攱ㄴ㜷㈳ㄸ攸㑤〰愱㌰挳㍣㘴ㅡ攸㐶搶换ㄲ㝡㠰㉦戴㠴搳㠰㈹ㅥ昵挰改㐰扢っ㈴捣昸㔱㕥㕦㘳搰㡥㍥ぢ㘴昲㡢㌵敡挷㈸挴ㅦ㡥㠳〱挵㠴㝣㝥〲㈸晡㍡摢愱慦扣㈵㥣改愹ㅡ㐶㠷愴㥤㜳挱ち慡㜹㤰慣㜰㠵ㅦ戲ㄳて摢㠹㐷慣㠴㘲搰㐶㔴㜳扡㔳㌵㕦㘵昷戶〱㠴挲㍦〵㠱㌰昵戲〴挶㜳昲㤲㑤㐰㕢晡㜰㠲昳㈹ぢ攳㍡昸昳改㙦㈱㘷㕦敡㐹ㅢ㝢〱㘹㠰收㡡㔲㌱㐲㈳昲愶㥣昲搲㍥挴昲ㄳ㥥昲晥ㄲ㤵愴昵㡢㐰愷扦〳㔰㔳ㄶ㘶㘰㠶㔷昸㘹㍢昱㕦㜶攲ㄹ㉢愱ㄸ㔳ㄱ愱攳㑥愱㉦㈶㤷㑢〰㐲㘱㠶㔵㠴㌳敤㐱㜳昰㌵挷㕢㜳㜴挳っ户攴㠵㥥㡣戶昴搵㉣㙣㐰㑡㐹ㄸ㠵愸㙢㠱㘲㝢昲㘱ㄸ㐵挴㍢搹㈹㕥敦㡤㝤㤲愷㜸㉦摢敤摣〸㔶ㄸ捥㔷挸ち㔷昸㔵㍢挱㐸㠹㘰㕥戳ㄲ敡つ㈴㐴戲㌵㑥挹㙥㘲昷㙥〶〸㠵ㄹ攲㘰攷〳户㈰敢㘵改摦〳扥搰搲扦て㡣换愴〳户〲㔷㙣晤㘱挶㑥昲慡㤹㠹㜶昴っ㠲㍢㐰慥ㄸ㐳挱㥦换ㅥ㈴ㅡ㐲散㥤愴㐱㐲㍥㙦〳㡡挲ㄶ㍢ㄴㄶ戸ㅢ㈴愵攷㡢㘳㍤戵昸づ㌸㐹㤷敥㐵㘵扤〳〰㐶挲挸〸慦㌰愳㈳㤲㜸搷㑥㌰ㅣ挲㑢晤つ〹㔱攵㐲愷㉡敦㈷㤷ㅦ〲㠴挲っ㙢㠸㉡㜷㈲敢愵捡ㅦ〱㕦愸捡ㅦ〳㔳慣戶挰㝦〰敤搲㜰昸〳㡢扢昹昸㤸㠳ㅥ改〷㐱㈶㍦㕦愴㈴づ㐲搴挳㐰戱挳昲㘱ㅣ㐴㤴㌶换愱戴晣愴㌱搳㔳㍦㡣㠶㠸㝥ㅥ〳㉢㔸ㄹ㈳ㅦ扣挲㡣㝥㐸攲㔳㍢昱㤹㤵挰㠹㌹㑢㌵搳㥤慡㜹㥣摤晢ㄹ㐰㈸捣ㄸ㠵㌰㤵㐹㠳て㡤晣㌳㈴㕣㘱ㄷ㙥〱㝢晤ㄴぢㄷ㌲戵〰挰ㅦ㐰搶晤㝣㜷㥣㌲㜳㙣㥡搳㍤〹㍢㈲ㄹ戲㔲ㄸㅡ㍢扥ぢ㍦捣㤳敢㔹㠶敤戴ㅣ㔱㝢挲㈶㑣㠵戹愹搹敦㈲㐹㐴㌸改㘴慥㔵摣㍡㈸㕣攳㔸戲挹てちっ㙥㑢㈷攴㥦㠸戱ㅢ㔸㉢ㅣ昶挲㤵ㄴ攷散㤰㝥ㄶ㘳挵敤㥦㑡㝣㤳㐶㍦㠷〴晥㝣〱㝣㜰愶搲挲㍥㑦㤴㜵昹戹㠵㌷昰晤㐲㜲ㅤ㥥㍦慡挵㐳㜹ㄳㄲ搸㍡ㅤ挰ㄹ挸ㄷ搸㝣㤵㔷ㅦ㔴㡤㡤㝤搱㑡挸㈳愸ㄶㄹ戹㝢挶㍡敥㥥挰慦㠱㉤㍤攵㡣昶扣愵戸㉤㈵搶晦㌲ㄲ戸愵㠶攲㡢㔷㜸㤸㥤攰㥥㤳㘰戸敦挴慢㜶㉦㈴戸慥愳敡㍥搷㉢扣㌷㌸换慥㡤敢㌱戶㡦㡤攷㝢㐸晡㜵攴攴㐷慥搴㝥㐸挹㘸扥㘱㈵㐴㍢㈳㤱ㄱ敤散敦搰㑥㝥㙥搹搷㔳ㄱ摣㑢ㄲ㐵晣〱〹㈸㠲晢㐶扣挲摣㍢㤲挴㈸㍢㔱㘷㈵ㄴ户㜸㘴摡摤ㅢ㉣㝢㤷愶㝦〴㔶扦つ㄰ち㡦〱㉣㌹户㡣戵ぢ户㠰扤晥㉢㜲昲扢㔹扡ㄵ㔹㌵づ㔹㤱散㝤㉢挱㡣ㅡ㡦㡣㐸ㄶ㜲㐸ㄶ昸㍢戰愵挷㍤攸㈹㉥昷㜶愴㘷ㅦ㈱〱㜱㈷攰㡢㔷㤸㝢㌹㤲㌸挲㑥㜰昳㠶㤷㙡㐰㐲挴つ㔸攲㑡〷㍦〱㔶敦〲〸㠵㈷〳ち㔳㍥㘵㌴ㅦ㈹㥡㑦ㄱ捤㘷㐶㤸ㅢ㌳㔲戸〵扣攴〷扡㌴づ㐱㘲慤㑥搶搳㔰㈸摣昸㌳愲㑣挸㐰㑥〷㔶挴晤㜸㔷㝥㈵㥥ㅦ挸て㠱㉤㕥㜴捦戰摢攱㉦挵㐲戲㤹挸昳ちㅦ㙤㈷㘶搹㠹㘳慣㠴㙡㐴㐲㈴晢〰㉣㝢〷戲㡡摤慢〶〸㠵攷㠰愰攴㐰㜲㤳㈴㉦搹㌰搶㙡㐷㠳㍡〲愰㘴昳㠳戹扤㠰愷㘴昲攱收㠷㐸昶㤶愷㘴扦昷㤴㙣㠱摤捥㝥㘰〵挹ㄶ㈲捦㉢捣㉤て㐹戴搸㠹㘳慤㠴㕡㠲㠴㐸昶愶㔳戲㤱散攳〱〰愱㌰㌷㈷昲㤲慤㐱捥攱㍤㜱搳㈲㉦ㄹ摦昶搰㝣㜷㐴㡦㐱搵㌰昷㌰愴㜰慣㜴挷㑦㌷㝣㔶改ㄸ戲挳つ㥤㠰㔰㑢挱慦㑡捤挷慦㐴昵愰扡慦ㅣ㠷㘴捤愳愵ㄵ㘵㐷て㡥ㄷㅦ㑣㐳挱㡡ㅦ晦㡢㤰晡㥦攰挳戱捡㍦㑤挸㤱摢㡤㝡ㅣ〴慥㕤㠵晥㜲〶㜴捤㠲敦㈲搲㈰搷ㅣ昳㉢㘸㝤㠷慤敦ㄱ㜳㙡㔷摢㌵㑦㔶〷㙦㙦昲扦㝡戶晢㡤戹㈹㜲扤㘷㜱晡戰ㄱ摢昲戸㜶㌵慡㌶搴攴㜶扣摥㑣昰ㄵ㠲㉤〰敡㔹㠸改昹换㈴捦㔸〵敥㥦㘶〹㥦〲㑥㌲㜸㐷挸攰愹㈸昲ㅣ㐰昵㌴㙡㔰㙢㈲攸㤱ㄴ㌴〶昴攰〴㕤㙢搷㉣㈵攸改㈳晥㝤攱㙦㑥扢慢㜱晣㤷捥㝦昰晤挳㜶㌶扥㝤晣㡥㠳戶晥昱㠱㐶㐵昷摣㑢搰㈷㑢〹晡㠴㔵攰晥〹㤶㌰㕤㝢ㄱ㜴㥡㈹㈸㕤㜱ㄱ昴㜱愷愰搳㈹攸㐶扢扢㔰愹攳ㅡ挰㠸㙥戲㙢摡㠲㑡昵㜵挱愶㔹㜷っ㥦愵扥搱摡㘴攷昹扤㜹搹㌰挹㙦㍥户扥㐹㥤㠵㥡㕥㠲㍥㔲㑡搰㠷慤〲昷㑦慤㠴㌷㠳㤳〸㍡摢ㄴ昴㕣攴㐵搰〷㥤㠲㌶㔲搰慦摡摤㤵㙥昵㠲〱〸扡捤慥㘹ぢ敡㌶摤㤲㈳㑡㌷摢㑢搰ㅦ㤵ㄲ㜴愷㔵攰晥㐹㤵戰敤愲㠷㉦〰㑢㤱㜸扥㈹昱㐵挸㡢挴昷㍢㈵㕥㠸㐲昵ㅤ扢㘸㠷㔵〴愴㑦户㔰ㄹㄷ愳㘸㜰收㝤㠹㕤戳㤴㌲散戸扣昹㝤㕦愳㜹㕦㍦搴愸慥㐶㑤㉦㘵摣㔹㑡ㄹ㍦戰ち摣㍦慦ㄲ愶敢㉥㍡㔸㘶敡攰㐶攴㐵〷户㍢㜵㜰㍣〵愵㘷㍤㌸㐱㙦戶㙢㤶ㄲ戴攴㠴㜵〷㙡㝡〹晡扤㔲㠲摥㘲ㄵ戸㝦㐶㈵㑣㤷㕢〴㕤㙤ち㝡㉦昲㈲攸㑤㑥㐱搷愰㔰敤戰㡢㙥戴㡡㠰挴㡡㠳㍡愰㑢㍣㌸ㅤ晣搰慥㔹㑡〷扤户㤱㈴㘶捣㌱昳㡢收㈸扡挲㕥㍡戸愶㤴づ慥戶ち摣扦愴ㄲ㝥ㄸ㥣㐴〷ㄱ㔳〷㜴㠳㐵〷㔷㍡㜵搰㐱㐱改攰づ㑥㔰㝡挵㔲戳㤴愰㈵〷晢㈹搴昴ㄲ昴㤲㔲㠲㕥㙣ㄵ戸㝦㌱㐵㍤ぢ㑥㝣昶敡㌸㘴挱㥦㝣挲捦〱㉢攲慦〳㑡慦〷挰昶挸昳㐰昲㔲攲㐴㈱愱㙤っ敢㠵改㌶㐹㥤㈴挹换ㄵ摤ㅣ㔱搹㜶愷捡搲㈸㔴㜴㉢昲摤㍦ち敤㥢て搷昳㑡㜵晦㥢㔶㠱晢ㄵ昳㌰扤ㄱ㘹戴换㙣㤴㉥㠵㌴晡㉦捥㐶㌷愱戰㤶捥挲攰挶㠹ㅥ㐶㥦攳㔴㜲㉡愶慢㤱ㄷ昴㉢搴搹ㄶ㙡㜰㙢㈹㐱捦戵ち摣慦㤲㠷改㥣㠸愰㘷㥡㠲㝥㠴扣〸扡挵㈹攸搹ㄴ㤴㙥㠲ㅦ慤戰换㡥慢昴㌳愷㤶㍥㠵搴㈸㘵㠸扢㙥晥换搳㑢摡㑦㘹晣昸慣㜵㍢㜳ㄷ㜶㌷攲〵㔶㙦挱捥㉣㈵搸ㄹ㔶㠱晢ㄵ昱㌰摤㄰ㄱ㙣慢㈹ㄸ㝤〹ㄱ散㌴愷㘰摢㠰慤愵㤷㌰戸ㄱ愴㙢搱攷〸㤶扣搳攸㘳㜸㡤㘰㔷㈹㐱㜳㔶㠱晢㔵昰㌰扤ㄲㄱ昴㍣㈴㜰㝦搰戵㄰㐱㌳㑥㐱捦〷戶㤶㑥挳攰〴愵愷搱愷愰㈵㑤㤵㡥㠶㤷愰挹㔲㠲㈶慣㠲愲㔷扥改愴昴昷捡户攳昷㝣㙢㘱愳晥ㄸ㈳㙢㔵㌱ㄳ㑤扦㐲づ㤶㈶㈴㌸㔹㡤户㌳昱㥦㈹㘴ㄶ攳㐵㘴扣㤳㠹晦改挱㡡愹攱〵㘵㥥戴戱摦晦搳㤲㘳攵㐰㙣㔹〶㉦〴㔶挶㕡戲㌸㍡ㄹつ攲ㄷ㐱㜳昸㘱愷搴㥥戰敢㠷㜰㜱〵㙥㌷㕣收㑢㥢㥥㤱㕡㠶㘰摤㘷㡥ㅣ晢㥤㜹㝤搸挷攷捡昸㔲攷攰昶晣〲ㄷ㘱扣㥣敦㉣㐴ㅤ慦㉡㔷愸㜵ㄸ㘶搳昵摦散晢㑣晡敤㉢挳慢㥣戴戳㡢〱捡ㄱㅤ㤵〷〸㐰㐸㕦〲㡣㥣搰㌱てㅦ晢改扥戹〵㘴晣㥣晥戵捦昵㤳户㔵㔵㜶㝣㥢慤㈸㝡㑢戴愴挰㘵〰愵扢ㄷ昵散摥ㄵ愸愳搹扤㝣搷慥㈲㡡〷㕤捣慥㈹㍡㕣散㥥㝤㈹㝡㉤搲攰㌵㐸㤴㙥昰换㥥つ㕥㠷㍡㠱敢〱ち昵㜱〳㌰捥㐶改晣ㄴ㌴㑡て㠲㡤㙡㑡㔹愱㑥昴㘴㝥㌳〹ち愵昹ㅥ㔱づ㘹攸㙣ㄴ㌰㥥て㠴㐸㜳㉢ㄲ愵愵㔹攱搹攰㙤攴㕥搸攰ㅤ㐴㌹ㅡ㕣㠸扣戳㐱㍦㔷昸搳㕤晢〸㠵摢搳收敢愹ㄲ㌵㥦㘰愶慤㔷㑦㜹㉣挶攱晣㜳愳㥢ㄸ戵っ㉣㐵㌹戴搰ち戵搸戳慦㜷愳捣搵搷㝢㠹㜲昴㤵㙢㜲㘷㕦搵㙡㈰㐴㌹昷㈱㔱㕡㌹ぢ㍣ㅢ晣㈱戹ㄷ㉡攷㐷㐴㌹ㅡ攴摡戸愰挱㤳㠰愰㠲㐴㉣㉥㈹ㅤ㘲捤昱㙣攵〱㄰戹㕡㜹㠸㈸㐷㉢㕣㝤㍡㕢〹挷㠱㤰㈷捣㈳愴晣㑦㠲㐷〱㐲㡡慢㌸㜹搴捣㐰㕢摣㜲㌸っ敡つ攲愵〰慥散愴㘰扡㔵挰㡤㤷㘰㔹戹攲ㅡ㑥㌴昴㌸ㄲ昹㕦愹㤲㜳㈳搹㌲㌵捤敥昳ㅦ㈷敦㤷㥦ㄴ㥥〰慤收㙡㑥挹〴挷〹攱攷㐴㌹晡㥣㐶㕥晡晣㕥㔵㤳敦㜷㌷㌴愹㉥㈰㐴ㄹ收つ㜰愴捤搸攷㥣㙤㥥㈶㤷㐲㤵㍦攳㘲扣挹㘶っ〱㜸㈹慥㤳㐴㠲攷㤰攸㍤搷㔷㌸户㡤昷㙣敤〵戲㉥㙣敤㐵愲ㅣ㘲㜰㥤攵㔴扤摡ち㠴㠸㘱㥡敡㘸㑦挶㉦ㄷ㌳㝥搵挵㜸㥢㥢㌱ㄷぢづ晤ㅣ攸挹昸户挵㡣摦㜴㌱㍥摦挵搸晦㕤㈰〶晣㠸愱摤づ㌲攲昲㝢戴愳昸㕣㈰て晤〷㉢㈱㌷〲㘷㘹㜶㐳扦㐵㉣㈷㘸愱昹愳㤵㄰ㅡ㑥慣㐲昳㌶戱㌷搸㌴敦㌸㘹㙥戶㘹晥㐴㉣愷㐶攱昳㘷㈷捤㙤㌶捤扢挴㜲㌶ㄳ㥡扦㌸㘹㌸㤵㐸㕢㝦㈵昶㕥㥢收㍤㈷つ敦㝥愱昹ㅢ戱扣昱㠵捦晢㑥ㅡ摥扢㐲昳〱戱扣㙤㠵收敦㑥㥡㐷㤰㤱㍢㉦㠸ㄱ攵㉤㜹っ搴ㄳ㉣ぢ㈸摥戶㔲㔰㘹ㄵ昰㤸㜰㄰敦〱昱㔶㤶㠲㠰㔵挰㑤㑢晤〹㤹昲挶㤳〶㜷㌱挷㝢㑥ㅡ晣㠷㤵㘰㐶昱ㅥㄲ㥡㑦㠹攵敤㈳㌴㥦㌹㘹㘸昹㐲挳㘹㐴搱攸㠵㠶㍦㌵㈱㍣挸㠷㐶㉣㌴昸㜹〱㥦愲晤ち㑤戹㤳㠶昶㈸㌴昸摦〶昰扥愶㑤攳㜷搲㠸㕤㔰㠲〰戰昶ㄵ愶㝤㌰慦㉢〱戱㐸ㄶ换㘰扥㠰㡡ㄶ㈲㔴晣摦改㐰㈵戶㐱㉡摢㈱㈵扦㌰㙤㐴愸慡㑣㉡戱㡥㈲㕥戴ㄲ愱慡㌱愹挴㍥㡡㜸搱㑥㠴慡搶愴ㄲぢ㈱㔵㤸㔸敢ち搳㔲㠴㙡愸㐹㈵㌶㠲挲㠲戳㉥㘱摡㡡㔰つ㌷愹挴㑡㐸㔵㈰攳摦㙤慡扤㠴慡㤶〳扤ㅡ㔴㘵摤慡攳㤴攸㈹愷㝣㔸㕢㔱户㝦挵㠹㜳慡㉦㜹昵昱搷戶㍦昳愵搹扦摢㜵昹攵捦晣㜶晢ㄳ扢㜶戶捦㝥昴摡㙢ㅦ㍥昶慡㈷㕥ㅢㄶ扢扡散㥥てㄷ㕦㝤㐶挳晡㌳㑥㡤㥤㜰昸挲㌳搶慣㍢扥㘱昹搰〹攵攵㤵㤵攳㠶㍦戶敦㘱攱捤愷敥㔰て晣㙡㥦㤴ㄲ摢㘱㌷ち㤴㐸ㅢ㤲捥敥㘳㜶㔶慣愷愸戳戴㈲愱摡捦愴㘲㐶捣挲摥㐱㐴つ㕦㤸㜶㈴㔴㈳㑤㉡戱愰㈲㕥戴㈴愱㍡搰愴ㄲㅢ㉡愲愲㉤〹搵㈸愱ち摢扡㔳㌴ㅣ戹㑤㕥晤挴扣戱收愲㉥㥦㜵戴ㄵ㈹㜸挵㔵㐰昳㤰㠲㤷㕤〵戴〸㈹㜸挹㔵㐰㈳㤰㠲㕦ㄷㄶ㠴㙤㙢㔰㌴〰愱昸敦㐲ち挵㌱㤷㠲ㄷ㕤〵ㅣ㘶㈹昸㤵慢㠰㡡㤷㠲ㄷ㕣〵搴戵ㄴ㍣敦㉡愰㝡愵攰㌹㔷〱㌵㉡〵捦扡ち愸㐴㈹㜸愶戰愰敡㝦〰㤳㍣晥攴</t>
  </si>
  <si>
    <t>㜸〱敤㝤㜹㝣ㅣ挵㤵晦搴㐸搳㔶㡤㈵㙢㝣㜰ㄹ㘳〴ㄸ㙣戰ㄱ㤲㉤ㅢ㘳㄰戶㉣昹挴ㄷ㤶てづ㠳㍣㤲㝡散戱攷戰㘷㐶戶〵〴㉢〹扢㄰ㄳ㉦ㄸ㤳㄰昸㐰戸戲㘱㈱㘱ㄳ㝥〹㐷〲〴捣ㄱ㜲㐰㔸慥㤰㐰昸〱〱㍥㈶㄰ㄲ㡥㑤㘰㤷敢昷晤扥敥搶昴昴昴攸㜰搸捦捦㝦㙣㕢晤愶敡搵慢㔷昵㕥ㅤ㕤昵㕥㜵㍢愰〲㠱挰攷戸昸换慢㥣㠱㌱慤摤搹㥣㤹慣㙤㑥㈷ㄲ㘶㐷㉥㥥㑥㘵㙢㥢㌲㤹㘸昷愲㜸㌶㔷〶〲愳㉤㡥昴㙣愸㉤ㅢ㍦捦慣㘸摢㘲㘶戲㈰ち〵〲ㄵㄵ㍡㠸昴㘱昶ㅤ㜱㈲㥡戹㜴㌹〱愸〲摡㈰ㄸ㐲㔰㐱愰〹挲〴㐳〹㉡〹慡〸挸㐸㔷ㄳ㐴〰㉡㠷〳慣㘸㥥扤戴㝤〳慡搵㥡㑢㘷捣㐹㌵慢慣挲ㅢ敢敢㙢敢㙢ㅢ㑥慣㥦㔶㕢㌷愹愶戹㉢㤱敢捡㤸㡤㈹戳㉢㤷㠹㈶㈶搵㉣敢㙡㑦挴㍢㑥㌳扢㔷愴㌷㥡愹㐶戳扤㙥㑡㝢戴㘱㝡㝤挳搴愹戱㤳㑥㥡㕥㌹〲㥣㤷㌴捦㕥㤶㌱㘳搹㉦㡡攷㐸昲㕣摡㍣扢㜶㠹㤹晢愲㜸㡥〲㑦戰㙣㐹㈷愳昱搴ㄷ挴㌴挴挶㤹摡㘲㜶挴搹㡡愶㤹㠹愷搶搵愲摡〵㡡㐶散挴摡愶㙣戶㉢戹㠹ㅤ愲搹㑣㈴㤶㥢㌱㘹扤㘴㑢㌶户㉣㥡㐹㘶㉢㤳搴㥦㤹㌱㔳ㅤ㘶㜶㔸㜲捥戶づ㌳㘱ㄳ㘶㉢㤲慢愲㤹㈵搱愴㔹捥㐰㜵搲㙡挳〵㥤㘶㉡ㄷ捦㜵㔷㈵㔷㘶捤攵搱搴㍡㤳㈴愱攴扣慥㜸愷㉡㉦挷㕦愰㙣扣㕦捤愴愱㔰㥦㘴昳晡㘸㈶㈷㌱㌶㘱扤ㅦ慤慢扢㠸ㄴ〵昵㘲㤷慡昱攴㘲㥢戵挶㤳愷㤹㤹㤴㤹㘰㈱㙣挹㠹ㅥ㈲㔱㤰搵づ扤㥡㜲挴㘱㉢愹愱昶㈸愲㉣㉣挵㌸〰㘰摣㡡㑣ㅣ㘲㜶㈵愲㤹㐹㡢攳愹挶扡㐹㡢攲ㅢ捤㐴摣捣收ㅡ㈷㌷㑣㕡ㅣ摤搶搸㌰㕤ㅦ〸㑡㝤㄰昳ㅣっ㜰挰㤹㘶㌴㤳慤挹愵㙢搲敤搹㜴挲捣㜶㔰挱晡㄰ㄲ㡤〶㔰攵㙦㘰〴扢㡢攳㈸ち戶㐵㠳㙤敤挱戶㡥㘰㕢㘷戰捤っ戶挵㠲㙤敢㠲㙤敢㠳㙤昱㘰摢㠶㘰摢㐶搰㌸㔷挵㤰㈱㐱晢㙡晦挵收ㄹ挹摦ㅥ㍡晢摦㝦㜴晤捡ㄳ慡扦㍦㕦㜱搰捡㤸ㅦ㠳挰㐴㙦昵㙢敢愶扢㈴愸慢慤慦ㄷㄹ㄰㘸搰㠷㈱㠳ㅥぢ㘰ㅣづ㌰慥㠶㘲㈴扡㙢㤲搱捣㐶㌳㔷戳㉥㤳摥㥡㕢㕦㤳㠹收捣㥡㠷敥㤶挴㥡〶㕤挳㍣㐷〰㈸昵㝦㈱ㄴ〵扢昰敦ぢ㥢愷捤㌸散戴慢㍢㥥㑢㌵㍥晤㘶㔲㜱〶㤱ㅡㅤ㠵挰〴㑦㡤敡㙢㈷扢㉡㔴㕦㍢㔵敡㔳㕦㍢㕤㡦㈳敢愳〱㡣㘳㤸㙦戱㔵㡤㉣晡㡦改㔴㈶㠹㘹㈳扥〹慤㤱改慤搲ㄴ㍤㥥昹㈶〰㈸昵扣㕤愵慦敥㥥㜴敡捣㌷㕦㥥㝦挹搸㡢㝢捣㠳㡦㝥㐴㜱㍥㤳㉡ㅤ㐷搶〳慥搲㐴戲㥥〴㘰ㅣ捦㝣〳慣㔲㠳慥㘵扥ㄳ〰㤴晡て扢㑡㘳㌶㥦㝡换㈵㑢㝥扡昴敢㈷㥤晡晡昸戹㍤㉦㈸捥慥㔲愵㝡〴㈶㜹慡㔴㔷㕢攷㔶ㄳ愲㔳㉣㐵㈱㌴㔵㑦㈶晢㈹〰㐶〳挰愸〵愹㜸㉥ㅥ㑤㌸つ㈷ㅡ搳㔳㐹㌳つ㐰愹㕦摡㔵㌸㌰㜱改㙤捦㍣晣搲挲敦㥦晢㥢敦攴㥥昸㝡㡦攲散㈰㔵㤸㡥挰搱㥥㉡搴扢㉢㔰㙦㤵㍥戹㑥㥦㐴扥㌳〰㡣㤳〱㠶㘱慥㠸㐷摢ㄳ㘶㑤㐷㍡㥢换敡㔳㤸摡〸愰搴㐳㜶愹搷慥㈹㕢昴㙦㌳扥㌵慦㘷挷㉢扢敡㕥㡦㡣㔱㝣㤸㐸愹㌳ㄱ㌸㜴㘵㉡ㅥ㑢㘷㤲搶㘰慢慤㠳搸ㅣ㘳㄰戳㙥㥡㥥〵〲摤〴㘰捣〶㌸㘴挲㥣㙣㉥㥥㐴㝦散慣改㡣㘷㍢搲㕤愹㥣㜴捦㘳㜵㌳〹㕢〰㤴扡搷㉥昶敥愵㍢㜷㡥㝤㝥捥攲㙦㌴㝣慡挶敦晣捥㑦ㄵㅦ㕦㔲散㕣〴〶㌵㑥收㤱晢㝣〰㘳〱挰㐰挶挹ㄴ扤㤰㜹㑥〳㔰敡挷㜶㡤慥㥡ㅤ扡㜷㝥扣㘳挱㥤昷㘴扢㕥昹挹晢㉦愸愱㐸㤶ㅡ㉤㐶㘰攰㥤㜲〹㔹㉦〵㌰㤶㌱摦〰㍢㘵扤㍥㥤昹㤶〳㈸㜵扢㕤愵㘳㝥晥㜴㐳㜳挳㥥㈵户慣摥摢晤ㅦ㜷㡥㕡ㅢ攲㤳㝤㡡摦㐴敡㥤愳攷攲搹摥ㄱ捤收散挷〷㍢昳ㄷ晢㜴改晦攱㌲㌷搳昱㍦晦㜰㐱㈱㕦挸挳㐵慦愰昶㔷〲ㄸ慢〰挲㉤㡢㥢㙡㤶㉣㕢昵搷晢慥搱慢㤹㜲〶㠰㔲户搸敤戲㝢㐷搷㈹扦扣㝥挴㠲敦ㅥ昳攱㘵攷ㅣ昵昷てㄵㄷ㕢搲㔵捥㐲㘰戵㙢愴㉥㑡㌷㜷攱挹㔴挷㙢搲晣㌸㈳㔳敢㈷㑦愹㍢㜱㕡敤㐹昲〳㈸㘳换㈶挹㍦捤愶㔸㜹㌸摡敡㈵㔸愷捦㘶㑤搶〰ㄸ攷〰ㅣ敡㥤㔷戰㤶慣㤹搰㠵挹㈶㝢慣㍥㤷愴㙤〰㑡摤㘰㔷晡愸㡦摥㍣㜱挷㔱㍦㥣㝦㙤攵搳㡢㠷㕤㍤㍢愴戸㌸㤴㑡㐷ㄱㄸ搴㠸㙢㈷昷づ〰愳ㄳ攰愸晥ㅦ㑣昵摡㘴㤶ㄸ㠰㔲㔷摢ㄵ㍡昴挵㉢㝥昹摤㜷㙦㙥昹㤷戹㌳づ摣㜳㙥㘳㕡㜱愱㉡ㄵ㕡㡦挰挰〷㕣㥣慣㌷〰ㄸㅢ㤹㙦㠰〳㙥戲㑥㌰㕦ㄲ㐰愹㉢散㉡つつ㡥摤㝢晢㈲摤㜲敦㠱㔷㥣戴攸㌷㡦敥㔶㕣㌶㑢㤵搲〸っ㑡㐷㥢挸㝤㌳㠰㤱〱ㄸ挸慣㌴㔹㘷㤹㈷〷愰搴愵㜶㡤敥㝡戲昱搵挶㙣㘰挹㜵㡢ㅦ㍣昴慥户㥡㝦㕦戹〵挹愷摢㑢愳㤶㑣㜴㉢ㄶ㥢昹㜵散攴㕡捣捣〳㔹挰㘳晤ㅥ㥢ㅡ㍢㌱㔶㕦摦㌹戵㉥㍡㈵ㅡ攲㤲㘹愰㉢㐵搹㑢挴㔶挷㔳㥤改慤戲㜴ㅣ㌳㍢㥡㌵昳㠳㝤愲㥤㌶ㅢ㡦㠰捥散愱晥㠹慤㌹㍣㈹㐶㝢搳昲㑣㡡戲戵㘲㘱㙤㘶愵扣戱摥㙣慢愲㠹㉥戳㘹㕢摣㑡㍥捣㤳㡣㘵㜵扡扤㜴敡摣㡣戹戹㌷戵愸㐶㑤搸挰㙤ㄱ摥㐵㔲㕡㐹㔶扤㙡㥡搷愷戳㘶㑡慡㌷㌱戹㉣摥戱搱捣戴㥡摣晥㤹㥤㈲敡〱㑣戲搷昶ㄳ㤷愶㈰㈸㔶敢㥤㐷扡戱戱㌹摢㜲㘶慡搳散㐴㝤㌷㤹㤹㕣昷ち㍥扡て㉣㈰戱捡㐴挲㈱〵攸戹改㡥慥㙣㜳㍡㤵换愴ㄳ㠵㈹㑤㥤㕢愲㔸敥㜶㉥㑥㜷㥡搸づ㤴昳ち愸㐰㔹㤹㔲㠱攳晣ㅥ㈵攴㥢慤㤵㠶㜰㌵㌱㜷〷〷ㄷ㜶扢摡攵㤰づ㔲㈴㑣昶挹攰戸㝥㤸〹㕦戲㌹戶㌴愱㑢㈶敥㤵㐹㍤愱㌴戵搴戱户攵晥㘷㠹㠳挱㤱戶昴㜳戶㘰捦㌵㍦㥡敡㑣㤸㤹㍥㜷晡㡡㌵搲㕢〱㐲㤷㘰㌴㤷搴ㅥ㜷〸㙡㥢敡づ㙤㡤㜷收搶ㅢ敢捤昸扡昵㥣〴㘰つ愸愸愰㙡㡢㉥摤つ㤴㍥㡦攰㝣㠰㜰㌸㘰㕣㐰㈲㈳慣扦㘴挵㐳摣晤っ㝥㌷㐷㝢㠳㤶摤㈳戶晡搹㔰ㄲ换㠸㙣㔹㤹㥦㤴昳愳搹昵㌹㜶捦㍥ㄳ戹㙦搳ㄷㄲ㙣〷〸㜱换搵敦㘶㤱㑦㠱㜲敥㠹慢㤲㉤㘶㉣㡡㉤㠵㡣㙥ㄵつ㈵慤捤㙤ぢ㜶㜰㥡扢攰〵ㄸ㉢摢っ㠴㌰昸㉢㤳散晤收戶㕣㑢㌴ㄷㅤ㤲挴㝥ㅡ慤愴㐱㌴㔱㜲㔹㈱收慣ㄲ㥣㤳㍢㙣挷挰㈱㈲㐱ㄷ㤷愱㠲戰㌸㘱攰㘰扣〴捡㙣搸户㄰愸㍢ㄷ㈵㠶户愳ㄷ敥㡢戱㕤敦㥣㘷愶㔶㜴㙦㌲戳㈴慦㌰晡㔴愵㜷㜸㤱搹搲㡥昶㤵戹㜸㈲㕢㡢㥡捥换愴扢㌶㝤㤱㝣挸㑢昷〰㌸㔷㘸㍢㝡昱挰㘵㠲扡〲㐳戶戰㙤摡摡〲ㄵ攴㐶㡣收㡥㕣戳户㠲搹攷昸㤱㑢㕦㠴㥦㜰㕦㘹㈱敥搴〷㘳㐳攰㉥户㌲〹つ慤挸㤸㘲ㄵ愹㤰〸戴㕤㤵㕣㥤捥㙣㙣㑦愷㌷戲㍦つ㤳㔸㜶扤㘹收㘸㘹ㄸ㙡㕢㔶挴㠲愲㔴㔹㔹㠱㕤挰㘵㤲ㄸ〵晥挶㈵〰㔵㑤㠹㐴㡤挳㌱㙢㝣つ愸㌲搸㍣㡣ㅤ〸㑣㜷㈶慦㥡㘳㤶挷戳ㅢ摢愴㤱㙡敡摢㥡昱扣慣㘹捤㜵㜵㜶搷㑣㐸愲摦慥挷扥摥戶〲ㅥ㕢扢㉤㤱摤愶扡愰ㅤ敥摥㕦晦昸愴㕦敦捣捣㕦戴㌳㍤㌱㜹攷户摥ㅥ愱㜲㜶㐲㤱愱㠱收〲㍥挵昵㑥〰㤵〱ㄹ㘷ㅤ㠴ぢ㉦㝤ㄹ攲晡㜲㠲㕤〰㤸㍢愴㌵㌰㜵散戶愲㡡㈶〷㑥ㅦ晡㑡㠲㙦〰愸ㅡ〰戱㤷㝣ㄳ〱攷㔲㜱昰摦㡥㕢摡昵㜰愰㡢摢昵ㅡ㘰挳扡㡦㌴㜵〴㈸搸戶㥡扡搴搴㥥愶收㔴ㅢㄸ晢㉡攰㕣㍢愱挸慥㌱づ搹㐴〱㌷㌳晦ㅡ㤰昹㉢攰㕦㔹挶㜷〹㙥〱㜰㈹攰㔶㉢慡㘸攴㄰〵摣㐶愲敦〱愸昱〰愲㠰敦㈳攰㕣慡ㄵ㘵㙣挷㉤ち㌸〶攸㘲〵晣㄰搸戰敥㈳㑤㑤〰㠵㥦〲ㄶ㠰戱慦〲收摢〹㐵㔶㤴㠹攰㈴ち昸〹〲㙡㉥挸晣ㄵ㜰㉦㤲昵㝤〴昷〳戸ㄴ昰㠰ㄵ㔵㌴愹㠸〲ㅥ㐴㐰敦〱㔰㌴㤹㠸〲ㅥ㐲挰戹㔴㈳捡搸㡥㕢ㄴ㜰㍣搰挵ち昸㌹戰㘱摤㐷㥡㍡〱ㄴ㝥ち㤸〲挶扥ち㤸㙣㈷ㄴ搹㙣㈶㠳㤳㈸攰㐹〴㔴ㅤ挸晣ㄵ昰ㄴ㤲昵搳〴捦〰戸ㄴ昰㥣ㄵ㔵㔳昰㉢ち昸㉤㠹㥥〷㔰㌴搸㠸〲㝥㠷㠰㜳愹昱㈸㘳㍢㙥㔱㐰〳搰挵ち昸〳戰㘱摤㐷㥡㥡〶ち㍦〵ㅣ〶挶扥ちㄸ㘳㈷ㄴ㔹㡣㑥〲㈷㔱挰ㅢ〸愸搱㈰昳㔷挰㕥㈴敢㌷〹晥〴攰㔲挰摢㔶㔴捤挰慦㈸攰捦㈴㝡〷㐰㥤〲㈰ち昸ぢ〲捥愵㠶愳㡣敤戸㐵〱㌴㌹ㄵ㉢攰㝤㘰挳扡㡦㌴搵〸ち㍦〵っ〱㘳㕦〵ㄸ㜶㐲㤱昱㙡ㄶ㌸㠹〲㍥㐶㐰㤵㠳捣㕦〱㥦㈲㔹㝦㐶挰ㄹ搲愵〰㍥攵ㄱ㔵㑤㐰㡢〲㠲㐰攸㌲〰搵っ㤴㈸㐰㥣㍣㠸昰㔲ㅦ㝦收㔲〰敤㘰挵ち愸㈰㑦摤㐷㥡㙡㐱㍥㍦〵扣〷收扥ち㜸搷㑥㈸㌲愳捤〳㈷㔱挰㜰㔶昹㉦㈰昳㔷挰㐸㡡㌵㡡攰〰搶㉥晦ㄴ㌸挸㡡慡昹㘰㈴ち㌸㤸㐴㠷〰愸㠵㐰㠹〲㐶㈳收㕣敡つ户〲ㄶ〰㕤慣㠰戱攴愹晢㐸㔳愷㈱㥦㥦〲㕥㉣愵㠰ㄷ散㠴㈲慢ㅤ捤㙦愲㠰昱慣昲敦㑡㉡攰㔸㈴敢攳〸㈶戲㜶㜹〵ㅣ㙦㐵搵㔲㌰ㄲ〵搴㤲攸〴〰㜵㍡㔰愲㠰㍡挴㥣㑢㍤改㔶挰㌲愰㡢ㄵ搰㐰㥥扡㡦㌴戵ㅣ昹晣ㄴ昰㘸㈹〵㍣㘲㈷ㄴ搹〸㔷㠰㔳ㅦ㍢昹〲戳摣㈸搰㔶扡㜷昲㤵戱戹昱㐴捥捣挸㘶慤㍡㠶ㅦ换慢㈵昱㉡㙥㔰㌳搱づ换㕦㌴㉡搶㡣㍤㉡摣㘸戹敥晣慥扤㘸㡦㙣㙤㈱晦搷ㄲ戰摦㔹〲挴づ㔰㘰つ攸㘳愷㡤㑥攳戱〵昴㑤散敡㐴㈳搰挵㝣搷敤搲愵㙡挱戹戰㤳㤱摥扢挹㄰㕦㘱㉦扤扢ㄳ㤲扡捥㔹㘴扢㕤慦扤搴㍥㥤㤴㤹㑡敥挶户㈰昱㝦㙤ㄹ摥㔳ぢ㤶㉤愳㤱㌳攱愹〴㌳〹㘶ㄱ㌴〱愸㥦搹搳散㔵㔰ㅥㄷ㑡扦㠲㈱攱つ摣〱摤㑣㥡ㄶ㠲㌹〰慥㘹㜶ㅥ愲挶㝣㠰㙡挷㔷㔱㘳㜵㌱㍣㝣㔷㈲愷㑣扤ぢ㤸㜱㈱㐰攵㘹〰㑢收㥢〹搸挵扥愸〳〶愱搵㈸愶敦㥤㍣㝡㈷㍢换㠱挹搶敥㔴挷晡㑣㍡〵ㅢ㍢つっ㑤ㅤ昰搰㘷㔵搴㐸㡡㠱摦㐸㡡㘹扦㌲戹摣摣㘴㐶㜳捤㜴㝤㔵㈵ㄷ挱晦㈲戶㠹〵㥤摢晥㝦摡㉥〲㌴㌰挱愴㥣㌷㕦㈸敦攸戵慣〸戶㝡㙢㕢搲㌸敤㘱捡㠹ㄵ慡摤㌰㘰㠷摡て㡤ㄳ〱扤〸戵扢晥扤摢㑥㍥晡扡ㅦ㝣㙥晦㙥挷㤲㑦㉥扤ち㐲ㄷ㍦㠹㤷㈲㑢戸慦㌴㐵㔷㑦敦㤳搸㔸㐱戵愱ㅢ㔸㥢搲摢㑡㍤㡤㙦戵ㄳ㡡㍣㐳㘷㠳㥢㉣㐷捥〰㈳㜵㡢㍤㑥㠰㉣扣昴㔹㐸搶㘷ㄳ慣〱㜰㡤㤳㜳慤愸㕡㠳っ㌲㈶摡㐸戴ㄶ㐰搱挹㈳换㤱㈸㘲捥愵扥㡤㌲戶㐳〵挴改㜳〸㉥〰愰㑥ㅣㄲ㙤㈲㉤摣㔷㥡㙡〳㙤慦ㄲ㕣扢昲㉢㑢㈹㘰户㥤㔰攴㘵㙡〷㈷㔱㐰㡡㔵摥㔵㔲〱㥢㤰慣㌷ㄳ㘴㔸扢晣㝡㉣㘷㐵㔵〷ㄸ㠹〲扡㐸戴〵㐰㤹㐰㠹〲戶㈲收㕣敡ㄲ户〲㍡㠱㉥㔶挰昹攴愹晢㐸㔳㌱攴昳㔳挰㠵愵ㄴ昰㈵㍢愱挸慢ㄵ〷㈷㔱挰㐵慣昲昹㈵ㄵ昰捦㐸搶ㄷㄳ㕣挲摡攵ㄵ戰挳㡡慡つ㘰㈴ち戸㤴㐴㕦〷㔰㜴㘱㠹〲㜶㈲收㕣㉡攳㔶挰㐶愰㡢ㄵ戰㡢㍣㜵ㅦ㘹㉡㠹㝣㝥ち㔸㕦㑡〱敢散㠴㈲ㅦ摡㈶㜰ㄲ〵㕣挳㉡㥢㈵ㄵ㜰㉤㤲昵㜵〴摦㘶敤昲ち戸挱㡡慡捤㘰㈴ち戸㤱㐴㌷〱愸㉣㔰愲㠰㥢ㄱ㜳㉥戵挶慤㠰っ搰挵ち戸㠵㍣㜵ㅦ㘹㉡㠷㝣㝥ち㔸㕥㑡〱愷摢〹㕥㤷㕤㘸㉢㌸つ挲搵㌲㤴ㄵ㡥慤㡡㥢㕢㘹ㅢㅥㄶ挳搱慥收慥㙣㉥㉤㠶散慡㔸㑢㝡㐹㍡搷ㄲ捦㙥㑡㐴扢㐷挶散挰敡昵㘶ち㙥愶っ扣㑤ㅥ㕣㝡搳㈶戳㔳挷㕡搳㕤㤹づ㜳㐱换晥攰㠶㠲㝣㘸㍡昱㐰〵ㄵ慥㝤昳慣攰㠹愶搰㑢昴て搹㤲攱㐰愸ㅢ㑣扤㐶㜲搷挲㌱扦㐷㠹㠰戰㍡慦搵ㄵ昱㕣挲ㅣㅡ㤳㜴〹㔷挴愰㐹昸敦㍡㠷挴㔶慣㠷昱戸愵㉡㌶㉦ㄳ敦㑣挴㔳㈶ㅢ〴晢ㅥ㥥㤹㕢㘴慥㠳慦㙥㔹㍡㡢挳㍤改㔴㔵㙣㐵㈶㥡捡㙥愲摢愱愳㝢㐴㐱㑣搶〰愱搸散㜸㉡㡢㘲愴㈵ㄹ慥㡥戵慥㑦㙦挵ㄹ搱慥㘴㙡㕥㜴㔳㜶扦㘸㤹晣㈸㤲收㔱㐱ㄵっ慡㡡㘰挵扥戶㤱㜱〷㌸ㅥ㤴㍦㄰㔱㠳晥㥡换挴摢扢愸㌴㜶㠳挰㘴摣攵〴㘸㐴㌶攳㜹〸昵戱晥攷扡摥昶愲搲㐳挸晡ㄶㅣ㙣昱㜵㔶昵ㅥ扥ㅤ〱㜲晤㝦㤰愹昲㐷〰ぢ攷慤㕣㤰昷㥤晦㐳〷㘰㐳攷㠳戳㜷㔵攵敤㝤扤慥捡〳㐰㍣捣敡㐶挴戱㔷㘱㠴愲㌷㌰收敤㥡攱㤸搰戰㤷づ换〷攷挲㙢㔰ㄹ㕢ㄴ㙤㌷ㄳ㔸㍦攳搴搵㌰㉢挲扤㔰㌲㥡挸摡㘹捤改㘴㌲捡㙥挷㉥摢摡ㄱ㑤㤸ㄵ戱愶慥㕣ㅡ㘷㈷㜵っ㐰晡愶㡤㡡㙥〳㉡扡㑤㔰㤵戱攵㜴摥㑢㤸扣搲敢㜰㤰㉣户㍥ㄹ敦愸㘰㠴づ昶晤愲扦㘲ㅥ㤱搵㉤ㄴ捡换㤹㔳扣慢㝡㙢㝤㡢收慥挵ㅥ㠳慡㘳昳愳㔷〷㤵㠱㝦㙡ㅦ㝤扢㤸㠱攴挱愲敦〴户㄰户㍢㥣㤲攴㝡㔷㤶㕦〸扥扢ㅤㄸ改搹敡㑢㈴挰慤敦〲㈴㌵敦㜲㝡㐷晢㜴晣つ〱㐱㜸㔱㍡摡㌹ㄷ㤶㤷㜴㘶㠸㝤㘰扢〲㑤换改㈶ㄳ愱㉢戶ㄹ摥㝤㥣ㅡ搸ㄲ敦㌴㌳ㄵ㐴戴㘲愷㔲㑥㈷慥㘱戵㈱㜵ㄳ〸㠵㠶㔶昸㤵戵挰攱㌵捥㜶㜰戹㑦慥㉦㈸攲晦攷搳愷捦㐴愵㈰ㄶ㡦挶攸扢㈱㡥扥〷㐰㙤㐷㤴昲㜸〸㝥㐲㠲㥦〲㠴㝡㤰攸㙤㥢㐲慦㈸㝣愷ㅡ㐴攵㜲搴㤹晥摡ち昸㌶挵搱ㅢㄲ㐱㠶扡ㅣ戴㠶攵㥢慤㜰捥㑦ㅢ慤㍣㡣摡ㄹ戶收㔸敥搳搸ㅣ挱㘰㌹㥡摡昰㥡挴㡡㡡〵戳㘴慢㈹㥥㕢㌵ㄲ㔵㌰敥㐵收挳㌸㔸挰扦捤晦っ戱㜷㘵㡤挷搱晤挸ㄵ〸慢㡢〰ㅤ㔵搰㜹ㄴづて〷搴㍦㐳慡㝥〰㐰敤㐴㤴ぢ〳晢㌱挶戹㑦搱㌵挷挷㔸挰㜸㄰㈴㠳㤹㌶搵攵挸挵愹㔳敦㈱昳㕤〸㜱㐶敡敤愱て〳摢㝦て摤捤ㅣ戸昵㈳㘴㘲㐷搴㤵〸㌸愲㈰攸㌴晢愳㈰搰㍦㈷攱㌷晣〹ㅥ㈳挱㉦㐸昰㑤㄰昴攰㌶㝥㠹搸㈴㐷愵〳㍡搰散愳攱㕦㠳〹㌴㝣つ愰㔳㉤㑥愸攱㌰㐷㡡㝥㥣愵㍥挱㔲改〶昴㙡㤸扥㍦㑢挳扦〱挹愰㌴晣㕤㘴ㄵつ㍦㐹收户㈰㔶愰攱愷㠰敤㕦挳户㈲ㅢ〸攱㝤㈲ㄳ㍢愲攸㘷㜴㐴㐱搰搱昰㌳㈰搰捦㤲昰㝢晥〴捦㤱攰户㈴愰㕢戲〷户昱㍣㘲㜵㡥㠶〷㜸ㄴ㙥㑡搱昲ㄸ晤昸昷㘰〴㉤晦㄰搰愹㥡㑢换㉦戰攴ㄷ㔹昲㑦㐰攰搵昲扤挰㔹㕡晥〳㐸〶愵攵晢㤰㔵戴晣ㄲ㤹摦㡦㔸㠱㤶㕦〶戶㝦㉤㍦㠰㙣㈰っ攸㔷挸挴㡥愸〷ㄱ㜰㐴㐱搰搱昲慢㈰搰㝦㈴攱ㅥ㝦㠲搷㐸昰㍡〹ㅥ〲㐱て㙥攳つ挴〶慢攵〶㍦㉤敦〵㈳㘸㤹㑥㔲愷㙡搵挴㔸㝤昹㑤㤶晣㈷㤶㑣㠷愶㔷换㑦〱㘷㘹昹㉤㤰っ㑡换㑦㈳慢㘸昹㙤㌲㝦〶戱〲㉤扦〳㙣晦㕡㝥づ搹㐰ㄸ搰㝦㈱ㄳ㍢愲㝥㡢㠰㈳ち㠲㡥㤶晦ち〲晤㉥〹㥦昷㈷㜸㡦〴敦㤳㠰づ搶ㅥ摣挶〷㠸㡤㜱晡戲昷戴㉢愷㝡㍦㡤晥つ㤹愰搱㍦〰㍡搵愰㍦摦搶攸摦㔹捡㠷㉣㠵ㅥ㔲慦㐶昷〲㘷㘹昴㈳㤰っ㑡愳㜴愶㡡㐶晦㡢捣晦㠴㔸㠱㐶㍦〶戶㝦㡤扥㡤㙣㈰っ攸㑦挸挴㡥㈸扡㘰ㅤ㔱㄰㜴㌴晡㈹〸昴㘷㈴愴㝢搶㠷㠰㑢㄰捤㐵㠶愲挷戶〷户愱㄰㍢搰搱㈸ㅥ慣敥㜷〳㝣㘶摡㌲慥㔰挲敡㝤㐰㠷晦㌸㘲慣摥㔹㡥㔴㑤愱搴挷㐰㝡㜵㐹て慢愵㑢〳㈴愳散昷〸晡㕤晦慢捦㤰㑦ㄴ㌹㠴㥣㍦㐷慣㐰㤱㝣㍦慥㝦㐵昲戹㡦㍦扣ㄴ㐷㈶〸挸㑤㔷慥㈳〷㜰㡥㈲㠷㠲㐶㔷㤲戰捣㥦愰㡡〴挳㐸㔰づ㠲ㅥ攴㌴慡ㄱ㍢挲㔱㘴改ㄷㅦ㝣㜴㍡ㅣ㌹愱搳ち㔷㔱搳愴㉥戲㍥ㄸ挱愲㐶戲愸攱㈰昰敡㜴㈴㜰愲㔳晤㈰㐲㜲㜱攷攴摡㍥愹㔱㐸㄰昵ㅤ㐰㈶〷㈰㔶愰扥㠳㠰敤㕦㝤〷㈱ㅢぢ搰〷㤳〹〲㜲搳ㄱ散愳扥㐳㐰愳㐷㤳㤰㑥㘲ㅦ㠲㐳㐹㌰㠶〴愳㐱搰〳㜶挶㘱㠸つ㘶ㅤ攰晢㠴㍡ㅣ㑣愰挹戱慥㔲㕤㑦愸ㅡ㤶㝡〴㑢ㅤて〲慦㈶改晤戵㌴挹㜵㠰㕣㕥㑤搲㌷㉣㥡㍣㡡㑣㈶㈲㔶愰挹愳㠱敤㕦㤳㜴㈶戳〰㝤っ㤹㈰㈰㜷㉤愰㡦愲挶㠳㐶㑦㈰㈱扤捤㍥〴挷㤲攰㌸ㄲ搰〱摤〳㜶挶㐴挴〶晢㈴慡昷㥢㌷㡦〷㈳㘸戳挱㔵昲㔸㘲慣㜵㙢㉤㑢㍥〱㈰搴〸㠲㍥㌶扡㠵㥥挲㘱慣㘲っ㘳㍦㠷㍤㈸㠷换摣㜸づ慢改捡ㄸ〰㠲攲愴ㅢ㉤㝢㔳㤷㝢㜱㘲慦敤敢昰攲愴〲㘳搸搸攲㜴户㜵㙣㥣㑦戲㘵㌷㜳㤹换晡㈳ㄲ晢㤹㑦ㅤ昷㈷㠳㥡ち㤴㐳搱攸ㄶ㤶搱收攸搲づ㔱㤷摥㐷㈰挳㍦㘰㝥㤳㍥ㄴ搰昵散㌶ち晦戰㘴㥣㡣㌰㑤㌸愷昶摢㐵㕣晥㘱㕡㍢挳戴挶㔹戸㉡晢〰挲㠲㔴ㄶ㝢搹戰ㅤ㠳愵㘲㤸ㅤ㕣摡㤵㉢㐸㠹㙥ㅢ㘹愷攰ㅣ收搲ㄴ散㑢ㅤ搱㑣攷㝥㘲㥣㠰㙣㔶㤳㠸㥤㘱ㅦ敤㥣㘰挲换㘵㔲㠰攵㝡㡡慤敢㤹搰昵㘰摣敢㕣㕤㔶㔱摤ㄸ㝢搶搱㡥ち挶ㄶ㥢搱㤴戴㐲㙢慥戳挵摣㈲㐶攷㘵㈶㉣挶㜸扤㌸㘱㡥㤴っ扤㔱搹㠸敢㔸ㄳ摦愶敤捡搱㉡㘵㠷㘴愰敢搸㜲㌳ㄱ攵㑢ㄳ㌰㈲搹愱㘵ㅤ㌹ㅣ㈶改㘵挰ㄷ㈲昶㥦ㄶ㠲㐶捡敤㔶㔲搲㑥㐶ㅦ昳㕢愱㄰ㅣ㐳晢搸慡㘸户㤸㕣㝦㤹愹慥戹㥡搷慤㌳〳㑥㠰〶㈳っ愴㔹㈰敡挳ㄶ㡡戹搶㝤ㄶ㠲㈳㘹愴㜳㐴挷㥡攱㘴昲慡㜴㜰㌴㤸㔶搱戸㥤挹攱慤㈱扥ㅡ㔸捤愱㤳㠰㐵㈹ㄷ㠷㙤㌰搱㍤㉣戶㈰搵㤱攸敡㌴挵戰攸捣搹㘲㕦摣㉦摡㡢敢㉦㝢㐴昵愱ㄷ㕢㈹ぢ昰㡤〵攷㉤㤲㝤昷㌲攸〶㡣㌴㤹散挰㈳慣愷搹攳慥〹㌵ㄹ昴挱㤳㌰㙡㍦㈲㝦㙣㑡㕥搸挷搴㔶㠴攲㥣挶搳〳扤㘷㔷㘴挴戹挸ㄶ愵ㄷ愵改愱㜰愱收挷㉤搴㝥搱㑥㤰搳㙡㈶挳㠰㜹㜵ㅦ㐷〸㤹㘰搶㤳ㅦ搸㔱敤摦㤹㝣挶搰㔸搶㡣ㄶ戰㌶ㄸ㈷戲㑤昲㙦㙣昲㜹㈴㙥㠵㈰㤷㜴㌶㜵ぢ㜰戲㥡㥢づ㘲挵戳㈸搶㙡捥㙡㕡㍤〳搸晥㔷㜳昳㤰つ㝦〱㝤㌲㤹㈰㈰㌷て愹昸㉣搶㑥〱㡤㙥㈴㈱て戰昸㄰㥣㑡㠲㤹〰㈱㥥㘳昰捥㌹㈵㡦㘴搰收ㅡ㑡搲扡㔹㤱愴㤵ㄷ㈳搶挰换㉦㌸㜲〲晢㤷㌱戴攲㌴㌰搳戳挰昶㠹挷ㅦ㙦〴㙤㐰昱捣㠳㔳晥愱㐰搸晢户㈶㤶㍦ㅢ㐰昱㙣㠲㜷㠵㝣ㄶ㜰㤶㝡㥢㐱㌲愸扤昰搹挸㉡扡㙥㈱㜳㥥㘷㈸㔸㌹捦〵戶㝦㕤㥦㡢㙣昸ぢ攸㜹㘴㐲㌱㜸户〱㍡愲㈰づ㔱挴〴㍤ㅦ㌴㝡〱〹搷晡ㄳ㉣㈴挱㘹㈴㠸㠲愰〷㌹㡤㐵㠸ㅤ攵㙣攱扣搶〵昷扢戴㍥㥢戸㈵挸㡢挵㌲捦㔱㌸戵㌹㐱㙡㈳㥢戸愵㉣㙣ㄹぢ㑢㠱挰慢㔸ㅥ㜴攸㘷ㄳ户ㄹ㈴愲挰攵㘴挲昳㄰〵ち㕣〱㙣晦ち愴㙦っ㝦㜸慢㤹㑣㄰㤰扢ぢ搰愹㌲㜰㡥〲㔷㠱㐶慦㈶㈱て㔶昸㄰㥣㐱㠲㌳㐹戰ㄵ〴㍤挸㘹㥣㠵搸㘰㌶㜱扥摢㡥㌵㘰〲㑤㥥敦㉡㜵慣㔴㑢㌴㜹づ㑢㍤㤷愵㕥〴〲慦㈶㜹㘲愲㥦㑤摣挵㈰ㄱ㑤慥㈵ㄳㅥ慣㈸搰㘴㍢戰晤㙢㤲〷㌰昰㠷㔷㥥挹〴〱戹㉦〵昴㔱㔴㈷㘸戴㐹㐲㥥搰昰㈱㠸㤱㘰ㅤ〹㜸㘸愳〷散㡣昵㠸つ㜶ㄳ㌷搹㙦ㄳ户〱㡣愰捤㕤慥㤲㕤㕢攲㡤㉣㌹挱㤲慦〱㠱㔷㥢㍣㝥搱㑦扦扣づ㈴愲捤ㄴ㤹㝣ㅢ戱〲㙤㙥〲戶㝦㙤摥㠰㙣昸挳㘱ㅦ㌲㐱㐰敥ㅢ〱㝤㤴㤵〱㡤捥㤲㤰挷㍤㝣〸㜲㈴攸㈲挱捤㈰攸〱㍢㘳ぢ㘲㠳改㤷扥㥡摣〶㈶搰攴㉤慥㔲㜹㠶挵㥥㍡扢㔹敡㜹㉣㤵愷て昰㠷ㄷ㌱㤹挱扥ㄴ㕤捣㠲扤㠰㌴挰昲づ摤〹攸昵㝥ㄵ㜹㈶换㐱㠹㙤て㝣㤴慤戹敥〴晣挲っ搲ㅢ㘶㠵㌸攳㕢挹昰搱愵㌳㔸㄰㤵㝢㡦戲昶收摤〲㔶㐳㐷㜹㕥摡㤵㙣㑣愱ぢ㌴昴搵㑦㡢㕦㑣敤捤捦㑡攷摦攰㘳ㅥ㕥挶㠵㤰㘹搴攲㜸㐷㈶㥤㑤挷㜲㌵慤㌸昷㔰挳㤷愰㜱㘴慡慥㈹昴㘵㜰昴㉤㤳㠲㤵愷昸㜹愲㉤㝣㈹㌰扣㌱㤵摥㥡㤲摡㠴戲㝣ㄷ㥣愵改㈱㐳㔸っ搷㐹㜲ㅤ〵挵㐵攸㉥㘵㘶摤㠳㠲昵㤷〱慡㠲㤱扢㐹㡥㉢㐲挷愳〴攸㘵㤴挰㑦敤㐰攸㝥〴〶敡昶㘳〱慡㕤㜵愸㑥㘵㤶てㄹ愲扣㝢攸㈲㜷㘱敦㝢㥢㠶㐱㙦㘱攸㐲挸㍤戰㑣慣㕥㕥慤捣っ㤱〲晡慢㤴敥㈲㠰㜰攴㘷㈰㘱㠵㡣㝦㐲㜴㐴昳散㌶扣㑦攸扣㘱挸慥㘰晣㌳昰挳㠱㉦晣ち㤴㜱㌱搰㤵㐰换㜲㜱㌹㕥攳㌶㉥〱㘶ㄸ㌰慥㘳ㄳ㤱〷㙣敥㜲愴㔱敦〰㠵㝣㉢㐹扥㥡愴昶㈰㤱ㄵ搴㍢㠱㘷㐰敥㠷〱搹㝢㔵〶㔲戲捦㈰㈱㘰㕣〶㤲㤲ㅤ㐱㙤〲ㄹ㍢㐳㘱㘳㍥〲㉥搲㤸扢㤰戹慡㉣昲㈸昹攳㡡搰㤳㈸㠱挷㥣〰㕤㠷扣搴慦ㄱ㘰㕢慡ㄴ搸㔱捦挸ㅡ搰扢〱昵㤵〰攱〸㝤㝥愲慦㙦㈰敡愷慦㙦〲㕦愸㤸慢㠰昱㈸挶昸ㄶ㜰挵㕡㡤搰㤹㈸㔵摥挱㘲挷ㄲㅣ㐶㜰㉤挸㤵㌸〳ㄹ扢㡥㌱〴攴㝥ち㔰昴搵㡥摡㍡晡搲搴ㄷ挷㠸㕡ぢ㙣戱㙡攸ㄲ㤴㜲㙥〴ㅤ㔴㐳昷ㅦ慦〸㕤㠰ㄲ㜸捥〹搰攷挷㑢搱㑢㈷慡㌹搷慤㥡㥢挱㐰㝦〷㈰ㅣ㜹〱〴挲㤴慡搱搴㠳愶攸㥡戲㐶攸挰换㑢㐶㌷㠹昵㤵愷敦㈳㔱扤㠴㐴晣〵昴敤㡣戱㌰摥㉦〳㡡㘴换㕤㤲ㄹ㍦〰㐹改㥥戰捣㔷摣㔷挰㐹ち扦〳㤹㈱敥慢攴㡦㉢㐲㕦㥣〴㕥㜳〲慦摢〱戵ㄷ〱ㄱ㜷㠹㕢摣ㅦ㠱㠱晥㌱㐰㌸㐲㡦ㄹ㤹ㅡ㜷㈲敡搷ㄳ敥〲扥戰㈷摣つ㡣户㈷摣〳㥣㑦㑦愰㉢㉥慦慦㐹㈸㐷㑦㈴戸て攴敡㙤㈴攲て㉦㔵㌲㠶〰㔷愶㡡慥㌴搱搷㙣户扥ㅥ〰㐹㘹㝤捤昲搵ㄷ扤㙣㔲昸ㅥ㘴㠶扥攸㔱攳ㄵ愱㔷㑤〲敦㌹〱扡搱㜸愹扦㈱㈰晡㍡搵慤慦㠷挱㐰㍦〲㄰㡥搰ㅦ㈶晡㝡ㄴ㔱㍦㝤晤ㅣ昸㐲㝤㍤〶㑣戱㙥㡣㕦〰敤㔱㘳㠴㡥戶扣扥愶愰㐶晡搷㈰㤳て㘴㈹㜱㤴ㄱ昵〴㔰慣戰攸㡢㡥㌲搱搷㘴㤷扥㌴昵㈵㈳愷捥㔷㌵㜴㤷㐹㌹㑦㠱づ慡昹㤴散㜰㐵㍥㜳〲㥦㍢〱㤹㙢㤱愴捡㐰㉡慡愹㜵慢收ㄹ㘰昵戳〰攱㐸㌹愰㌰愵㙡㌴昵愰㈹扡愶愰ㄱ㉥㜳昲㤲捤〰㐳晤㈲ㄳ㑦㈲敢㈱〸戱㍣晤㤲ㅤ㄰挹攸戹ㄲ挹㡥昴㤵慣挶㔷戲㌰㌲㐹㌹慦㈲〰挹㠶攲㠷㔷㠴晥㉡〹㔴㌹〱㍡愸㜸愹攱〸㠸㘴㘳㙤挹愴㉥慦〱慢㕦〷〸㐷攸㘴捡㑢㈶㐲㠹㜸㈲搹㐸㈷㔱㘶扢户㤸慢〹㕣昵㉣戲㍥〰㔱攱昶㡥ㅤ㘰㐴ㅤ㠴㠸㐸㌶挲㉤㔹敦㙣ㄷ昱㤵散㘰㘴㤲㑡扣㠷〰㈴愳ㅢ㠹㔷㠴慥㈴〹搰㙦㈴㠱㌱㜶㐰ㅤ㡥㠰㐸㌶捣㤶㡣〹晡〳㐰晤㥦〰攱㐸つ愰㌰昵㥢敤㡥㜰ㄲ㐵㌲扥摦愸攷ㄱ㝣〲扣㍡㡡㠰戱㑦敤㠰戴搹搱㠸㠸㘴㐱㕦挹〲扥㤲ㅤ㠳㑣㔲〹〵ㅥ㤰㙣㍣攲扣㈲ㄳ㥣〰晤㌸㠲㌹捥づ愸攳ㄱ㄰挹㍥晢挴昵㠸挳㤱㉤㝣昵ㄳ㈰ㅣ愱〳㈶㉦ㄹ㘷敦晣㘴ㅥ㌹挱㐹ㄴ挹戸㈵㤶て㤰㘹扥ぢㄹ慡㐷愲㜷㘱攲㍡㤹攸昲〸挰㝥㄰㠸戸摣㌴戲挴ㄹㅥ㍢扤㉢㥡挰㌷㈶㤷挲㔶㤸㈳㙡㝦戰㌰㤵㕢ㄶ摢㝥㔷㜷㈲挲搹攷㜰㤱攵搵㐱攱㡡捥㤶㑤扥挴戱㙦昶慡㜰攸〳戴摤挰㑡㘱㑦㉢㕣〲愲捤㘰搵ㅦ挶戶㠶㙤㡢㥥ㄴ改㡤搵㐰㌰㠹户㥡攲㘰㈳㡣摡㔷愸〱搸㠱ㅢ㐳挹㜵㘴晥㜸ㅦて㜲㑥㑣挰㉥㍣㠰㜳戳挳㔱慡㥡收㔷〷㌵摤挱㡥㈴つ㡡㤰晡搲愸㈶愳攷捦㔰㡣戳ち㌲づ㐰㕡改㘷摦㕢㈰㉤㕥ㅡ搱摥㈶扤晦㈰㘴挶㤰㍡〵㜱㕥㤱㐶㈷㐰㘳㥡㘰㘶摡㠱敡㔹〸㠴㠱㌲慣㠴㉦づ㐶㥡挰㤹〲㝡ㅦち戴愵〹㝥㈵ㄳ挷㈰㈸㥦㤵㔳㉤挰㑢㙢㡥〵慡㔷㍢㜳㠱ㄵ敤扣敡搲㑥晥㐹昷戲慦㈲收㈱㤳㈸攲㐸戰㠲㈲收㈳捥㉢㐲攳㤷〴ㄶ㍡〱㕡扢㜸㈹ㅡ慢㘴㙥㜹〹㉣㝢㤷捦攳㔸扤愳〱挲㤱愵㈰㄰愶昲愴昳㍣て㘸挷㤲㐴㤹㕢㈶㌲搷ㅡ㜰㤵㡦搱㈹戱㑦㌱㔶ぢ㝣慦㘴㉢㤰㐵㈴㝢捡㉤㔹敦昳攰㐹㕦挹㔶㍡攵㑣〶㉢㐸戶ち㜱㕥㤱搵㑥攰っ㈷㐰㌳ㄴ㉦戵〶〱㤱散〹户㘴つ慣攳㔴㠰㜰攴ㅣ㄰㐸攵攵㜹攰㤹㌵㘹㔷捡㑢㜶㌲㜳㜵㠰慢㙥㈷敢戵㐸㤴㌶㍢ㄵ㜸〶攴愶扤㐸㈴摢攳㉢搹〳扥㤲㜵㌸攵捣〶㉢㐸搶㠹㌸慦㠸改〴㘲㑥㘰㥤ㅤ㔰ㅢ㄰㄰挹敥㜷㑢搶挲㍡捥〱〸㐷㘸换挹㑢收㔹搷搳挶㤳㤷㙣〳捡搲㝣ぢ㐹㉦愶㉣㘲扢㘱㙣〹㘳〸挸㑤摢㡤㐸㜶㠷慦㘴㍦昰㤵㙣戳㔳捥㜲戰㠲㘴戴搶昰㡡㘴㥤㐰捥〹㜴搹〱戵つ〱㤱散㜶户㘴㉢挰㐰慦〴〸㐷㘸㕢㈹㈹ㄹ㙤㉥㜹挹㌶愳㉣捤搷㡢昴㌹挸ㅡ㜱㑣㌰㤱ぢㅣ慡㜳愵㕥愱ㅥ挴㑦㉥敤ㄴ㜷㙤㡥㈷挲㜷㔴昰〹戶㌹昸愴ㅡ㙢ㄴ㈸挳㘱㙡敢〸㜲㜹㜰挶扥昱攲挳㠸ㅥ㐳摥愱ㅢ㈱晥㍦挰㠷㡤㤶㝦㠲㤰攳攱戸昵㕡〸慣扥㡣晡㔲㘴㜵㍤捡㘰㌹㐰愲㕢〳㔶㝦ㄵ㘸㑥㠸㥥㐹昱㕤㜸㔵攴㥡㘵晤㔴搸扦ㄱ晢㜷搴慣敡㡢㥣㥣攷愸㈳慥㘸ち扤戲摤晢攲愵㤵搳㠱搳敤㥣昳㘷愹ㅤ挸㌹ㅡ㜸敦ㄷ㝥慥㐱捤㝣㍦㙥㜱戵㥤攰晤挴㔱㘴㈷㌸㐹敢慦㤷㜶㔵扢㄰ㄷ㐱慦戲〵ㄵㅤ㙣愰愰扢㥤敡㍡ㄵ戲㝥〷㈰攸㤵㑥捥㔲㠲㥥㍦敡摦攷扤㝡摥㡦㘷ㅥ扢收戲㠷晥㌶攱扥㤹㝦㍥晤㥥戱晦昴昶㥥㤹敡㕡攴昴ㄳ昴㡡㔲㠲敥戲ㄳ扣㥦㌲㡡㕣〷㑥㈲攸㈶㑢搰ㅢㄱㄷ㐱㉦㜳ぢ㥡愱愰㌷㍢搵ㅤ戴愰摦㜱㜲㤶ㄲ㜴㡡㕣ㅦ搸㝤攳愳㤹㜰㈸攱晡㘴愶愲㝤挰㑦搰ㅤ愵〴晤㥡㥤攰晤㘴㔱攴㜶㜰ㄲ㐱户㔹㠲摥㠱戸〸㝡戱㕢搰昳㈸攸㡦㥣敡づ㕡搰ㅦ㍢㌹〷㉤攸㝤挸改㈷攸㔷㑡〹晡㘵㍢挱晢㘹愲挸晤攰㈴㠲昶㔸㠲敥㐱㕣〴摤敥ㄶ昴㉢ㄴ昴㘱愷扡㠳ㄶ昴ㄱ㈷㘷㈹㐱慤慥㝢愵摤㘵㙦㥣改㥣㌷㔰摣㤶晢〹㝡㕥㈹㐱扢敤〴敦㈷㠸㈲㑦㠰㤳〸㝡㠹㈵攸㔳㠸㡢愰㕢摤㠲敥愰愰捦㌸搵ㅤ戴愰捦㍡㌹㑢〹㙡㜱㥣㌰换晡慤戵㝦ㅢ㘶㈹敥搲晤〴捤㤴ㄲ㜴戳㥤攰晤搴㔰攴㈵㜰ㄲ㐱㉦户〴㝤ㄵ㜱ㄱ㌴敤ㄶ昴ちち晡ㅡ㤲㐲愸捡㠰㘷摤敡搷㥤ㅣ愵〴晣攴搶昷㥥㕥摣扥㜶收㝦㕦戸攱扥摣敥㙤㌳搵㕢挸攱㈷搸㠶㔲㠲挵敤〴敦㈷㠴㈲敦㠰㤳〸昶㉤㑢戰昷㄰ㄷ挱搶戹〵扢㠶㠲㝤㠰愴㝤㝢㥣晣愷㤳戳㤴㠰㈵㘷搹㑦㤰搳㑦搰昶㔲㠲㐶敤〴敦愷㠲㈲㥦㠲㤳〸㝡㠳㈵㈸昷敢㈲㘸㥢㕢搰㥢㈸㈸㜷攲晢㈶㈸户敦㤲戳㤴愰㈵㘷㔹敥攳晤〴㍤慢㤴愰㘷摡〹挷㜸㍥ㅢ慥戸慤攴㠲㐱晦ㅢ〲昸㤳㍢挲扤愵㠸㝦㉢〲晡㌶㠲敦〱㠴㈳捥昶㔲挹㡥㡦昹ㅣっ㤲〳ㄱ敥昱㈴摦敤〸㔴㤵㈹敥挹㐴㙤换摤㙡晢〱戰㡡㝢愰扣〸㉢㔰〷敢㍢ち㡢㑢㠹戰挸㑥昰㝥㐷㈱挲慤㤳ㄴ㝡㈷〲㈸昴㐸晣㐸愱ぢ摤㠵摥つ㙣㌵㜷㌶晢搶㔶摣づㄵ戴ㄵ挴つ〴㌶㔴㌴㥤㝣挷挸㤳搵愵慤㑤㑥㥣扦㍤㑢㐷㐸扣攷愲摡㈶挵㝤㔱㕥搰慦㈱搹ㄲ㜴㑥㈹㐱㕢散〴敦昷ㄲ㈲摣㐹㠹愰昷㈳〰㐱戹ㅤㄲ㐱㘷扢〵㝤〰搸㙡㙥㜴昶㑤㔰敥㡥ち〴昵㉥收㑡㡥㍥㙥㤳晣〴㙤㉣㈵攸㈹㜶㠲昷扢〸ㄱ㙥慣㐴搰㐷ㄱ㠰愰戳昱㈳㠲捥㜰ぢ晡ㄸ戰搵摣昷散㥢愰摣㉣昵㈹㘸挹搱挷扤㤲㥦愰㔳㑢〹摡㘰㈷㜸扦㝦㄰攱㍥㑢〴㝤〲〱〸捡捤㤲〸㍡搹㉤攸㤳挰㔶㜳ㅢ戴㙦㠲㜲敦搴愷愰㈵㕢㤴㕢㈷㍦㐱㡦㉦㈵攸㈴㍢愱攸㍢〷摣㙤昵昷㥤〳搷㔷扣㜹ㄴ㌵ㄴ愳㍦㜳㘸捣㐲㜳㠳㈴㐷㝥ㄳ攲ㄷ慥挴敢挸昸扦㑥㌲㡢昰收㍤㕥㐲挶㝦㈹㘳晢㍢昱㐶㍥捦㍦㌹㉦扣㙡㠹㌱戳ㄱ㕢㥡挱ㅢ戰㐳㘲ぢ戲㌸搴摡㔹㠱敦〰攷昰㌵戳搴晥㘰戲㠴愷扥ㅣてㅣ㕣㜲搸㌴攸敢㈴愷昷摢㝢ㄲ捣㘵慣捤敢挳㌹搸ㄸ攴㕢捣晢㘶戰㌴㥥㐳㝢戹て㜶㜵扡摥捤㉦㔷挷愱㤹㉤㑢㕣㑦攰㜳愹㜷㈰㠸㙦㘱戲㥦晤づ愰っ㍥㘹㜹愸〰攰㙤㐱㘰攴㐰㡡㜵㉣㍣戴ㄶ㜱慦㠰㍣扡㐰愳㔷挰昳愱敢愱㐳㥤愳〵㉣㈵搴㡥慣㈷㝡㌶搸㠵戶㕡敢晤㕥㜱㜲㑦戴挲昶扢扢㔹㍥攴昲扢㘲㕡㝤㠹㔱摣㉥戲㜳ㅡ㉦〲㤴㤶㜸㥣慦挴㉦㈱㡦愶挴㜹㘹㕦㈶㡡挷挲㉣㘹ㄵ㜷㥣㤴搸戹ㄴ户㙤㔲攰慢〸㤴㉥㜰慣㙦㠱慦㈱㡦愷挰㌷㠸㜲ㄵ挸㥤㕦㐱㠱摣㍥㐹㠱㝢ㄱ㈸㕤攰挱扥〵晥〹㜹㡣户〰ち摢昴㙤㘰摣㠵㜲ㄷ㔶㔰㘸て㄰㔲攸㍢〸㤴㉥㜴㠴㙦愱㝦㐵ㅥ攳㕤㠰挲㐲摦〳挶㕤攸㔷㄰㉦㈸㤴摢ち㈹昴〳〴㑡ㄷ㕡改㕢攸摦㤰挷昸㍢㐰㘱愱ㅦ〲攳㉥㜴〷攲〵㠵㕥づ㠴ㄴ晡㕦〸昴扥换㔶㌸㕥っ摦ㄲ㍦㈶㙢慥〷昲扤攷㔳愲㕣㡤挹㉤㐲㐱㘹㕣㜷戳㌴捤敥㡡ㄳ㍥扥㡣昹摤〳㑦㉦㈹㈳捡挵㤸㑢昴〲挶㌷㌸㡣搹㉤换搵㝦㝦散㌷挲㠷ㄴ㌳收晦㍣攷㘶㝣㤳㠷㜱㠴敢㑡搰攰晦㥦㈳㘵㈵㐱ㄵ㐰㔸㜱㘹㈹捦扡昷㔱ㄶ㑤㔱㍣搶㔷ㄱ㉣㔳㕣㙥㑡挲㝢㜶挲〴㈶攰㠸㌵㤷愰㤲昰慥㥤㜰㉣昹づ〷㌷挵昵愶戴挲〸挴昲㥦㡤㤳攳㐴搹愰㝡挷ㄱ攷敤挹㠷攴㈷慣㔱慣っ㔷㥥㑡㈶㕦㑥㔶〷ㄲ攵搲ㄳ㤷慡愲愷て㠶㌶〵昶晥㙢㤳扡搳㈹攸㘰㔰㤶敥㘳㝢㥤〲〳敥ㄹ㜲㌴戹戳㘳攷㕢㝣㡣愷㐰㉥㔳愵㐰㄰昱㔲㕣敢戹㕡晣㔵㕦挶㌵攴㔲㌸ㄱㅤ改㘱捣㘵㘱〱㘳慥慤㠴戱搵攲㉦晡㌲㍥愶㤸昱〴て㘳㉥挳ちㄸ㜳㉤攳慡昱㜳扥㡣㈷ㄵ㌳慥昵㌰收戲挷捤㌸挴〷捣㠰㥦㠰㥣摤昷搱㥢㔵㠷㡡㈸㍥戶挸㐳搷㌳挶㤶攰捤ㄹ㥦搵搰㤳㠹攵㘴㉦㌴㔳摣㌴㥣愴㠵愶㠱㔸捥捦㐲㌳搵㑤挳㜹㔵㘸愶ㄱ换改㔴㘸㑥㜴搳㜰ㅡㄴ㥡改挴㜲昶ㄳ㥡㤳摣㌴㥣戵㠴㘶〶戱ㅦ㍡㌴㈷扢㘹㌸捦〸捤㈹挴㜲㡡ㄱ㍥㡤㙥ㅡ㑥ㄹ㐲㜳㉡戱㥣㉤㠴㘶愶㥢㠶愳㕦㘸㘶ㄱ换㠱㉦㌴㑤㙥ㅡづ㜲ㄹ愲㍦㐳慢㜳㔰㥦〲慤㔵〴つ挵㠱㉦〹昷摢〹㍣㝦㕥㠱㤷捣㌸ㄹ㐸挲㝤㜶〲㙤㡡㝡づ戰搵ㅣ搹㘱挴㠶㍣㠵搷㜳㝦ㄵ㝣㈳㜸㘳昹ㅢ挱㔴昹㔵挱晡㘰㔹㐰㜱昴㑡㜵收㈲愰㌸㜰愵㍡昳散〰㈳㡡〳㑥㘸收ㄳ换戱㈶㌴ぢ摣㌴㌵づ捤㐲㘲㌹㙣㠴收㌴㌷つ㠷㠱昰㔹㐴㉣㐷㠰搰㉣㜶搳戰㐷ぢ捤ㄲ㘲搹㤹㠵㘶愹㥢㐶㝡ㄶ攵㜳晣ㄱ〸〷㈲散㘱昸ぢ攸搳〱戹慦戳戳攸攵挴摡㔷㠴㝤㡣㜱摤ち〸㉡改㕤㡣ㄷ㔰戱㤷〹搵㑡㡢㑡晡ㄷ愹㔶ㄱ㙢㕦ㄱ昶㌳愱㕡㙤㔱㐹て㐳㘲敦㙥㥥㠴ㄱ昶㌴愱㍡搳愲㤲㍥㔶㐴挵扥㈶㔴㘷㕢㔴搲换㡡愸搸摢㠴敡ㅣ㡢㑡晡ㄹ愹ち㙡捦晥㈶㔴㙤ㄶ搵㉣晣㠸ㄶぢ愸搸攳㠴㉡㉡㔴搵散㉣慢挱㉢戸㑤㜵慣敤㕣扢昶愳敡昲㥡搱攵㘷捣慡扣晡㤵㕦晤昱㡡㘷搷㌴敥晤攴摡㙢㥦㝤晤㡡挷㍦戹慦扤昱戱㥢㙥㝡㘴攱昵㡦晦㜱㐴散㠶攰㕤ㅦ㉤扡攱㠲晡㡤ㄷ㙣㡥慤㍣㙥摥〵㘷㙥㌸扤㝥搹昰㠹㘵㘵㐳㠶㡣ㅦ昹㡢㠳㈷㐴㝡㌶摦愳昶晣晥愰㤴㤲ㅥ㔶㈴ㄲ㝢㥡㔴愳㐳慡愱愴㡦㤱慡㤳㔸㕣㝣慡㐴搸搷㠴捡戴愸愴㤷㈱愱㔰㜰昶㌶愱㕡㘷㔱㐹㍦㉢愲㘲㝦ㄳ慡戸㐵㈵㍤慤㠸㡡㍤㑥愸㌶㕡㔴散㔵㌲挲慥戴㐷搸㙣㘴挱㑢收ㄱ㐷愹㡡㍤㑡㈸㜶ㄷ㔲㈸㜶㈲㐹戸愲㌰㈱攲昴㈶挵づ㈴ㄴ扢ち㈹ㄴ晢㡣㈴㕣敥㐹㘰㌷㤱㠴换㍣〹散ㄹ㤲昰㉦㥥〴㜶〶㐹搸改㐹㘰晢㑢挲搷㍤〹㙣ㄱ㐹戸戴㌰㈱挲愶挱㕦愰慡ㅣ㘷㜹㙤㥡ㅤ㠵㌴㡡㑤㈰㤹扦收㐹愰搶㈵攱ㄲ㑦〲ㄵ㉤〹ㄷㄷ㈶っ晤㝦㤱㔸㌹㠳</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</si>
</sst>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6" formatCode="&quot;$&quot;#,##0_);[Red]\(&quot;$&quot;#,##0\)"/>
    <numFmt numFmtId="8" formatCode="&quot;$&quot;#,##0.00_);[Red]\(&quot;$&quot;#,##0.00\)"/>
    <numFmt numFmtId="164" formatCode="&quot;$&quot;#,##0.00"/>
    <numFmt numFmtId="165" formatCode="0.00_);[Red]\(0.00\)"/>
    <numFmt numFmtId="166" formatCode="&quot;$&quot;#,##0"/>
  </numFmts>
  <fonts count="2" x14ac:knownFonts="1">
    <font>
      <sz val="11"/>
      <color theme="1"/>
      <name val="Calibri"/>
      <family val="2"/>
      <scheme val="minor"/>
    </font>
    <font>
      <b/>
      <sz val="11"/>
      <color theme="1"/>
      <name val="Calibri"/>
      <family val="2"/>
      <scheme val="minor"/>
    </font>
  </fonts>
  <fills count="8">
    <fill>
      <patternFill patternType="none"/>
    </fill>
    <fill>
      <patternFill patternType="gray125"/>
    </fill>
    <fill>
      <patternFill patternType="solid">
        <fgColor theme="2"/>
        <bgColor indexed="64"/>
      </patternFill>
    </fill>
    <fill>
      <patternFill patternType="solid">
        <fgColor theme="0" tint="-0.14999847407452621"/>
        <bgColor indexed="64"/>
      </patternFill>
    </fill>
    <fill>
      <patternFill patternType="solid">
        <fgColor theme="5" tint="0.79998168889431442"/>
        <bgColor indexed="64"/>
      </patternFill>
    </fill>
    <fill>
      <patternFill patternType="solid">
        <fgColor rgb="FF00FF00"/>
        <bgColor indexed="64"/>
      </patternFill>
    </fill>
    <fill>
      <patternFill patternType="solid">
        <fgColor rgb="FF00FFFF"/>
        <bgColor indexed="64"/>
      </patternFill>
    </fill>
    <fill>
      <patternFill patternType="solid">
        <fgColor theme="0" tint="-4.9989318521683403E-2"/>
        <bgColor indexed="64"/>
      </patternFill>
    </fill>
  </fills>
  <borders count="9">
    <border>
      <left/>
      <right/>
      <top/>
      <bottom/>
      <diagonal/>
    </border>
    <border>
      <left style="medium">
        <color auto="1"/>
      </left>
      <right/>
      <top style="medium">
        <color auto="1"/>
      </top>
      <bottom/>
      <diagonal/>
    </border>
    <border>
      <left/>
      <right style="medium">
        <color auto="1"/>
      </right>
      <top style="medium">
        <color auto="1"/>
      </top>
      <bottom/>
      <diagonal/>
    </border>
    <border>
      <left style="medium">
        <color auto="1"/>
      </left>
      <right/>
      <top/>
      <bottom style="medium">
        <color auto="1"/>
      </bottom>
      <diagonal/>
    </border>
    <border>
      <left/>
      <right style="medium">
        <color auto="1"/>
      </right>
      <top/>
      <bottom style="medium">
        <color auto="1"/>
      </bottom>
      <diagonal/>
    </border>
    <border>
      <left style="medium">
        <color auto="1"/>
      </left>
      <right/>
      <top/>
      <bottom/>
      <diagonal/>
    </border>
    <border>
      <left/>
      <right style="medium">
        <color auto="1"/>
      </right>
      <top/>
      <bottom/>
      <diagonal/>
    </border>
    <border>
      <left/>
      <right/>
      <top style="medium">
        <color auto="1"/>
      </top>
      <bottom/>
      <diagonal/>
    </border>
    <border>
      <left/>
      <right/>
      <top/>
      <bottom style="medium">
        <color auto="1"/>
      </bottom>
      <diagonal/>
    </border>
  </borders>
  <cellStyleXfs count="1">
    <xf numFmtId="0" fontId="0" fillId="0" borderId="0"/>
  </cellStyleXfs>
  <cellXfs count="73">
    <xf numFmtId="0" fontId="0" fillId="0" borderId="0" xfId="0"/>
    <xf numFmtId="0" fontId="0" fillId="2" borderId="0" xfId="0" applyFill="1"/>
    <xf numFmtId="0" fontId="1" fillId="0" borderId="0" xfId="0" applyFont="1"/>
    <xf numFmtId="0" fontId="0" fillId="0" borderId="0" xfId="0" quotePrefix="1"/>
    <xf numFmtId="0" fontId="0" fillId="3" borderId="0" xfId="0" applyFill="1" applyAlignment="1">
      <alignment horizontal="right"/>
    </xf>
    <xf numFmtId="0" fontId="0" fillId="0" borderId="0" xfId="0" applyAlignment="1">
      <alignment horizontal="right"/>
    </xf>
    <xf numFmtId="2" fontId="0" fillId="0" borderId="0" xfId="0" applyNumberFormat="1" applyAlignment="1">
      <alignment horizontal="right"/>
    </xf>
    <xf numFmtId="10" fontId="0" fillId="5" borderId="0" xfId="0" applyNumberFormat="1" applyFill="1" applyAlignment="1">
      <alignment horizontal="right"/>
    </xf>
    <xf numFmtId="166" fontId="0" fillId="6" borderId="0" xfId="0" applyNumberFormat="1" applyFill="1" applyAlignment="1">
      <alignment horizontal="right"/>
    </xf>
    <xf numFmtId="9" fontId="0" fillId="0" borderId="0" xfId="0" applyNumberFormat="1" applyAlignment="1">
      <alignment horizontal="right"/>
    </xf>
    <xf numFmtId="3" fontId="0" fillId="0" borderId="0" xfId="0" applyNumberFormat="1" applyAlignment="1">
      <alignment horizontal="right"/>
    </xf>
    <xf numFmtId="0" fontId="0" fillId="0" borderId="0" xfId="0" applyBorder="1" applyAlignment="1">
      <alignment horizontal="right"/>
    </xf>
    <xf numFmtId="9" fontId="0" fillId="5" borderId="0" xfId="0" applyNumberFormat="1" applyFill="1" applyBorder="1" applyAlignment="1">
      <alignment horizontal="right"/>
    </xf>
    <xf numFmtId="2" fontId="0" fillId="0" borderId="0" xfId="0" applyNumberFormat="1" applyBorder="1" applyAlignment="1">
      <alignment horizontal="right"/>
    </xf>
    <xf numFmtId="2" fontId="0" fillId="5" borderId="0" xfId="0" applyNumberFormat="1" applyFill="1" applyBorder="1" applyAlignment="1">
      <alignment horizontal="right"/>
    </xf>
    <xf numFmtId="3" fontId="0" fillId="0" borderId="0" xfId="0" applyNumberFormat="1" applyBorder="1" applyAlignment="1">
      <alignment horizontal="right"/>
    </xf>
    <xf numFmtId="10" fontId="0" fillId="0" borderId="0" xfId="0" applyNumberFormat="1" applyBorder="1" applyAlignment="1">
      <alignment horizontal="right"/>
    </xf>
    <xf numFmtId="6" fontId="0" fillId="0" borderId="0" xfId="0" applyNumberFormat="1" applyBorder="1" applyAlignment="1">
      <alignment horizontal="right"/>
    </xf>
    <xf numFmtId="165" fontId="0" fillId="0" borderId="0" xfId="0" applyNumberFormat="1" applyBorder="1" applyAlignment="1">
      <alignment horizontal="right"/>
    </xf>
    <xf numFmtId="8" fontId="0" fillId="0" borderId="0" xfId="0" applyNumberFormat="1" applyBorder="1" applyAlignment="1">
      <alignment horizontal="right"/>
    </xf>
    <xf numFmtId="0" fontId="0" fillId="0" borderId="1" xfId="0" applyBorder="1"/>
    <xf numFmtId="10" fontId="0" fillId="5" borderId="2" xfId="0" applyNumberFormat="1" applyFill="1" applyBorder="1" applyAlignment="1">
      <alignment horizontal="right"/>
    </xf>
    <xf numFmtId="0" fontId="0" fillId="0" borderId="3" xfId="0" applyBorder="1"/>
    <xf numFmtId="6" fontId="0" fillId="6" borderId="4" xfId="0" applyNumberFormat="1" applyFill="1" applyBorder="1" applyAlignment="1">
      <alignment horizontal="right"/>
    </xf>
    <xf numFmtId="0" fontId="0" fillId="2" borderId="1" xfId="0" applyFill="1" applyBorder="1"/>
    <xf numFmtId="0" fontId="0" fillId="0" borderId="2" xfId="0" applyBorder="1"/>
    <xf numFmtId="0" fontId="0" fillId="0" borderId="5" xfId="0" applyBorder="1"/>
    <xf numFmtId="3" fontId="0" fillId="5" borderId="6" xfId="0" applyNumberFormat="1" applyFill="1" applyBorder="1" applyAlignment="1"/>
    <xf numFmtId="9" fontId="0" fillId="0" borderId="6" xfId="0" applyNumberFormat="1" applyBorder="1" applyAlignment="1"/>
    <xf numFmtId="0" fontId="0" fillId="5" borderId="6" xfId="0" applyFill="1" applyBorder="1" applyAlignment="1"/>
    <xf numFmtId="10" fontId="0" fillId="5" borderId="6" xfId="0" applyNumberFormat="1" applyFill="1" applyBorder="1" applyAlignment="1"/>
    <xf numFmtId="0" fontId="0" fillId="0" borderId="6" xfId="0" applyBorder="1" applyAlignment="1"/>
    <xf numFmtId="6" fontId="0" fillId="0" borderId="6" xfId="0" applyNumberFormat="1" applyBorder="1" applyAlignment="1"/>
    <xf numFmtId="0" fontId="0" fillId="0" borderId="4" xfId="0" applyBorder="1" applyAlignment="1"/>
    <xf numFmtId="0" fontId="0" fillId="3" borderId="1" xfId="0" applyFill="1" applyBorder="1"/>
    <xf numFmtId="0" fontId="0" fillId="3" borderId="7" xfId="0" applyFill="1" applyBorder="1" applyAlignment="1">
      <alignment horizontal="right"/>
    </xf>
    <xf numFmtId="0" fontId="0" fillId="3" borderId="2" xfId="0" applyFill="1" applyBorder="1" applyAlignment="1">
      <alignment horizontal="right"/>
    </xf>
    <xf numFmtId="0" fontId="0" fillId="0" borderId="5" xfId="0" applyFill="1" applyBorder="1"/>
    <xf numFmtId="9" fontId="0" fillId="5" borderId="6" xfId="0" applyNumberFormat="1" applyFill="1" applyBorder="1" applyAlignment="1">
      <alignment horizontal="right"/>
    </xf>
    <xf numFmtId="2" fontId="0" fillId="5" borderId="6" xfId="0" applyNumberFormat="1" applyFill="1" applyBorder="1" applyAlignment="1">
      <alignment horizontal="right"/>
    </xf>
    <xf numFmtId="2" fontId="0" fillId="0" borderId="8" xfId="0" applyNumberFormat="1" applyBorder="1" applyAlignment="1">
      <alignment horizontal="right"/>
    </xf>
    <xf numFmtId="2" fontId="0" fillId="0" borderId="8" xfId="0" applyNumberFormat="1" applyFill="1" applyBorder="1" applyAlignment="1">
      <alignment horizontal="right"/>
    </xf>
    <xf numFmtId="2" fontId="0" fillId="0" borderId="4" xfId="0" applyNumberFormat="1" applyFill="1" applyBorder="1" applyAlignment="1">
      <alignment horizontal="right"/>
    </xf>
    <xf numFmtId="0" fontId="0" fillId="0" borderId="6" xfId="0" applyBorder="1" applyAlignment="1">
      <alignment horizontal="right"/>
    </xf>
    <xf numFmtId="0" fontId="0" fillId="0" borderId="0" xfId="0" applyFill="1" applyBorder="1" applyAlignment="1">
      <alignment horizontal="right"/>
    </xf>
    <xf numFmtId="0" fontId="0" fillId="0" borderId="6" xfId="0" applyFill="1" applyBorder="1" applyAlignment="1">
      <alignment horizontal="right"/>
    </xf>
    <xf numFmtId="3" fontId="0" fillId="0" borderId="0" xfId="0" applyNumberFormat="1" applyFill="1" applyBorder="1" applyAlignment="1">
      <alignment horizontal="right"/>
    </xf>
    <xf numFmtId="3" fontId="0" fillId="0" borderId="6" xfId="0" applyNumberFormat="1" applyFill="1" applyBorder="1" applyAlignment="1">
      <alignment horizontal="right"/>
    </xf>
    <xf numFmtId="10" fontId="0" fillId="0" borderId="6" xfId="0" applyNumberFormat="1" applyBorder="1" applyAlignment="1">
      <alignment horizontal="right"/>
    </xf>
    <xf numFmtId="0" fontId="0" fillId="4" borderId="3" xfId="0" applyFill="1" applyBorder="1"/>
    <xf numFmtId="1" fontId="0" fillId="0" borderId="8" xfId="0" applyNumberFormat="1" applyBorder="1" applyAlignment="1">
      <alignment horizontal="right"/>
    </xf>
    <xf numFmtId="1" fontId="0" fillId="0" borderId="4" xfId="0" applyNumberFormat="1" applyBorder="1" applyAlignment="1">
      <alignment horizontal="right"/>
    </xf>
    <xf numFmtId="164" fontId="0" fillId="0" borderId="0" xfId="0" applyNumberFormat="1" applyBorder="1" applyAlignment="1">
      <alignment horizontal="right"/>
    </xf>
    <xf numFmtId="166" fontId="0" fillId="0" borderId="0" xfId="0" applyNumberFormat="1" applyBorder="1" applyAlignment="1">
      <alignment horizontal="right"/>
    </xf>
    <xf numFmtId="166" fontId="0" fillId="0" borderId="6" xfId="0" applyNumberFormat="1" applyBorder="1" applyAlignment="1">
      <alignment horizontal="right"/>
    </xf>
    <xf numFmtId="166" fontId="0" fillId="0" borderId="8" xfId="0" applyNumberFormat="1" applyBorder="1" applyAlignment="1">
      <alignment horizontal="right"/>
    </xf>
    <xf numFmtId="166" fontId="0" fillId="0" borderId="4" xfId="0" applyNumberFormat="1" applyBorder="1" applyAlignment="1">
      <alignment horizontal="right"/>
    </xf>
    <xf numFmtId="6" fontId="0" fillId="0" borderId="6" xfId="0" applyNumberFormat="1" applyBorder="1" applyAlignment="1">
      <alignment horizontal="right"/>
    </xf>
    <xf numFmtId="6" fontId="0" fillId="0" borderId="8" xfId="0" applyNumberFormat="1" applyBorder="1" applyAlignment="1">
      <alignment horizontal="right"/>
    </xf>
    <xf numFmtId="6" fontId="0" fillId="0" borderId="4" xfId="0" applyNumberFormat="1" applyBorder="1" applyAlignment="1">
      <alignment horizontal="right"/>
    </xf>
    <xf numFmtId="3" fontId="0" fillId="5" borderId="6" xfId="0" applyNumberFormat="1" applyFill="1" applyBorder="1"/>
    <xf numFmtId="9" fontId="0" fillId="0" borderId="6" xfId="0" applyNumberFormat="1" applyFill="1" applyBorder="1"/>
    <xf numFmtId="0" fontId="0" fillId="5" borderId="6" xfId="0" applyFill="1" applyBorder="1"/>
    <xf numFmtId="10" fontId="0" fillId="5" borderId="6" xfId="0" applyNumberFormat="1" applyFill="1" applyBorder="1"/>
    <xf numFmtId="0" fontId="0" fillId="0" borderId="6" xfId="0" applyBorder="1"/>
    <xf numFmtId="6" fontId="0" fillId="0" borderId="6" xfId="0" applyNumberFormat="1" applyBorder="1"/>
    <xf numFmtId="6" fontId="0" fillId="5" borderId="4" xfId="0" applyNumberFormat="1" applyFill="1" applyBorder="1"/>
    <xf numFmtId="8" fontId="0" fillId="0" borderId="8" xfId="0" applyNumberFormat="1" applyBorder="1" applyAlignment="1">
      <alignment horizontal="right"/>
    </xf>
    <xf numFmtId="165" fontId="0" fillId="0" borderId="6" xfId="0" applyNumberFormat="1" applyBorder="1" applyAlignment="1">
      <alignment horizontal="right"/>
    </xf>
    <xf numFmtId="3" fontId="0" fillId="0" borderId="6" xfId="0" applyNumberFormat="1" applyBorder="1" applyAlignment="1">
      <alignment horizontal="right"/>
    </xf>
    <xf numFmtId="3" fontId="0" fillId="0" borderId="8" xfId="0" applyNumberFormat="1" applyBorder="1" applyAlignment="1">
      <alignment horizontal="right"/>
    </xf>
    <xf numFmtId="3" fontId="0" fillId="0" borderId="4" xfId="0" applyNumberFormat="1" applyBorder="1" applyAlignment="1">
      <alignment horizontal="right"/>
    </xf>
    <xf numFmtId="0" fontId="0" fillId="7" borderId="0" xfId="0" applyFill="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12</xdr:row>
      <xdr:rowOff>10406</xdr:rowOff>
    </xdr:from>
    <xdr:to>
      <xdr:col>2</xdr:col>
      <xdr:colOff>280477</xdr:colOff>
      <xdr:row>22</xdr:row>
      <xdr:rowOff>38100</xdr:rowOff>
    </xdr:to>
    <xdr:pic>
      <xdr:nvPicPr>
        <xdr:cNvPr id="2" name="图片 1">
          <a:extLst>
            <a:ext uri="{FF2B5EF4-FFF2-40B4-BE49-F238E27FC236}">
              <a16:creationId xmlns:a16="http://schemas.microsoft.com/office/drawing/2014/main" id="{F2622A2D-5F62-4375-892B-CE294601926C}"/>
            </a:ext>
          </a:extLst>
        </xdr:cNvPr>
        <xdr:cNvPicPr>
          <a:picLocks noChangeAspect="1"/>
        </xdr:cNvPicPr>
      </xdr:nvPicPr>
      <xdr:blipFill rotWithShape="1">
        <a:blip xmlns:r="http://schemas.openxmlformats.org/officeDocument/2006/relationships" r:embed="rId1"/>
        <a:srcRect t="1399" b="36933"/>
        <a:stretch/>
      </xdr:blipFill>
      <xdr:spPr>
        <a:xfrm>
          <a:off x="0" y="2251956"/>
          <a:ext cx="3474527" cy="1894594"/>
        </a:xfrm>
        <a:prstGeom prst="rect">
          <a:avLst/>
        </a:prstGeom>
        <a:ln>
          <a:solidFill>
            <a:schemeClr val="tx1"/>
          </a:solidFill>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14</xdr:row>
      <xdr:rowOff>44658</xdr:rowOff>
    </xdr:from>
    <xdr:to>
      <xdr:col>2</xdr:col>
      <xdr:colOff>203200</xdr:colOff>
      <xdr:row>22</xdr:row>
      <xdr:rowOff>63500</xdr:rowOff>
    </xdr:to>
    <xdr:pic>
      <xdr:nvPicPr>
        <xdr:cNvPr id="2" name="图片 1">
          <a:extLst>
            <a:ext uri="{FF2B5EF4-FFF2-40B4-BE49-F238E27FC236}">
              <a16:creationId xmlns:a16="http://schemas.microsoft.com/office/drawing/2014/main" id="{5983A4D7-4B29-4D6E-A7C0-28D609198CC2}"/>
            </a:ext>
          </a:extLst>
        </xdr:cNvPr>
        <xdr:cNvPicPr>
          <a:picLocks noChangeAspect="1"/>
        </xdr:cNvPicPr>
      </xdr:nvPicPr>
      <xdr:blipFill rotWithShape="1">
        <a:blip xmlns:r="http://schemas.openxmlformats.org/officeDocument/2006/relationships" r:embed="rId1"/>
        <a:srcRect t="64492"/>
        <a:stretch/>
      </xdr:blipFill>
      <xdr:spPr>
        <a:xfrm>
          <a:off x="0" y="2660858"/>
          <a:ext cx="3397250" cy="1511092"/>
        </a:xfrm>
        <a:prstGeom prst="rect">
          <a:avLst/>
        </a:prstGeom>
        <a:ln>
          <a:solidFill>
            <a:schemeClr val="tx1"/>
          </a:solidFill>
        </a:ln>
      </xdr:spPr>
    </xdr:pic>
    <xdr:clientData/>
  </xdr:twoCellAnchor>
</xdr:wsDr>
</file>

<file path=xl/drawings/drawing3.xml><?xml version="1.0" encoding="utf-8"?>
<xdr:wsDr xmlns:xdr="http://schemas.openxmlformats.org/drawingml/2006/spreadsheetDrawing" xmlns:a="http://schemas.openxmlformats.org/drawingml/2006/main">
  <xdr:twoCellAnchor>
    <xdr:from>
      <xdr:col>1</xdr:col>
      <xdr:colOff>107950</xdr:colOff>
      <xdr:row>1</xdr:row>
      <xdr:rowOff>127000</xdr:rowOff>
    </xdr:from>
    <xdr:to>
      <xdr:col>6</xdr:col>
      <xdr:colOff>209550</xdr:colOff>
      <xdr:row>19</xdr:row>
      <xdr:rowOff>44450</xdr:rowOff>
    </xdr:to>
    <xdr:sp macro="" textlink="">
      <xdr:nvSpPr>
        <xdr:cNvPr id="2" name="文本框 1">
          <a:extLst>
            <a:ext uri="{FF2B5EF4-FFF2-40B4-BE49-F238E27FC236}">
              <a16:creationId xmlns:a16="http://schemas.microsoft.com/office/drawing/2014/main" id="{4680759F-D398-419F-B60C-1D584DB6943E}"/>
            </a:ext>
          </a:extLst>
        </xdr:cNvPr>
        <xdr:cNvSpPr txBox="1"/>
      </xdr:nvSpPr>
      <xdr:spPr>
        <a:xfrm>
          <a:off x="717550" y="311150"/>
          <a:ext cx="3149600" cy="32321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baseline="0"/>
            <a:t>For situation 'Distribution by DMA': </a:t>
          </a:r>
        </a:p>
        <a:p>
          <a:r>
            <a:rPr lang="en-US" sz="1100" baseline="0"/>
            <a:t>suppose we do all the sales on credit, so each cash flow would occur at the end of each month</a:t>
          </a:r>
        </a:p>
        <a:p>
          <a:endParaRPr lang="en-US" sz="1100" baseline="0"/>
        </a:p>
        <a:p>
          <a:r>
            <a:rPr lang="en-US" sz="1100" b="1" baseline="0"/>
            <a:t>Distribution selected for target cells: </a:t>
          </a:r>
        </a:p>
        <a:p>
          <a:r>
            <a:rPr lang="en-US" sz="1100" baseline="0"/>
            <a:t>Initial market size (units): Triangular</a:t>
          </a:r>
        </a:p>
        <a:p>
          <a:r>
            <a:rPr lang="en-US" sz="1100" baseline="0"/>
            <a:t>Months to obsolescence: Triangular</a:t>
          </a:r>
        </a:p>
        <a:p>
          <a:r>
            <a:rPr lang="en-US" sz="1100" baseline="0"/>
            <a:t>Initial market share: </a:t>
          </a:r>
          <a:r>
            <a:rPr lang="en-US" sz="1100" baseline="0">
              <a:solidFill>
                <a:schemeClr val="dk1"/>
              </a:solidFill>
              <a:effectLst/>
              <a:latin typeface="+mn-lt"/>
              <a:ea typeface="+mn-ea"/>
              <a:cs typeface="+mn-cs"/>
            </a:rPr>
            <a:t>Triangular</a:t>
          </a:r>
          <a:endParaRPr lang="en-US" sz="1100" baseline="0"/>
        </a:p>
        <a:p>
          <a:r>
            <a:rPr lang="en-US" sz="1100" baseline="0"/>
            <a:t>Market growth rate: </a:t>
          </a:r>
          <a:r>
            <a:rPr lang="en-US" sz="1100" baseline="0">
              <a:solidFill>
                <a:schemeClr val="dk1"/>
              </a:solidFill>
              <a:effectLst/>
              <a:latin typeface="+mn-lt"/>
              <a:ea typeface="+mn-ea"/>
              <a:cs typeface="+mn-cs"/>
            </a:rPr>
            <a:t>Triangular</a:t>
          </a:r>
          <a:endParaRPr lang="en-US" sz="1100" baseline="0"/>
        </a:p>
        <a:p>
          <a:r>
            <a:rPr lang="en-US" altLang="zh-CN" sz="1100" baseline="0"/>
            <a:t>Market share growth multiplier (Yearly)</a:t>
          </a:r>
          <a:r>
            <a:rPr lang="en-US" sz="1100" baseline="0"/>
            <a:t>: </a:t>
          </a:r>
          <a:r>
            <a:rPr lang="en-US" sz="1100" baseline="0">
              <a:solidFill>
                <a:schemeClr val="dk1"/>
              </a:solidFill>
              <a:effectLst/>
              <a:latin typeface="+mn-lt"/>
              <a:ea typeface="+mn-ea"/>
              <a:cs typeface="+mn-cs"/>
            </a:rPr>
            <a:t>Triangular</a:t>
          </a:r>
          <a:endParaRPr lang="en-US" sz="1100" baseline="0"/>
        </a:p>
        <a:p>
          <a:r>
            <a:rPr lang="en-US" sz="1100" baseline="0"/>
            <a:t>Variable costs (DMA):</a:t>
          </a:r>
          <a:r>
            <a:rPr lang="en-US" sz="1100" baseline="0">
              <a:solidFill>
                <a:schemeClr val="dk1"/>
              </a:solidFill>
              <a:effectLst/>
              <a:latin typeface="+mn-lt"/>
              <a:ea typeface="+mn-ea"/>
              <a:cs typeface="+mn-cs"/>
            </a:rPr>
            <a:t>Triangular</a:t>
          </a:r>
          <a:endParaRPr lang="en-US" sz="1100" baseline="0"/>
        </a:p>
        <a:p>
          <a:r>
            <a:rPr lang="en-US" sz="1100" baseline="0"/>
            <a:t>Estimated discount rate: Uniform</a:t>
          </a:r>
        </a:p>
        <a:p>
          <a:endParaRPr lang="en-US" sz="1100" baseline="0"/>
        </a:p>
      </xdr:txBody>
    </xdr: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C4022E-CDC1-45DA-AFA8-73B73F0A4467}">
  <dimension ref="A1:P31"/>
  <sheetViews>
    <sheetView workbookViewId="0"/>
  </sheetViews>
  <sheetFormatPr defaultRowHeight="14.5" x14ac:dyDescent="0.35"/>
  <cols>
    <col min="1" max="4" width="36.6328125" customWidth="1"/>
  </cols>
  <sheetData>
    <row r="1" spans="1:16" x14ac:dyDescent="0.35">
      <c r="A1" s="2" t="s">
        <v>36</v>
      </c>
    </row>
    <row r="2" spans="1:16" x14ac:dyDescent="0.35">
      <c r="P2">
        <f ca="1">_xll.CB.RecalcCounterFN()</f>
        <v>0</v>
      </c>
    </row>
    <row r="3" spans="1:16" x14ac:dyDescent="0.35">
      <c r="A3" t="s">
        <v>37</v>
      </c>
      <c r="B3" t="s">
        <v>38</v>
      </c>
      <c r="C3">
        <v>0</v>
      </c>
    </row>
    <row r="4" spans="1:16" x14ac:dyDescent="0.35">
      <c r="A4" t="s">
        <v>39</v>
      </c>
    </row>
    <row r="5" spans="1:16" x14ac:dyDescent="0.35">
      <c r="A5" t="s">
        <v>40</v>
      </c>
    </row>
    <row r="7" spans="1:16" x14ac:dyDescent="0.35">
      <c r="A7" s="2" t="s">
        <v>41</v>
      </c>
      <c r="B7" t="s">
        <v>42</v>
      </c>
    </row>
    <row r="8" spans="1:16" x14ac:dyDescent="0.35">
      <c r="B8">
        <v>4</v>
      </c>
    </row>
    <row r="10" spans="1:16" x14ac:dyDescent="0.35">
      <c r="A10" t="s">
        <v>43</v>
      </c>
    </row>
    <row r="11" spans="1:16" x14ac:dyDescent="0.35">
      <c r="A11" t="e">
        <f>CB_DATA_!#REF!</f>
        <v>#REF!</v>
      </c>
      <c r="B11" t="e">
        <f>'Distribution by DMA'!#REF!</f>
        <v>#REF!</v>
      </c>
      <c r="C11" t="e">
        <f>'Distribution by Catalina'!#REF!</f>
        <v>#REF!</v>
      </c>
      <c r="D11" t="e">
        <f>sheet3!#REF!</f>
        <v>#REF!</v>
      </c>
    </row>
    <row r="13" spans="1:16" x14ac:dyDescent="0.35">
      <c r="A13" t="s">
        <v>44</v>
      </c>
    </row>
    <row r="14" spans="1:16" x14ac:dyDescent="0.35">
      <c r="A14" t="s">
        <v>48</v>
      </c>
      <c r="B14" t="s">
        <v>52</v>
      </c>
      <c r="C14" t="s">
        <v>55</v>
      </c>
      <c r="D14" t="s">
        <v>112</v>
      </c>
    </row>
    <row r="16" spans="1:16" x14ac:dyDescent="0.35">
      <c r="A16" t="s">
        <v>45</v>
      </c>
    </row>
    <row r="19" spans="1:4" x14ac:dyDescent="0.35">
      <c r="A19" t="s">
        <v>46</v>
      </c>
    </row>
    <row r="20" spans="1:4" x14ac:dyDescent="0.35">
      <c r="A20">
        <v>31</v>
      </c>
      <c r="B20">
        <v>31</v>
      </c>
      <c r="C20">
        <v>31</v>
      </c>
      <c r="D20">
        <v>26</v>
      </c>
    </row>
    <row r="25" spans="1:4" x14ac:dyDescent="0.35">
      <c r="A25" s="2" t="s">
        <v>47</v>
      </c>
    </row>
    <row r="26" spans="1:4" x14ac:dyDescent="0.35">
      <c r="A26" s="3" t="s">
        <v>49</v>
      </c>
      <c r="B26" s="3" t="s">
        <v>53</v>
      </c>
      <c r="C26" s="3" t="s">
        <v>53</v>
      </c>
    </row>
    <row r="27" spans="1:4" x14ac:dyDescent="0.35">
      <c r="A27" t="s">
        <v>50</v>
      </c>
      <c r="B27" t="s">
        <v>117</v>
      </c>
      <c r="C27" t="s">
        <v>116</v>
      </c>
    </row>
    <row r="28" spans="1:4" x14ac:dyDescent="0.35">
      <c r="A28" s="3" t="s">
        <v>51</v>
      </c>
      <c r="B28" s="3" t="s">
        <v>51</v>
      </c>
      <c r="C28" s="3" t="s">
        <v>51</v>
      </c>
    </row>
    <row r="29" spans="1:4" x14ac:dyDescent="0.35">
      <c r="A29" s="3" t="s">
        <v>53</v>
      </c>
      <c r="B29" s="3" t="s">
        <v>49</v>
      </c>
      <c r="C29" s="3" t="s">
        <v>49</v>
      </c>
    </row>
    <row r="30" spans="1:4" x14ac:dyDescent="0.35">
      <c r="A30" t="s">
        <v>115</v>
      </c>
      <c r="B30" t="s">
        <v>54</v>
      </c>
      <c r="C30" t="s">
        <v>56</v>
      </c>
    </row>
    <row r="31" spans="1:4" x14ac:dyDescent="0.35">
      <c r="A31" s="3" t="s">
        <v>51</v>
      </c>
      <c r="B31" s="3" t="s">
        <v>51</v>
      </c>
      <c r="C31" s="3" t="s">
        <v>51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97E25C-7B6B-403F-A447-A05FAA1E0D31}">
  <dimension ref="A1:BB28"/>
  <sheetViews>
    <sheetView tabSelected="1" zoomScale="81" zoomScaleNormal="81" workbookViewId="0">
      <selection activeCell="F19" sqref="F19:BA19"/>
    </sheetView>
  </sheetViews>
  <sheetFormatPr defaultRowHeight="14.5" x14ac:dyDescent="0.35"/>
  <cols>
    <col min="1" max="1" width="34.6328125" customWidth="1"/>
    <col min="2" max="2" width="11.08984375" customWidth="1"/>
    <col min="3" max="3" width="10.7265625" customWidth="1"/>
    <col min="4" max="4" width="34.6328125" customWidth="1"/>
    <col min="5" max="54" width="12.6328125" customWidth="1"/>
  </cols>
  <sheetData>
    <row r="1" spans="1:54" x14ac:dyDescent="0.35">
      <c r="A1" s="72" t="s">
        <v>3</v>
      </c>
      <c r="D1" s="34" t="s">
        <v>110</v>
      </c>
      <c r="E1" s="35" t="s">
        <v>14</v>
      </c>
      <c r="F1" s="35" t="s">
        <v>15</v>
      </c>
      <c r="G1" s="35" t="s">
        <v>16</v>
      </c>
      <c r="H1" s="35" t="s">
        <v>17</v>
      </c>
      <c r="I1" s="36" t="s">
        <v>18</v>
      </c>
      <c r="J1" s="5"/>
      <c r="K1" s="5"/>
      <c r="L1" s="5"/>
      <c r="M1" s="5"/>
      <c r="N1" s="5"/>
      <c r="O1" s="5"/>
      <c r="P1" s="5"/>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c r="AT1" s="5"/>
      <c r="AU1" s="5"/>
      <c r="AV1" s="5"/>
      <c r="AW1" s="5"/>
      <c r="AX1" s="5"/>
      <c r="AY1" s="5"/>
      <c r="AZ1" s="5"/>
      <c r="BA1" s="5"/>
      <c r="BB1" s="5"/>
    </row>
    <row r="2" spans="1:54" ht="15" thickBot="1" x14ac:dyDescent="0.4">
      <c r="D2" s="37" t="s">
        <v>107</v>
      </c>
      <c r="E2" s="11"/>
      <c r="F2" s="12">
        <v>0.11</v>
      </c>
      <c r="G2" s="12">
        <v>0.11</v>
      </c>
      <c r="H2" s="12">
        <v>0.11</v>
      </c>
      <c r="I2" s="38">
        <v>0.11</v>
      </c>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5"/>
      <c r="AW2" s="5"/>
      <c r="AX2" s="5"/>
      <c r="AY2" s="5"/>
      <c r="AZ2" s="5"/>
      <c r="BA2" s="5"/>
      <c r="BB2" s="5"/>
    </row>
    <row r="3" spans="1:54" x14ac:dyDescent="0.35">
      <c r="A3" s="34" t="s">
        <v>12</v>
      </c>
      <c r="B3" s="25"/>
      <c r="D3" s="26" t="s">
        <v>113</v>
      </c>
      <c r="E3" s="13"/>
      <c r="F3" s="14">
        <v>1.5</v>
      </c>
      <c r="G3" s="14">
        <v>1.5</v>
      </c>
      <c r="H3" s="14">
        <v>1.5</v>
      </c>
      <c r="I3" s="39">
        <v>1.5</v>
      </c>
      <c r="J3" s="5"/>
      <c r="K3" s="5"/>
      <c r="L3" s="5"/>
      <c r="M3" s="5"/>
      <c r="N3" s="5"/>
      <c r="O3" s="5"/>
      <c r="P3" s="5"/>
      <c r="Q3" s="5"/>
      <c r="R3" s="5"/>
      <c r="S3" s="5"/>
      <c r="T3" s="5"/>
      <c r="U3" s="5"/>
      <c r="V3" s="5"/>
      <c r="W3" s="5"/>
      <c r="X3" s="5"/>
      <c r="Y3" s="5"/>
      <c r="Z3" s="5"/>
      <c r="AA3" s="5"/>
      <c r="AB3" s="5"/>
      <c r="AC3" s="5"/>
      <c r="AD3" s="5"/>
      <c r="AE3" s="5"/>
      <c r="AF3" s="5"/>
      <c r="AG3" s="5"/>
      <c r="AH3" s="5"/>
      <c r="AI3" s="5"/>
      <c r="AJ3" s="5"/>
      <c r="AK3" s="5"/>
      <c r="AL3" s="5"/>
      <c r="AM3" s="5"/>
      <c r="AN3" s="5"/>
      <c r="AO3" s="5"/>
      <c r="AP3" s="5"/>
      <c r="AQ3" s="5"/>
      <c r="AR3" s="5"/>
      <c r="AS3" s="5"/>
      <c r="AT3" s="5"/>
      <c r="AU3" s="5"/>
      <c r="AV3" s="5"/>
      <c r="AW3" s="5"/>
      <c r="AX3" s="5"/>
      <c r="AY3" s="5"/>
      <c r="AZ3" s="5"/>
      <c r="BA3" s="5"/>
      <c r="BB3" s="5"/>
    </row>
    <row r="4" spans="1:54" ht="15" thickBot="1" x14ac:dyDescent="0.4">
      <c r="A4" s="26" t="s">
        <v>0</v>
      </c>
      <c r="B4" s="60">
        <v>300000</v>
      </c>
      <c r="D4" s="22" t="s">
        <v>114</v>
      </c>
      <c r="E4" s="40"/>
      <c r="F4" s="41">
        <f>(F3-1)/12</f>
        <v>4.1666666666666664E-2</v>
      </c>
      <c r="G4" s="41">
        <f t="shared" ref="G4:I4" si="0">(G3-1)/12</f>
        <v>4.1666666666666664E-2</v>
      </c>
      <c r="H4" s="41">
        <f t="shared" si="0"/>
        <v>4.1666666666666664E-2</v>
      </c>
      <c r="I4" s="42">
        <f t="shared" si="0"/>
        <v>4.1666666666666664E-2</v>
      </c>
      <c r="J4" s="5"/>
      <c r="K4" s="5"/>
      <c r="L4" s="5"/>
      <c r="M4" s="5"/>
      <c r="N4" s="5"/>
      <c r="O4" s="5"/>
      <c r="P4" s="5"/>
      <c r="Q4" s="5"/>
      <c r="R4" s="5"/>
      <c r="S4" s="5"/>
      <c r="T4" s="5"/>
      <c r="U4" s="5"/>
      <c r="V4" s="5"/>
      <c r="W4" s="5"/>
      <c r="X4" s="5"/>
      <c r="Y4" s="5"/>
      <c r="Z4" s="5"/>
      <c r="AA4" s="5"/>
      <c r="AB4" s="5"/>
      <c r="AC4" s="5"/>
      <c r="AD4" s="5"/>
      <c r="AE4" s="5"/>
      <c r="AF4" s="5"/>
      <c r="AG4" s="5"/>
      <c r="AH4" s="5"/>
      <c r="AI4" s="5"/>
      <c r="AJ4" s="5"/>
      <c r="AK4" s="5"/>
      <c r="AL4" s="5"/>
      <c r="AM4" s="5"/>
      <c r="AN4" s="5"/>
      <c r="AO4" s="5"/>
      <c r="AP4" s="5"/>
      <c r="AQ4" s="5"/>
      <c r="AR4" s="5"/>
      <c r="AS4" s="5"/>
      <c r="AT4" s="5"/>
      <c r="AU4" s="5"/>
      <c r="AV4" s="5"/>
      <c r="AW4" s="5"/>
      <c r="AX4" s="5"/>
      <c r="AY4" s="5"/>
      <c r="AZ4" s="5"/>
      <c r="BA4" s="5"/>
      <c r="BB4" s="5"/>
    </row>
    <row r="5" spans="1:54" ht="15" thickBot="1" x14ac:dyDescent="0.4">
      <c r="A5" s="26" t="s">
        <v>1</v>
      </c>
      <c r="B5" s="61">
        <v>0.11</v>
      </c>
      <c r="E5" s="5"/>
      <c r="F5" s="5"/>
      <c r="G5" s="5"/>
      <c r="H5" s="5"/>
      <c r="I5" s="5"/>
      <c r="J5" s="5"/>
      <c r="K5" s="5"/>
      <c r="L5" s="5"/>
      <c r="M5" s="5"/>
      <c r="N5" s="5"/>
      <c r="O5" s="5"/>
      <c r="P5" s="5"/>
      <c r="Q5" s="5"/>
      <c r="R5" s="5"/>
      <c r="S5" s="5"/>
      <c r="T5" s="5"/>
      <c r="U5" s="5"/>
      <c r="V5" s="5"/>
      <c r="W5" s="5"/>
      <c r="X5" s="5"/>
      <c r="Y5" s="5"/>
      <c r="Z5" s="5"/>
      <c r="AA5" s="5"/>
      <c r="AB5" s="5"/>
      <c r="AC5" s="5"/>
      <c r="AD5" s="5"/>
      <c r="AE5" s="5"/>
      <c r="AF5" s="5"/>
      <c r="AG5" s="5"/>
      <c r="AH5" s="5"/>
      <c r="AI5" s="5"/>
      <c r="AJ5" s="5"/>
      <c r="AK5" s="5"/>
      <c r="AL5" s="5"/>
      <c r="AM5" s="5"/>
      <c r="AN5" s="5"/>
      <c r="AO5" s="5"/>
      <c r="AP5" s="5"/>
      <c r="AQ5" s="5"/>
      <c r="AR5" s="5"/>
      <c r="AS5" s="5"/>
      <c r="AT5" s="5"/>
      <c r="AU5" s="5"/>
      <c r="AV5" s="5"/>
      <c r="AW5" s="5"/>
      <c r="AX5" s="5"/>
      <c r="AY5" s="5"/>
      <c r="AZ5" s="5"/>
      <c r="BA5" s="5"/>
      <c r="BB5" s="5"/>
    </row>
    <row r="6" spans="1:54" x14ac:dyDescent="0.35">
      <c r="A6" s="26" t="s">
        <v>111</v>
      </c>
      <c r="B6" s="62">
        <v>24</v>
      </c>
      <c r="D6" s="34" t="s">
        <v>29</v>
      </c>
      <c r="E6" s="35">
        <v>0</v>
      </c>
      <c r="F6" s="35">
        <v>1</v>
      </c>
      <c r="G6" s="35">
        <v>2</v>
      </c>
      <c r="H6" s="35">
        <v>3</v>
      </c>
      <c r="I6" s="35">
        <v>4</v>
      </c>
      <c r="J6" s="35">
        <v>5</v>
      </c>
      <c r="K6" s="35">
        <v>6</v>
      </c>
      <c r="L6" s="35">
        <v>7</v>
      </c>
      <c r="M6" s="35">
        <v>8</v>
      </c>
      <c r="N6" s="35">
        <v>9</v>
      </c>
      <c r="O6" s="35">
        <v>10</v>
      </c>
      <c r="P6" s="35">
        <v>11</v>
      </c>
      <c r="Q6" s="35">
        <v>12</v>
      </c>
      <c r="R6" s="35">
        <v>13</v>
      </c>
      <c r="S6" s="35">
        <v>14</v>
      </c>
      <c r="T6" s="35">
        <v>15</v>
      </c>
      <c r="U6" s="35">
        <v>16</v>
      </c>
      <c r="V6" s="35">
        <v>17</v>
      </c>
      <c r="W6" s="35">
        <v>18</v>
      </c>
      <c r="X6" s="35">
        <v>19</v>
      </c>
      <c r="Y6" s="35">
        <v>20</v>
      </c>
      <c r="Z6" s="35">
        <v>21</v>
      </c>
      <c r="AA6" s="35">
        <v>22</v>
      </c>
      <c r="AB6" s="35">
        <v>23</v>
      </c>
      <c r="AC6" s="35">
        <v>24</v>
      </c>
      <c r="AD6" s="35">
        <v>25</v>
      </c>
      <c r="AE6" s="35">
        <v>26</v>
      </c>
      <c r="AF6" s="35">
        <v>27</v>
      </c>
      <c r="AG6" s="35">
        <v>28</v>
      </c>
      <c r="AH6" s="35">
        <v>29</v>
      </c>
      <c r="AI6" s="35">
        <v>30</v>
      </c>
      <c r="AJ6" s="35">
        <v>31</v>
      </c>
      <c r="AK6" s="35">
        <v>32</v>
      </c>
      <c r="AL6" s="35">
        <v>33</v>
      </c>
      <c r="AM6" s="35">
        <v>34</v>
      </c>
      <c r="AN6" s="35">
        <v>35</v>
      </c>
      <c r="AO6" s="35">
        <v>36</v>
      </c>
      <c r="AP6" s="35">
        <v>37</v>
      </c>
      <c r="AQ6" s="35">
        <v>38</v>
      </c>
      <c r="AR6" s="35">
        <v>39</v>
      </c>
      <c r="AS6" s="35">
        <v>40</v>
      </c>
      <c r="AT6" s="35">
        <v>41</v>
      </c>
      <c r="AU6" s="35">
        <v>42</v>
      </c>
      <c r="AV6" s="35">
        <v>43</v>
      </c>
      <c r="AW6" s="35">
        <v>44</v>
      </c>
      <c r="AX6" s="35">
        <v>45</v>
      </c>
      <c r="AY6" s="35">
        <v>46</v>
      </c>
      <c r="AZ6" s="35">
        <v>47</v>
      </c>
      <c r="BA6" s="36">
        <v>48</v>
      </c>
      <c r="BB6" s="4"/>
    </row>
    <row r="7" spans="1:54" x14ac:dyDescent="0.35">
      <c r="A7" s="26" t="s">
        <v>7</v>
      </c>
      <c r="B7" s="63">
        <v>3.5000000000000003E-2</v>
      </c>
      <c r="D7" s="26"/>
      <c r="E7" s="11" t="s">
        <v>106</v>
      </c>
      <c r="F7" s="11" t="s">
        <v>58</v>
      </c>
      <c r="G7" s="11" t="s">
        <v>59</v>
      </c>
      <c r="H7" s="11" t="s">
        <v>60</v>
      </c>
      <c r="I7" s="11" t="s">
        <v>61</v>
      </c>
      <c r="J7" s="11" t="s">
        <v>62</v>
      </c>
      <c r="K7" s="11" t="s">
        <v>63</v>
      </c>
      <c r="L7" s="11" t="s">
        <v>64</v>
      </c>
      <c r="M7" s="11" t="s">
        <v>65</v>
      </c>
      <c r="N7" s="11" t="s">
        <v>66</v>
      </c>
      <c r="O7" s="11" t="s">
        <v>67</v>
      </c>
      <c r="P7" s="11" t="s">
        <v>68</v>
      </c>
      <c r="Q7" s="11" t="s">
        <v>69</v>
      </c>
      <c r="R7" s="11" t="s">
        <v>70</v>
      </c>
      <c r="S7" s="11" t="s">
        <v>71</v>
      </c>
      <c r="T7" s="11" t="s">
        <v>72</v>
      </c>
      <c r="U7" s="11" t="s">
        <v>73</v>
      </c>
      <c r="V7" s="11" t="s">
        <v>74</v>
      </c>
      <c r="W7" s="11" t="s">
        <v>75</v>
      </c>
      <c r="X7" s="11" t="s">
        <v>76</v>
      </c>
      <c r="Y7" s="11" t="s">
        <v>77</v>
      </c>
      <c r="Z7" s="11" t="s">
        <v>78</v>
      </c>
      <c r="AA7" s="11" t="s">
        <v>79</v>
      </c>
      <c r="AB7" s="11" t="s">
        <v>80</v>
      </c>
      <c r="AC7" s="11" t="s">
        <v>81</v>
      </c>
      <c r="AD7" s="11" t="s">
        <v>82</v>
      </c>
      <c r="AE7" s="11" t="s">
        <v>83</v>
      </c>
      <c r="AF7" s="11" t="s">
        <v>84</v>
      </c>
      <c r="AG7" s="11" t="s">
        <v>85</v>
      </c>
      <c r="AH7" s="11" t="s">
        <v>86</v>
      </c>
      <c r="AI7" s="11" t="s">
        <v>87</v>
      </c>
      <c r="AJ7" s="11" t="s">
        <v>88</v>
      </c>
      <c r="AK7" s="11" t="s">
        <v>89</v>
      </c>
      <c r="AL7" s="11" t="s">
        <v>90</v>
      </c>
      <c r="AM7" s="11" t="s">
        <v>91</v>
      </c>
      <c r="AN7" s="11" t="s">
        <v>92</v>
      </c>
      <c r="AO7" s="11" t="s">
        <v>93</v>
      </c>
      <c r="AP7" s="11" t="s">
        <v>94</v>
      </c>
      <c r="AQ7" s="11" t="s">
        <v>95</v>
      </c>
      <c r="AR7" s="11" t="s">
        <v>96</v>
      </c>
      <c r="AS7" s="11" t="s">
        <v>97</v>
      </c>
      <c r="AT7" s="11" t="s">
        <v>98</v>
      </c>
      <c r="AU7" s="11" t="s">
        <v>99</v>
      </c>
      <c r="AV7" s="11" t="s">
        <v>100</v>
      </c>
      <c r="AW7" s="11" t="s">
        <v>101</v>
      </c>
      <c r="AX7" s="11" t="s">
        <v>102</v>
      </c>
      <c r="AY7" s="11" t="s">
        <v>103</v>
      </c>
      <c r="AZ7" s="11" t="s">
        <v>104</v>
      </c>
      <c r="BA7" s="43" t="s">
        <v>105</v>
      </c>
      <c r="BB7" s="5"/>
    </row>
    <row r="8" spans="1:54" x14ac:dyDescent="0.35">
      <c r="A8" s="26" t="s">
        <v>8</v>
      </c>
      <c r="B8" s="64">
        <v>1.5</v>
      </c>
      <c r="D8" s="26" t="s">
        <v>20</v>
      </c>
      <c r="E8" s="11"/>
      <c r="F8" s="11">
        <f>IF($B$6&gt;=F6, 1, 0)</f>
        <v>1</v>
      </c>
      <c r="G8" s="11">
        <f t="shared" ref="G8:BA8" si="1">IF($B$6&gt;=G6, 1, 0)</f>
        <v>1</v>
      </c>
      <c r="H8" s="11">
        <f t="shared" si="1"/>
        <v>1</v>
      </c>
      <c r="I8" s="11">
        <f t="shared" si="1"/>
        <v>1</v>
      </c>
      <c r="J8" s="11">
        <f t="shared" si="1"/>
        <v>1</v>
      </c>
      <c r="K8" s="11">
        <f t="shared" si="1"/>
        <v>1</v>
      </c>
      <c r="L8" s="11">
        <f t="shared" si="1"/>
        <v>1</v>
      </c>
      <c r="M8" s="11">
        <f t="shared" si="1"/>
        <v>1</v>
      </c>
      <c r="N8" s="11">
        <f t="shared" si="1"/>
        <v>1</v>
      </c>
      <c r="O8" s="11">
        <f t="shared" si="1"/>
        <v>1</v>
      </c>
      <c r="P8" s="11">
        <f t="shared" si="1"/>
        <v>1</v>
      </c>
      <c r="Q8" s="11">
        <f t="shared" si="1"/>
        <v>1</v>
      </c>
      <c r="R8" s="11">
        <f t="shared" si="1"/>
        <v>1</v>
      </c>
      <c r="S8" s="11">
        <f t="shared" si="1"/>
        <v>1</v>
      </c>
      <c r="T8" s="11">
        <f t="shared" si="1"/>
        <v>1</v>
      </c>
      <c r="U8" s="11">
        <f t="shared" si="1"/>
        <v>1</v>
      </c>
      <c r="V8" s="11">
        <f t="shared" si="1"/>
        <v>1</v>
      </c>
      <c r="W8" s="11">
        <f t="shared" si="1"/>
        <v>1</v>
      </c>
      <c r="X8" s="11">
        <f t="shared" si="1"/>
        <v>1</v>
      </c>
      <c r="Y8" s="11">
        <f t="shared" si="1"/>
        <v>1</v>
      </c>
      <c r="Z8" s="11">
        <f t="shared" si="1"/>
        <v>1</v>
      </c>
      <c r="AA8" s="11">
        <f t="shared" si="1"/>
        <v>1</v>
      </c>
      <c r="AB8" s="11">
        <f t="shared" si="1"/>
        <v>1</v>
      </c>
      <c r="AC8" s="11">
        <f t="shared" si="1"/>
        <v>1</v>
      </c>
      <c r="AD8" s="11">
        <f t="shared" si="1"/>
        <v>0</v>
      </c>
      <c r="AE8" s="11">
        <f t="shared" si="1"/>
        <v>0</v>
      </c>
      <c r="AF8" s="11">
        <f t="shared" si="1"/>
        <v>0</v>
      </c>
      <c r="AG8" s="11">
        <f t="shared" si="1"/>
        <v>0</v>
      </c>
      <c r="AH8" s="11">
        <f t="shared" si="1"/>
        <v>0</v>
      </c>
      <c r="AI8" s="11">
        <f t="shared" si="1"/>
        <v>0</v>
      </c>
      <c r="AJ8" s="11">
        <f t="shared" si="1"/>
        <v>0</v>
      </c>
      <c r="AK8" s="11">
        <f t="shared" si="1"/>
        <v>0</v>
      </c>
      <c r="AL8" s="11">
        <f t="shared" si="1"/>
        <v>0</v>
      </c>
      <c r="AM8" s="11">
        <f t="shared" si="1"/>
        <v>0</v>
      </c>
      <c r="AN8" s="11">
        <f t="shared" si="1"/>
        <v>0</v>
      </c>
      <c r="AO8" s="11">
        <f t="shared" si="1"/>
        <v>0</v>
      </c>
      <c r="AP8" s="11">
        <f t="shared" si="1"/>
        <v>0</v>
      </c>
      <c r="AQ8" s="11">
        <f t="shared" si="1"/>
        <v>0</v>
      </c>
      <c r="AR8" s="11">
        <f t="shared" si="1"/>
        <v>0</v>
      </c>
      <c r="AS8" s="11">
        <f t="shared" si="1"/>
        <v>0</v>
      </c>
      <c r="AT8" s="11">
        <f t="shared" si="1"/>
        <v>0</v>
      </c>
      <c r="AU8" s="11">
        <f t="shared" si="1"/>
        <v>0</v>
      </c>
      <c r="AV8" s="11">
        <f t="shared" si="1"/>
        <v>0</v>
      </c>
      <c r="AW8" s="11">
        <f t="shared" si="1"/>
        <v>0</v>
      </c>
      <c r="AX8" s="11">
        <f t="shared" si="1"/>
        <v>0</v>
      </c>
      <c r="AY8" s="11">
        <f t="shared" si="1"/>
        <v>0</v>
      </c>
      <c r="AZ8" s="11">
        <f t="shared" si="1"/>
        <v>0</v>
      </c>
      <c r="BA8" s="43">
        <f t="shared" si="1"/>
        <v>0</v>
      </c>
      <c r="BB8" s="5"/>
    </row>
    <row r="9" spans="1:54" x14ac:dyDescent="0.35">
      <c r="A9" s="26" t="s">
        <v>4</v>
      </c>
      <c r="B9" s="65">
        <v>200000</v>
      </c>
      <c r="D9" s="26" t="s">
        <v>19</v>
      </c>
      <c r="E9" s="15">
        <f>B4</f>
        <v>300000</v>
      </c>
      <c r="F9" s="15">
        <f>E9*(1+$F$2/12)</f>
        <v>302750.00000000006</v>
      </c>
      <c r="G9" s="15">
        <f>F9*(1+$F$2/12)</f>
        <v>305525.20833333343</v>
      </c>
      <c r="H9" s="15">
        <f t="shared" ref="H9:Q9" si="2">G9*(1+$F$2/12)</f>
        <v>308325.85607638903</v>
      </c>
      <c r="I9" s="15">
        <f t="shared" si="2"/>
        <v>311152.17642375594</v>
      </c>
      <c r="J9" s="15">
        <f t="shared" si="2"/>
        <v>314004.40470764041</v>
      </c>
      <c r="K9" s="15">
        <f t="shared" si="2"/>
        <v>316882.7784174605</v>
      </c>
      <c r="L9" s="15">
        <f t="shared" si="2"/>
        <v>319787.5372196206</v>
      </c>
      <c r="M9" s="15">
        <f t="shared" si="2"/>
        <v>322718.92297746718</v>
      </c>
      <c r="N9" s="15">
        <f t="shared" si="2"/>
        <v>325677.17977142736</v>
      </c>
      <c r="O9" s="15">
        <f t="shared" si="2"/>
        <v>328662.55391933216</v>
      </c>
      <c r="P9" s="15">
        <f t="shared" si="2"/>
        <v>331675.29399692605</v>
      </c>
      <c r="Q9" s="15">
        <f t="shared" si="2"/>
        <v>334715.65085856459</v>
      </c>
      <c r="R9" s="15">
        <f>Q9*(1+$G$2/12)</f>
        <v>337783.8776581015</v>
      </c>
      <c r="S9" s="15">
        <f>R9*(1+$G$2/12)</f>
        <v>340880.22986996744</v>
      </c>
      <c r="T9" s="15">
        <f t="shared" ref="T9:AC9" si="3">S9*(1+$G$2/12)</f>
        <v>344004.9653104422</v>
      </c>
      <c r="U9" s="15">
        <f t="shared" si="3"/>
        <v>347158.34415912128</v>
      </c>
      <c r="V9" s="15">
        <f t="shared" si="3"/>
        <v>350340.6289805799</v>
      </c>
      <c r="W9" s="15">
        <f t="shared" si="3"/>
        <v>353552.08474623522</v>
      </c>
      <c r="X9" s="15">
        <f t="shared" si="3"/>
        <v>356792.97885640908</v>
      </c>
      <c r="Y9" s="15">
        <f t="shared" si="3"/>
        <v>360063.58116259286</v>
      </c>
      <c r="Z9" s="15">
        <f t="shared" si="3"/>
        <v>363364.16398991668</v>
      </c>
      <c r="AA9" s="15">
        <f t="shared" si="3"/>
        <v>366695.0021598243</v>
      </c>
      <c r="AB9" s="15">
        <f t="shared" si="3"/>
        <v>370056.37301295606</v>
      </c>
      <c r="AC9" s="15">
        <f t="shared" si="3"/>
        <v>373448.55643224152</v>
      </c>
      <c r="AD9" s="15">
        <f>AC9*(1+$H$2/12)</f>
        <v>376871.83486620378</v>
      </c>
      <c r="AE9" s="15">
        <f t="shared" ref="AE9:AN9" si="4">AD9*(1+$H$2/12)</f>
        <v>380326.49335247732</v>
      </c>
      <c r="AF9" s="15">
        <f t="shared" si="4"/>
        <v>383812.81954154174</v>
      </c>
      <c r="AG9" s="15">
        <f t="shared" si="4"/>
        <v>387331.1037206726</v>
      </c>
      <c r="AH9" s="15">
        <f t="shared" si="4"/>
        <v>390881.63883811212</v>
      </c>
      <c r="AI9" s="15">
        <f t="shared" si="4"/>
        <v>394464.7205274615</v>
      </c>
      <c r="AJ9" s="15">
        <f t="shared" si="4"/>
        <v>398080.64713229658</v>
      </c>
      <c r="AK9" s="15">
        <f t="shared" si="4"/>
        <v>401729.71973100933</v>
      </c>
      <c r="AL9" s="15">
        <f t="shared" si="4"/>
        <v>405412.24216187693</v>
      </c>
      <c r="AM9" s="15">
        <f t="shared" si="4"/>
        <v>409128.52104836085</v>
      </c>
      <c r="AN9" s="15">
        <f t="shared" si="4"/>
        <v>412878.86582463753</v>
      </c>
      <c r="AO9" s="15">
        <f>AN9*(1+$I$2/12)</f>
        <v>416663.58876136341</v>
      </c>
      <c r="AP9" s="15">
        <f t="shared" ref="AP9:BA9" si="5">AO9*(1+$I$2/12)</f>
        <v>420483.00499167596</v>
      </c>
      <c r="AQ9" s="15">
        <f t="shared" si="5"/>
        <v>424337.43253743305</v>
      </c>
      <c r="AR9" s="15">
        <f t="shared" si="5"/>
        <v>428227.19233569287</v>
      </c>
      <c r="AS9" s="15">
        <f t="shared" si="5"/>
        <v>432152.60826543678</v>
      </c>
      <c r="AT9" s="15">
        <f t="shared" si="5"/>
        <v>436114.00717453664</v>
      </c>
      <c r="AU9" s="15">
        <f t="shared" si="5"/>
        <v>440111.71890696994</v>
      </c>
      <c r="AV9" s="15">
        <f t="shared" si="5"/>
        <v>444146.07633028389</v>
      </c>
      <c r="AW9" s="15">
        <f t="shared" si="5"/>
        <v>448217.41536331153</v>
      </c>
      <c r="AX9" s="15">
        <f t="shared" si="5"/>
        <v>452326.07500414195</v>
      </c>
      <c r="AY9" s="15">
        <f t="shared" si="5"/>
        <v>456472.39735834661</v>
      </c>
      <c r="AZ9" s="15">
        <f t="shared" si="5"/>
        <v>460656.72766746482</v>
      </c>
      <c r="BA9" s="69">
        <f t="shared" si="5"/>
        <v>464879.41433774994</v>
      </c>
      <c r="BB9" s="5"/>
    </row>
    <row r="10" spans="1:54" x14ac:dyDescent="0.35">
      <c r="A10" s="26" t="s">
        <v>5</v>
      </c>
      <c r="B10" s="65">
        <v>50</v>
      </c>
      <c r="D10" s="26" t="s">
        <v>21</v>
      </c>
      <c r="E10" s="16"/>
      <c r="F10" s="16">
        <f>$B$7*F8</f>
        <v>3.5000000000000003E-2</v>
      </c>
      <c r="G10" s="16">
        <f>F10*(1+$F$4)*G8</f>
        <v>3.6458333333333343E-2</v>
      </c>
      <c r="H10" s="16">
        <f>G10*(1+$F$4)*H8</f>
        <v>3.7977430555555566E-2</v>
      </c>
      <c r="I10" s="16">
        <f t="shared" ref="I10:Q10" si="6">H10*(1+$F$4)*I8</f>
        <v>3.9559823495370385E-2</v>
      </c>
      <c r="J10" s="16">
        <f t="shared" si="6"/>
        <v>4.1208149474344154E-2</v>
      </c>
      <c r="K10" s="16">
        <f t="shared" si="6"/>
        <v>4.2925155702441826E-2</v>
      </c>
      <c r="L10" s="16">
        <f t="shared" si="6"/>
        <v>4.4713703856710238E-2</v>
      </c>
      <c r="M10" s="16">
        <f t="shared" si="6"/>
        <v>4.6576774850739834E-2</v>
      </c>
      <c r="N10" s="16">
        <f t="shared" si="6"/>
        <v>4.8517473802853997E-2</v>
      </c>
      <c r="O10" s="16">
        <f t="shared" si="6"/>
        <v>5.0539035211306253E-2</v>
      </c>
      <c r="P10" s="16">
        <f t="shared" si="6"/>
        <v>5.2644828345110681E-2</v>
      </c>
      <c r="Q10" s="16">
        <f t="shared" si="6"/>
        <v>5.4838362859490293E-2</v>
      </c>
      <c r="R10" s="16">
        <f>Q10*(1+$G$4)*R8</f>
        <v>5.7123294645302393E-2</v>
      </c>
      <c r="S10" s="16">
        <f t="shared" ref="S10:AC10" si="7">R10*(1+$G$4)*S8</f>
        <v>5.9503431922189993E-2</v>
      </c>
      <c r="T10" s="16">
        <f t="shared" si="7"/>
        <v>6.1982741585614579E-2</v>
      </c>
      <c r="U10" s="16">
        <f t="shared" si="7"/>
        <v>6.4565355818348519E-2</v>
      </c>
      <c r="V10" s="16">
        <f t="shared" si="7"/>
        <v>6.7255578977446384E-2</v>
      </c>
      <c r="W10" s="16">
        <f t="shared" si="7"/>
        <v>7.0057894768173326E-2</v>
      </c>
      <c r="X10" s="16">
        <f t="shared" si="7"/>
        <v>7.2976973716847221E-2</v>
      </c>
      <c r="Y10" s="16">
        <f t="shared" si="7"/>
        <v>7.6017680955049197E-2</v>
      </c>
      <c r="Z10" s="16">
        <f t="shared" si="7"/>
        <v>7.9185084328176253E-2</v>
      </c>
      <c r="AA10" s="16">
        <f t="shared" si="7"/>
        <v>8.2484462841850265E-2</v>
      </c>
      <c r="AB10" s="16">
        <f t="shared" si="7"/>
        <v>8.5921315460260703E-2</v>
      </c>
      <c r="AC10" s="16">
        <f t="shared" si="7"/>
        <v>8.9501370271104899E-2</v>
      </c>
      <c r="AD10" s="16">
        <f>AC10*(1+$H$4)*AD8</f>
        <v>0</v>
      </c>
      <c r="AE10" s="16">
        <f t="shared" ref="AE10:AO10" si="8">AD10*(1+$H$4)*AE8</f>
        <v>0</v>
      </c>
      <c r="AF10" s="16">
        <f t="shared" si="8"/>
        <v>0</v>
      </c>
      <c r="AG10" s="16">
        <f t="shared" si="8"/>
        <v>0</v>
      </c>
      <c r="AH10" s="16">
        <f t="shared" si="8"/>
        <v>0</v>
      </c>
      <c r="AI10" s="16">
        <f t="shared" si="8"/>
        <v>0</v>
      </c>
      <c r="AJ10" s="16">
        <f t="shared" si="8"/>
        <v>0</v>
      </c>
      <c r="AK10" s="16">
        <f t="shared" si="8"/>
        <v>0</v>
      </c>
      <c r="AL10" s="16">
        <f t="shared" si="8"/>
        <v>0</v>
      </c>
      <c r="AM10" s="16">
        <f t="shared" si="8"/>
        <v>0</v>
      </c>
      <c r="AN10" s="16">
        <f t="shared" si="8"/>
        <v>0</v>
      </c>
      <c r="AO10" s="16">
        <f t="shared" si="8"/>
        <v>0</v>
      </c>
      <c r="AP10" s="16">
        <f>AO10*(1+$I$4)*AP8</f>
        <v>0</v>
      </c>
      <c r="AQ10" s="16">
        <f t="shared" ref="AQ10:BA10" si="9">AP10*(1+$I$4)*AQ8</f>
        <v>0</v>
      </c>
      <c r="AR10" s="16">
        <f t="shared" si="9"/>
        <v>0</v>
      </c>
      <c r="AS10" s="16">
        <f t="shared" si="9"/>
        <v>0</v>
      </c>
      <c r="AT10" s="16">
        <f t="shared" si="9"/>
        <v>0</v>
      </c>
      <c r="AU10" s="16">
        <f t="shared" si="9"/>
        <v>0</v>
      </c>
      <c r="AV10" s="16">
        <f t="shared" si="9"/>
        <v>0</v>
      </c>
      <c r="AW10" s="16">
        <f t="shared" si="9"/>
        <v>0</v>
      </c>
      <c r="AX10" s="16">
        <f t="shared" si="9"/>
        <v>0</v>
      </c>
      <c r="AY10" s="16">
        <f t="shared" si="9"/>
        <v>0</v>
      </c>
      <c r="AZ10" s="16">
        <f t="shared" si="9"/>
        <v>0</v>
      </c>
      <c r="BA10" s="48">
        <f t="shared" si="9"/>
        <v>0</v>
      </c>
      <c r="BB10" s="10"/>
    </row>
    <row r="11" spans="1:54" ht="15" thickBot="1" x14ac:dyDescent="0.4">
      <c r="A11" s="22" t="s">
        <v>6</v>
      </c>
      <c r="B11" s="66">
        <v>15</v>
      </c>
      <c r="D11" s="49" t="s">
        <v>22</v>
      </c>
      <c r="E11" s="50"/>
      <c r="F11" s="70">
        <f>(E9+F9)*0.5*F10*F8/12</f>
        <v>879.01041666666686</v>
      </c>
      <c r="G11" s="70">
        <f>(F9+G9)*0.5*G10*G8/12</f>
        <v>924.02917932581067</v>
      </c>
      <c r="H11" s="70">
        <f t="shared" ref="H11:Q11" si="10">(G9+H9)*0.5*H10*H8/12</f>
        <v>971.35359041975425</v>
      </c>
      <c r="I11" s="70">
        <f t="shared" si="10"/>
        <v>1021.101734373544</v>
      </c>
      <c r="J11" s="70">
        <f t="shared" si="10"/>
        <v>1073.3977433388557</v>
      </c>
      <c r="K11" s="70">
        <f t="shared" si="10"/>
        <v>1128.3721069299952</v>
      </c>
      <c r="L11" s="70">
        <f t="shared" si="10"/>
        <v>1186.1619978231117</v>
      </c>
      <c r="M11" s="70">
        <f t="shared" si="10"/>
        <v>1246.9116140310664</v>
      </c>
      <c r="N11" s="70">
        <f t="shared" si="10"/>
        <v>1310.7725387080052</v>
      </c>
      <c r="O11" s="70">
        <f t="shared" si="10"/>
        <v>1377.9041183814188</v>
      </c>
      <c r="P11" s="70">
        <f t="shared" si="10"/>
        <v>1448.4738605554676</v>
      </c>
      <c r="Q11" s="70">
        <f t="shared" si="10"/>
        <v>1522.657851677666</v>
      </c>
      <c r="R11" s="70">
        <f t="shared" ref="R11" si="11">(Q9+R9)*0.5*R10*R8/12</f>
        <v>1600.6411965118523</v>
      </c>
      <c r="S11" s="70">
        <f t="shared" ref="S11" si="12">(R9+S9)*0.5*S10*S8/12</f>
        <v>1682.6184800137617</v>
      </c>
      <c r="T11" s="70">
        <f t="shared" ref="T11" si="13">(S9+T9)*0.5*T10*T8/12</f>
        <v>1768.7942528616888</v>
      </c>
      <c r="U11" s="70">
        <f t="shared" ref="U11" si="14">(T9+U9)*0.5*U10*U8/12</f>
        <v>1859.3835418537374</v>
      </c>
      <c r="V11" s="70">
        <f t="shared" ref="V11" si="15">(U9+V9)*0.5*V10*V8/12</f>
        <v>1954.6123864452054</v>
      </c>
      <c r="W11" s="70">
        <f t="shared" ref="W11" si="16">(V9+W9)*0.5*W10*W8/12</f>
        <v>2054.7184027648818</v>
      </c>
      <c r="X11" s="70">
        <f t="shared" ref="X11" si="17">(W9+X9)*0.5*X10*X8/12</f>
        <v>2159.9513765175975</v>
      </c>
      <c r="Y11" s="70">
        <f t="shared" ref="Y11" si="18">(X9+Y9)*0.5*Y10*Y8/12</f>
        <v>2270.5738862524399</v>
      </c>
      <c r="Z11" s="70">
        <f t="shared" ref="Z11" si="19">(Y9+Z9)*0.5*Z10*Z8/12</f>
        <v>2386.8619585518277</v>
      </c>
      <c r="AA11" s="70">
        <f t="shared" ref="AA11" si="20">(Z9+AA9)*0.5*AA10*AA8/12</f>
        <v>2509.1057567762709</v>
      </c>
      <c r="AB11" s="70">
        <f t="shared" ref="AB11" si="21">(AA9+AB9)*0.5*AB10*AB8/12</f>
        <v>2637.6103050833894</v>
      </c>
      <c r="AC11" s="70">
        <f t="shared" ref="AC11:AD11" si="22">(AB9+AC9)*0.5*AC10*AC8/12</f>
        <v>2772.6962495277644</v>
      </c>
      <c r="AD11" s="70">
        <f t="shared" si="22"/>
        <v>0</v>
      </c>
      <c r="AE11" s="70">
        <f t="shared" ref="AE11" si="23">(AD9+AE9)*0.5*AE10*AE8/12</f>
        <v>0</v>
      </c>
      <c r="AF11" s="70">
        <f t="shared" ref="AF11" si="24">(AE9+AF9)*0.5*AF10*AF8/12</f>
        <v>0</v>
      </c>
      <c r="AG11" s="70">
        <f t="shared" ref="AG11" si="25">(AF9+AG9)*0.5*AG10*AG8/12</f>
        <v>0</v>
      </c>
      <c r="AH11" s="70">
        <f t="shared" ref="AH11" si="26">(AG9+AH9)*0.5*AH10*AH8/12</f>
        <v>0</v>
      </c>
      <c r="AI11" s="70">
        <f t="shared" ref="AI11" si="27">(AH9+AI9)*0.5*AI10*AI8/12</f>
        <v>0</v>
      </c>
      <c r="AJ11" s="70">
        <f t="shared" ref="AJ11" si="28">(AI9+AJ9)*0.5*AJ10*AJ8/12</f>
        <v>0</v>
      </c>
      <c r="AK11" s="70">
        <f t="shared" ref="AK11" si="29">(AJ9+AK9)*0.5*AK10*AK8/12</f>
        <v>0</v>
      </c>
      <c r="AL11" s="70">
        <f t="shared" ref="AL11" si="30">(AK9+AL9)*0.5*AL10*AL8/12</f>
        <v>0</v>
      </c>
      <c r="AM11" s="70">
        <f t="shared" ref="AM11" si="31">(AL9+AM9)*0.5*AM10*AM8/12</f>
        <v>0</v>
      </c>
      <c r="AN11" s="70">
        <f t="shared" ref="AN11" si="32">(AM9+AN9)*0.5*AN10*AN8/12</f>
        <v>0</v>
      </c>
      <c r="AO11" s="70">
        <f t="shared" ref="AO11" si="33">(AN9+AO9)*0.5*AO10*AO8/12</f>
        <v>0</v>
      </c>
      <c r="AP11" s="70">
        <f t="shared" ref="AP11" si="34">(AO9+AP9)*0.5*AP10*AP8/12</f>
        <v>0</v>
      </c>
      <c r="AQ11" s="70">
        <f t="shared" ref="AQ11" si="35">(AP9+AQ9)*0.5*AQ10*AQ8/12</f>
        <v>0</v>
      </c>
      <c r="AR11" s="70">
        <f t="shared" ref="AR11" si="36">(AQ9+AR9)*0.5*AR10*AR8/12</f>
        <v>0</v>
      </c>
      <c r="AS11" s="70">
        <f t="shared" ref="AS11" si="37">(AR9+AS9)*0.5*AS10*AS8/12</f>
        <v>0</v>
      </c>
      <c r="AT11" s="70">
        <f t="shared" ref="AT11" si="38">(AS9+AT9)*0.5*AT10*AT8/12</f>
        <v>0</v>
      </c>
      <c r="AU11" s="70">
        <f t="shared" ref="AU11" si="39">(AT9+AU9)*0.5*AU10*AU8/12</f>
        <v>0</v>
      </c>
      <c r="AV11" s="70">
        <f t="shared" ref="AV11" si="40">(AU9+AV9)*0.5*AV10*AV8/12</f>
        <v>0</v>
      </c>
      <c r="AW11" s="70">
        <f t="shared" ref="AW11" si="41">(AV9+AW9)*0.5*AW10*AW8/12</f>
        <v>0</v>
      </c>
      <c r="AX11" s="70">
        <f t="shared" ref="AX11" si="42">(AW9+AX9)*0.5*AX10*AX8/12</f>
        <v>0</v>
      </c>
      <c r="AY11" s="70">
        <f t="shared" ref="AY11" si="43">(AX9+AY9)*0.5*AY10*AY8/12</f>
        <v>0</v>
      </c>
      <c r="AZ11" s="70">
        <f t="shared" ref="AZ11" si="44">(AY9+AZ9)*0.5*AZ10*AZ8/12</f>
        <v>0</v>
      </c>
      <c r="BA11" s="71">
        <f t="shared" ref="BA11" si="45">(AZ9+BA9)*0.5*BA10*BA8/12</f>
        <v>0</v>
      </c>
      <c r="BB11" s="5"/>
    </row>
    <row r="12" spans="1:54" ht="15" thickBot="1" x14ac:dyDescent="0.4">
      <c r="E12" s="5"/>
      <c r="F12" s="5"/>
      <c r="G12" s="5"/>
      <c r="H12" s="5"/>
      <c r="I12" s="5"/>
      <c r="J12" s="5"/>
      <c r="K12" s="5"/>
      <c r="L12" s="5"/>
      <c r="M12" s="5"/>
      <c r="N12" s="5"/>
      <c r="O12" s="5"/>
      <c r="P12" s="5"/>
      <c r="Q12" s="5"/>
      <c r="R12" s="5"/>
      <c r="S12" s="5"/>
      <c r="T12" s="5"/>
      <c r="U12" s="5"/>
      <c r="V12" s="5"/>
      <c r="W12" s="5"/>
      <c r="X12" s="5"/>
      <c r="Y12" s="5"/>
      <c r="Z12" s="5"/>
      <c r="AA12" s="5"/>
      <c r="AB12" s="5"/>
      <c r="AC12" s="5"/>
      <c r="AD12" s="5"/>
      <c r="AE12" s="5"/>
      <c r="AF12" s="5"/>
      <c r="AG12" s="5"/>
      <c r="AH12" s="5"/>
      <c r="AI12" s="5"/>
      <c r="AJ12" s="5"/>
      <c r="AK12" s="5"/>
      <c r="AL12" s="5"/>
      <c r="AM12" s="5"/>
      <c r="AN12" s="5"/>
      <c r="AO12" s="5"/>
      <c r="AP12" s="5"/>
      <c r="AQ12" s="5"/>
      <c r="AR12" s="5"/>
      <c r="AS12" s="5"/>
      <c r="AT12" s="5"/>
      <c r="AU12" s="5"/>
      <c r="AV12" s="5"/>
      <c r="AW12" s="5"/>
      <c r="AX12" s="5"/>
      <c r="AY12" s="5"/>
      <c r="AZ12" s="5"/>
      <c r="BA12" s="5"/>
      <c r="BB12" s="5"/>
    </row>
    <row r="13" spans="1:54" x14ac:dyDescent="0.35">
      <c r="D13" s="34" t="s">
        <v>30</v>
      </c>
      <c r="E13" s="35" t="s">
        <v>106</v>
      </c>
      <c r="F13" s="35" t="s">
        <v>58</v>
      </c>
      <c r="G13" s="35" t="s">
        <v>59</v>
      </c>
      <c r="H13" s="35" t="s">
        <v>60</v>
      </c>
      <c r="I13" s="35" t="s">
        <v>61</v>
      </c>
      <c r="J13" s="35" t="s">
        <v>62</v>
      </c>
      <c r="K13" s="35" t="s">
        <v>63</v>
      </c>
      <c r="L13" s="35" t="s">
        <v>64</v>
      </c>
      <c r="M13" s="35" t="s">
        <v>65</v>
      </c>
      <c r="N13" s="35" t="s">
        <v>66</v>
      </c>
      <c r="O13" s="35" t="s">
        <v>67</v>
      </c>
      <c r="P13" s="35" t="s">
        <v>68</v>
      </c>
      <c r="Q13" s="35" t="s">
        <v>69</v>
      </c>
      <c r="R13" s="35" t="s">
        <v>70</v>
      </c>
      <c r="S13" s="35" t="s">
        <v>71</v>
      </c>
      <c r="T13" s="35" t="s">
        <v>72</v>
      </c>
      <c r="U13" s="35" t="s">
        <v>73</v>
      </c>
      <c r="V13" s="35" t="s">
        <v>74</v>
      </c>
      <c r="W13" s="35" t="s">
        <v>75</v>
      </c>
      <c r="X13" s="35" t="s">
        <v>76</v>
      </c>
      <c r="Y13" s="35" t="s">
        <v>77</v>
      </c>
      <c r="Z13" s="35" t="s">
        <v>78</v>
      </c>
      <c r="AA13" s="35" t="s">
        <v>79</v>
      </c>
      <c r="AB13" s="35" t="s">
        <v>80</v>
      </c>
      <c r="AC13" s="35" t="s">
        <v>81</v>
      </c>
      <c r="AD13" s="35" t="s">
        <v>82</v>
      </c>
      <c r="AE13" s="35" t="s">
        <v>83</v>
      </c>
      <c r="AF13" s="35" t="s">
        <v>84</v>
      </c>
      <c r="AG13" s="35" t="s">
        <v>85</v>
      </c>
      <c r="AH13" s="35" t="s">
        <v>86</v>
      </c>
      <c r="AI13" s="35" t="s">
        <v>87</v>
      </c>
      <c r="AJ13" s="35" t="s">
        <v>88</v>
      </c>
      <c r="AK13" s="35" t="s">
        <v>89</v>
      </c>
      <c r="AL13" s="35" t="s">
        <v>90</v>
      </c>
      <c r="AM13" s="35" t="s">
        <v>91</v>
      </c>
      <c r="AN13" s="35" t="s">
        <v>92</v>
      </c>
      <c r="AO13" s="35" t="s">
        <v>93</v>
      </c>
      <c r="AP13" s="35" t="s">
        <v>94</v>
      </c>
      <c r="AQ13" s="35" t="s">
        <v>95</v>
      </c>
      <c r="AR13" s="35" t="s">
        <v>96</v>
      </c>
      <c r="AS13" s="35" t="s">
        <v>97</v>
      </c>
      <c r="AT13" s="35" t="s">
        <v>98</v>
      </c>
      <c r="AU13" s="35" t="s">
        <v>99</v>
      </c>
      <c r="AV13" s="35" t="s">
        <v>100</v>
      </c>
      <c r="AW13" s="35" t="s">
        <v>101</v>
      </c>
      <c r="AX13" s="35" t="s">
        <v>102</v>
      </c>
      <c r="AY13" s="35" t="s">
        <v>103</v>
      </c>
      <c r="AZ13" s="35" t="s">
        <v>104</v>
      </c>
      <c r="BA13" s="36" t="s">
        <v>105</v>
      </c>
      <c r="BB13" s="5"/>
    </row>
    <row r="14" spans="1:54" x14ac:dyDescent="0.35">
      <c r="D14" s="26" t="s">
        <v>23</v>
      </c>
      <c r="E14" s="17"/>
      <c r="F14" s="18">
        <v>0</v>
      </c>
      <c r="G14" s="18">
        <v>0</v>
      </c>
      <c r="H14" s="18">
        <v>0</v>
      </c>
      <c r="I14" s="18">
        <v>0</v>
      </c>
      <c r="J14" s="18">
        <v>0</v>
      </c>
      <c r="K14" s="18">
        <v>0</v>
      </c>
      <c r="L14" s="18">
        <v>0</v>
      </c>
      <c r="M14" s="18">
        <v>0</v>
      </c>
      <c r="N14" s="18">
        <v>0</v>
      </c>
      <c r="O14" s="18">
        <v>0</v>
      </c>
      <c r="P14" s="18">
        <v>0</v>
      </c>
      <c r="Q14" s="18">
        <v>0</v>
      </c>
      <c r="R14" s="18">
        <v>0</v>
      </c>
      <c r="S14" s="18">
        <v>0</v>
      </c>
      <c r="T14" s="18">
        <v>0</v>
      </c>
      <c r="U14" s="18">
        <v>0</v>
      </c>
      <c r="V14" s="18">
        <v>0</v>
      </c>
      <c r="W14" s="18">
        <v>0</v>
      </c>
      <c r="X14" s="18">
        <v>0</v>
      </c>
      <c r="Y14" s="18">
        <v>0</v>
      </c>
      <c r="Z14" s="18">
        <v>0</v>
      </c>
      <c r="AA14" s="18">
        <v>0</v>
      </c>
      <c r="AB14" s="18">
        <v>0</v>
      </c>
      <c r="AC14" s="18">
        <v>0</v>
      </c>
      <c r="AD14" s="18">
        <v>0</v>
      </c>
      <c r="AE14" s="18">
        <v>0</v>
      </c>
      <c r="AF14" s="18">
        <v>0</v>
      </c>
      <c r="AG14" s="18">
        <v>0</v>
      </c>
      <c r="AH14" s="18">
        <v>0</v>
      </c>
      <c r="AI14" s="18">
        <v>0</v>
      </c>
      <c r="AJ14" s="18">
        <v>0</v>
      </c>
      <c r="AK14" s="18">
        <v>0</v>
      </c>
      <c r="AL14" s="18">
        <v>0</v>
      </c>
      <c r="AM14" s="18">
        <v>0</v>
      </c>
      <c r="AN14" s="18">
        <v>0</v>
      </c>
      <c r="AO14" s="18">
        <v>0</v>
      </c>
      <c r="AP14" s="18">
        <v>0</v>
      </c>
      <c r="AQ14" s="18">
        <v>0</v>
      </c>
      <c r="AR14" s="18">
        <v>0</v>
      </c>
      <c r="AS14" s="18">
        <v>0</v>
      </c>
      <c r="AT14" s="18">
        <v>0</v>
      </c>
      <c r="AU14" s="18">
        <v>0</v>
      </c>
      <c r="AV14" s="18">
        <v>0</v>
      </c>
      <c r="AW14" s="18">
        <v>0</v>
      </c>
      <c r="AX14" s="18">
        <v>0</v>
      </c>
      <c r="AY14" s="18">
        <v>0</v>
      </c>
      <c r="AZ14" s="18">
        <v>0</v>
      </c>
      <c r="BA14" s="68">
        <v>0</v>
      </c>
      <c r="BB14" s="5"/>
    </row>
    <row r="15" spans="1:54" x14ac:dyDescent="0.35">
      <c r="D15" s="26" t="s">
        <v>24</v>
      </c>
      <c r="E15" s="11"/>
      <c r="F15" s="17">
        <f>-F11*$B$11</f>
        <v>-13185.156250000004</v>
      </c>
      <c r="G15" s="17">
        <f t="shared" ref="G15:BA15" si="46">-G11*$B$11</f>
        <v>-13860.43768988716</v>
      </c>
      <c r="H15" s="17">
        <f t="shared" si="46"/>
        <v>-14570.303856296314</v>
      </c>
      <c r="I15" s="17">
        <f t="shared" si="46"/>
        <v>-15316.52601560316</v>
      </c>
      <c r="J15" s="17">
        <f t="shared" si="46"/>
        <v>-16100.966150082835</v>
      </c>
      <c r="K15" s="17">
        <f t="shared" si="46"/>
        <v>-16925.58160394993</v>
      </c>
      <c r="L15" s="17">
        <f t="shared" si="46"/>
        <v>-17792.429967346678</v>
      </c>
      <c r="M15" s="17">
        <f t="shared" si="46"/>
        <v>-18703.674210465997</v>
      </c>
      <c r="N15" s="17">
        <f t="shared" si="46"/>
        <v>-19661.588080620077</v>
      </c>
      <c r="O15" s="17">
        <f t="shared" si="46"/>
        <v>-20668.561775721282</v>
      </c>
      <c r="P15" s="17">
        <f t="shared" si="46"/>
        <v>-21727.107908332015</v>
      </c>
      <c r="Q15" s="17">
        <f t="shared" si="46"/>
        <v>-22839.867775164992</v>
      </c>
      <c r="R15" s="17">
        <f t="shared" si="46"/>
        <v>-24009.617947677783</v>
      </c>
      <c r="S15" s="17">
        <f t="shared" si="46"/>
        <v>-25239.277200206423</v>
      </c>
      <c r="T15" s="17">
        <f t="shared" si="46"/>
        <v>-26531.913792925334</v>
      </c>
      <c r="U15" s="17">
        <f t="shared" si="46"/>
        <v>-27890.75312780606</v>
      </c>
      <c r="V15" s="17">
        <f t="shared" si="46"/>
        <v>-29319.185796678081</v>
      </c>
      <c r="W15" s="17">
        <f t="shared" si="46"/>
        <v>-30820.776041473226</v>
      </c>
      <c r="X15" s="17">
        <f t="shared" si="46"/>
        <v>-32399.270647763962</v>
      </c>
      <c r="Y15" s="17">
        <f t="shared" si="46"/>
        <v>-34058.608293786601</v>
      </c>
      <c r="Z15" s="17">
        <f t="shared" si="46"/>
        <v>-35802.929378277418</v>
      </c>
      <c r="AA15" s="17">
        <f t="shared" si="46"/>
        <v>-37636.586351644066</v>
      </c>
      <c r="AB15" s="17">
        <f t="shared" si="46"/>
        <v>-39564.154576250839</v>
      </c>
      <c r="AC15" s="17">
        <f t="shared" si="46"/>
        <v>-41590.443742916468</v>
      </c>
      <c r="AD15" s="17">
        <f t="shared" si="46"/>
        <v>0</v>
      </c>
      <c r="AE15" s="17">
        <f t="shared" si="46"/>
        <v>0</v>
      </c>
      <c r="AF15" s="17">
        <f t="shared" si="46"/>
        <v>0</v>
      </c>
      <c r="AG15" s="17">
        <f t="shared" si="46"/>
        <v>0</v>
      </c>
      <c r="AH15" s="17">
        <f t="shared" si="46"/>
        <v>0</v>
      </c>
      <c r="AI15" s="17">
        <f t="shared" si="46"/>
        <v>0</v>
      </c>
      <c r="AJ15" s="17">
        <f t="shared" si="46"/>
        <v>0</v>
      </c>
      <c r="AK15" s="17">
        <f t="shared" si="46"/>
        <v>0</v>
      </c>
      <c r="AL15" s="17">
        <f t="shared" si="46"/>
        <v>0</v>
      </c>
      <c r="AM15" s="17">
        <f t="shared" si="46"/>
        <v>0</v>
      </c>
      <c r="AN15" s="17">
        <f t="shared" si="46"/>
        <v>0</v>
      </c>
      <c r="AO15" s="17">
        <f t="shared" si="46"/>
        <v>0</v>
      </c>
      <c r="AP15" s="17">
        <f t="shared" si="46"/>
        <v>0</v>
      </c>
      <c r="AQ15" s="17">
        <f t="shared" si="46"/>
        <v>0</v>
      </c>
      <c r="AR15" s="17">
        <f t="shared" si="46"/>
        <v>0</v>
      </c>
      <c r="AS15" s="17">
        <f t="shared" si="46"/>
        <v>0</v>
      </c>
      <c r="AT15" s="17">
        <f t="shared" si="46"/>
        <v>0</v>
      </c>
      <c r="AU15" s="17">
        <f t="shared" si="46"/>
        <v>0</v>
      </c>
      <c r="AV15" s="17">
        <f t="shared" si="46"/>
        <v>0</v>
      </c>
      <c r="AW15" s="17">
        <f t="shared" si="46"/>
        <v>0</v>
      </c>
      <c r="AX15" s="17">
        <f t="shared" si="46"/>
        <v>0</v>
      </c>
      <c r="AY15" s="17">
        <f t="shared" si="46"/>
        <v>0</v>
      </c>
      <c r="AZ15" s="17">
        <f t="shared" si="46"/>
        <v>0</v>
      </c>
      <c r="BA15" s="57">
        <f t="shared" si="46"/>
        <v>0</v>
      </c>
      <c r="BB15" s="5"/>
    </row>
    <row r="16" spans="1:54" ht="15" thickBot="1" x14ac:dyDescent="0.4">
      <c r="D16" s="49" t="s">
        <v>25</v>
      </c>
      <c r="E16" s="67"/>
      <c r="F16" s="58">
        <f>SUM(F14:F15)</f>
        <v>-13185.156250000004</v>
      </c>
      <c r="G16" s="58">
        <f t="shared" ref="G16:BA16" si="47">SUM(G14:G15)</f>
        <v>-13860.43768988716</v>
      </c>
      <c r="H16" s="58">
        <f t="shared" si="47"/>
        <v>-14570.303856296314</v>
      </c>
      <c r="I16" s="58">
        <f t="shared" si="47"/>
        <v>-15316.52601560316</v>
      </c>
      <c r="J16" s="58">
        <f t="shared" si="47"/>
        <v>-16100.966150082835</v>
      </c>
      <c r="K16" s="58">
        <f t="shared" si="47"/>
        <v>-16925.58160394993</v>
      </c>
      <c r="L16" s="58">
        <f t="shared" si="47"/>
        <v>-17792.429967346678</v>
      </c>
      <c r="M16" s="58">
        <f t="shared" si="47"/>
        <v>-18703.674210465997</v>
      </c>
      <c r="N16" s="58">
        <f t="shared" si="47"/>
        <v>-19661.588080620077</v>
      </c>
      <c r="O16" s="58">
        <f t="shared" si="47"/>
        <v>-20668.561775721282</v>
      </c>
      <c r="P16" s="58">
        <f t="shared" si="47"/>
        <v>-21727.107908332015</v>
      </c>
      <c r="Q16" s="58">
        <f t="shared" si="47"/>
        <v>-22839.867775164992</v>
      </c>
      <c r="R16" s="58">
        <f t="shared" si="47"/>
        <v>-24009.617947677783</v>
      </c>
      <c r="S16" s="58">
        <f t="shared" si="47"/>
        <v>-25239.277200206423</v>
      </c>
      <c r="T16" s="58">
        <f t="shared" si="47"/>
        <v>-26531.913792925334</v>
      </c>
      <c r="U16" s="58">
        <f t="shared" si="47"/>
        <v>-27890.75312780606</v>
      </c>
      <c r="V16" s="58">
        <f t="shared" si="47"/>
        <v>-29319.185796678081</v>
      </c>
      <c r="W16" s="58">
        <f t="shared" si="47"/>
        <v>-30820.776041473226</v>
      </c>
      <c r="X16" s="58">
        <f t="shared" si="47"/>
        <v>-32399.270647763962</v>
      </c>
      <c r="Y16" s="58">
        <f t="shared" si="47"/>
        <v>-34058.608293786601</v>
      </c>
      <c r="Z16" s="58">
        <f t="shared" si="47"/>
        <v>-35802.929378277418</v>
      </c>
      <c r="AA16" s="58">
        <f t="shared" si="47"/>
        <v>-37636.586351644066</v>
      </c>
      <c r="AB16" s="58">
        <f t="shared" si="47"/>
        <v>-39564.154576250839</v>
      </c>
      <c r="AC16" s="58">
        <f t="shared" si="47"/>
        <v>-41590.443742916468</v>
      </c>
      <c r="AD16" s="58">
        <f t="shared" si="47"/>
        <v>0</v>
      </c>
      <c r="AE16" s="58">
        <f t="shared" si="47"/>
        <v>0</v>
      </c>
      <c r="AF16" s="58">
        <f t="shared" si="47"/>
        <v>0</v>
      </c>
      <c r="AG16" s="58">
        <f t="shared" si="47"/>
        <v>0</v>
      </c>
      <c r="AH16" s="58">
        <f t="shared" si="47"/>
        <v>0</v>
      </c>
      <c r="AI16" s="58">
        <f t="shared" si="47"/>
        <v>0</v>
      </c>
      <c r="AJ16" s="58">
        <f t="shared" si="47"/>
        <v>0</v>
      </c>
      <c r="AK16" s="58">
        <f t="shared" si="47"/>
        <v>0</v>
      </c>
      <c r="AL16" s="58">
        <f t="shared" si="47"/>
        <v>0</v>
      </c>
      <c r="AM16" s="58">
        <f t="shared" si="47"/>
        <v>0</v>
      </c>
      <c r="AN16" s="58">
        <f t="shared" si="47"/>
        <v>0</v>
      </c>
      <c r="AO16" s="58">
        <f t="shared" si="47"/>
        <v>0</v>
      </c>
      <c r="AP16" s="58">
        <f t="shared" si="47"/>
        <v>0</v>
      </c>
      <c r="AQ16" s="58">
        <f t="shared" si="47"/>
        <v>0</v>
      </c>
      <c r="AR16" s="58">
        <f t="shared" si="47"/>
        <v>0</v>
      </c>
      <c r="AS16" s="58">
        <f t="shared" si="47"/>
        <v>0</v>
      </c>
      <c r="AT16" s="58">
        <f t="shared" si="47"/>
        <v>0</v>
      </c>
      <c r="AU16" s="58">
        <f t="shared" si="47"/>
        <v>0</v>
      </c>
      <c r="AV16" s="58">
        <f t="shared" si="47"/>
        <v>0</v>
      </c>
      <c r="AW16" s="58">
        <f t="shared" si="47"/>
        <v>0</v>
      </c>
      <c r="AX16" s="58">
        <f t="shared" si="47"/>
        <v>0</v>
      </c>
      <c r="AY16" s="58">
        <f t="shared" si="47"/>
        <v>0</v>
      </c>
      <c r="AZ16" s="58">
        <f t="shared" si="47"/>
        <v>0</v>
      </c>
      <c r="BA16" s="59">
        <f t="shared" si="47"/>
        <v>0</v>
      </c>
      <c r="BB16" s="5"/>
    </row>
    <row r="17" spans="4:54" ht="15" thickBot="1" x14ac:dyDescent="0.4">
      <c r="E17" s="5"/>
      <c r="F17" s="5"/>
      <c r="G17" s="5"/>
      <c r="H17" s="5"/>
      <c r="I17" s="5"/>
      <c r="J17" s="5"/>
      <c r="K17" s="5"/>
      <c r="L17" s="5"/>
      <c r="M17" s="5"/>
      <c r="N17" s="5"/>
      <c r="O17" s="5"/>
      <c r="P17" s="5"/>
      <c r="Q17" s="5"/>
      <c r="R17" s="5"/>
      <c r="S17" s="5"/>
      <c r="T17" s="5"/>
      <c r="U17" s="5"/>
      <c r="V17" s="5"/>
      <c r="W17" s="5"/>
      <c r="X17" s="5"/>
      <c r="Y17" s="5"/>
      <c r="Z17" s="5"/>
      <c r="AA17" s="5"/>
      <c r="AB17" s="5"/>
      <c r="AC17" s="5"/>
      <c r="AD17" s="5"/>
      <c r="AE17" s="5"/>
      <c r="AF17" s="5"/>
      <c r="AG17" s="5"/>
      <c r="AH17" s="5"/>
      <c r="AI17" s="5"/>
      <c r="AJ17" s="5"/>
      <c r="AK17" s="5"/>
      <c r="AL17" s="5"/>
      <c r="AM17" s="5"/>
      <c r="AN17" s="5"/>
      <c r="AO17" s="5"/>
      <c r="AP17" s="5"/>
      <c r="AQ17" s="5"/>
      <c r="AR17" s="5"/>
      <c r="AS17" s="5"/>
      <c r="AT17" s="5"/>
      <c r="AU17" s="5"/>
      <c r="AV17" s="5"/>
      <c r="AW17" s="5"/>
      <c r="AX17" s="5"/>
      <c r="AY17" s="5"/>
      <c r="AZ17" s="5"/>
      <c r="BA17" s="5"/>
      <c r="BB17" s="5"/>
    </row>
    <row r="18" spans="4:54" x14ac:dyDescent="0.35">
      <c r="D18" s="34" t="s">
        <v>13</v>
      </c>
      <c r="E18" s="35" t="s">
        <v>106</v>
      </c>
      <c r="F18" s="35" t="s">
        <v>58</v>
      </c>
      <c r="G18" s="35" t="s">
        <v>59</v>
      </c>
      <c r="H18" s="35" t="s">
        <v>60</v>
      </c>
      <c r="I18" s="35" t="s">
        <v>61</v>
      </c>
      <c r="J18" s="35" t="s">
        <v>62</v>
      </c>
      <c r="K18" s="35" t="s">
        <v>63</v>
      </c>
      <c r="L18" s="35" t="s">
        <v>64</v>
      </c>
      <c r="M18" s="35" t="s">
        <v>65</v>
      </c>
      <c r="N18" s="35" t="s">
        <v>66</v>
      </c>
      <c r="O18" s="35" t="s">
        <v>67</v>
      </c>
      <c r="P18" s="35" t="s">
        <v>68</v>
      </c>
      <c r="Q18" s="35" t="s">
        <v>69</v>
      </c>
      <c r="R18" s="35" t="s">
        <v>70</v>
      </c>
      <c r="S18" s="35" t="s">
        <v>71</v>
      </c>
      <c r="T18" s="35" t="s">
        <v>72</v>
      </c>
      <c r="U18" s="35" t="s">
        <v>73</v>
      </c>
      <c r="V18" s="35" t="s">
        <v>74</v>
      </c>
      <c r="W18" s="35" t="s">
        <v>75</v>
      </c>
      <c r="X18" s="35" t="s">
        <v>76</v>
      </c>
      <c r="Y18" s="35" t="s">
        <v>77</v>
      </c>
      <c r="Z18" s="35" t="s">
        <v>78</v>
      </c>
      <c r="AA18" s="35" t="s">
        <v>79</v>
      </c>
      <c r="AB18" s="35" t="s">
        <v>80</v>
      </c>
      <c r="AC18" s="35" t="s">
        <v>81</v>
      </c>
      <c r="AD18" s="35" t="s">
        <v>82</v>
      </c>
      <c r="AE18" s="35" t="s">
        <v>83</v>
      </c>
      <c r="AF18" s="35" t="s">
        <v>84</v>
      </c>
      <c r="AG18" s="35" t="s">
        <v>85</v>
      </c>
      <c r="AH18" s="35" t="s">
        <v>86</v>
      </c>
      <c r="AI18" s="35" t="s">
        <v>87</v>
      </c>
      <c r="AJ18" s="35" t="s">
        <v>88</v>
      </c>
      <c r="AK18" s="35" t="s">
        <v>89</v>
      </c>
      <c r="AL18" s="35" t="s">
        <v>90</v>
      </c>
      <c r="AM18" s="35" t="s">
        <v>91</v>
      </c>
      <c r="AN18" s="35" t="s">
        <v>92</v>
      </c>
      <c r="AO18" s="35" t="s">
        <v>93</v>
      </c>
      <c r="AP18" s="35" t="s">
        <v>94</v>
      </c>
      <c r="AQ18" s="35" t="s">
        <v>95</v>
      </c>
      <c r="AR18" s="35" t="s">
        <v>96</v>
      </c>
      <c r="AS18" s="35" t="s">
        <v>97</v>
      </c>
      <c r="AT18" s="35" t="s">
        <v>98</v>
      </c>
      <c r="AU18" s="35" t="s">
        <v>99</v>
      </c>
      <c r="AV18" s="35" t="s">
        <v>100</v>
      </c>
      <c r="AW18" s="35" t="s">
        <v>101</v>
      </c>
      <c r="AX18" s="35" t="s">
        <v>102</v>
      </c>
      <c r="AY18" s="35" t="s">
        <v>103</v>
      </c>
      <c r="AZ18" s="35" t="s">
        <v>104</v>
      </c>
      <c r="BA18" s="36" t="s">
        <v>105</v>
      </c>
      <c r="BB18" s="5"/>
    </row>
    <row r="19" spans="4:54" x14ac:dyDescent="0.35">
      <c r="D19" s="26" t="s">
        <v>26</v>
      </c>
      <c r="E19" s="11"/>
      <c r="F19" s="17">
        <f>F11*$B$10</f>
        <v>43950.520833333343</v>
      </c>
      <c r="G19" s="17">
        <f t="shared" ref="G19:BA19" si="48">G11*$B$10</f>
        <v>46201.458966290535</v>
      </c>
      <c r="H19" s="17">
        <f t="shared" si="48"/>
        <v>48567.679520987716</v>
      </c>
      <c r="I19" s="17">
        <f t="shared" si="48"/>
        <v>51055.086718677201</v>
      </c>
      <c r="J19" s="17">
        <f t="shared" si="48"/>
        <v>53669.887166942783</v>
      </c>
      <c r="K19" s="17">
        <f t="shared" si="48"/>
        <v>56418.60534649976</v>
      </c>
      <c r="L19" s="17">
        <f t="shared" si="48"/>
        <v>59308.099891155587</v>
      </c>
      <c r="M19" s="17">
        <f t="shared" si="48"/>
        <v>62345.580701553321</v>
      </c>
      <c r="N19" s="17">
        <f t="shared" si="48"/>
        <v>65538.626935400258</v>
      </c>
      <c r="O19" s="17">
        <f t="shared" si="48"/>
        <v>68895.205919070941</v>
      </c>
      <c r="P19" s="17">
        <f t="shared" si="48"/>
        <v>72423.693027773377</v>
      </c>
      <c r="Q19" s="17">
        <f t="shared" si="48"/>
        <v>76132.892583883295</v>
      </c>
      <c r="R19" s="17">
        <f t="shared" si="48"/>
        <v>80032.059825592616</v>
      </c>
      <c r="S19" s="17">
        <f t="shared" si="48"/>
        <v>84130.924000688086</v>
      </c>
      <c r="T19" s="17">
        <f t="shared" si="48"/>
        <v>88439.712643084436</v>
      </c>
      <c r="U19" s="17">
        <f t="shared" si="48"/>
        <v>92969.177092686863</v>
      </c>
      <c r="V19" s="17">
        <f t="shared" si="48"/>
        <v>97730.619322260274</v>
      </c>
      <c r="W19" s="17">
        <f t="shared" si="48"/>
        <v>102735.9201382441</v>
      </c>
      <c r="X19" s="17">
        <f t="shared" si="48"/>
        <v>107997.56882587988</v>
      </c>
      <c r="Y19" s="17">
        <f t="shared" si="48"/>
        <v>113528.694312622</v>
      </c>
      <c r="Z19" s="17">
        <f t="shared" si="48"/>
        <v>119343.09792759139</v>
      </c>
      <c r="AA19" s="17">
        <f t="shared" si="48"/>
        <v>125455.28783881354</v>
      </c>
      <c r="AB19" s="17">
        <f t="shared" si="48"/>
        <v>131880.51525416947</v>
      </c>
      <c r="AC19" s="17">
        <f t="shared" si="48"/>
        <v>138634.81247638821</v>
      </c>
      <c r="AD19" s="17">
        <f t="shared" si="48"/>
        <v>0</v>
      </c>
      <c r="AE19" s="17">
        <f t="shared" si="48"/>
        <v>0</v>
      </c>
      <c r="AF19" s="17">
        <f t="shared" si="48"/>
        <v>0</v>
      </c>
      <c r="AG19" s="17">
        <f t="shared" si="48"/>
        <v>0</v>
      </c>
      <c r="AH19" s="17">
        <f t="shared" si="48"/>
        <v>0</v>
      </c>
      <c r="AI19" s="17">
        <f t="shared" si="48"/>
        <v>0</v>
      </c>
      <c r="AJ19" s="17">
        <f t="shared" si="48"/>
        <v>0</v>
      </c>
      <c r="AK19" s="17">
        <f t="shared" si="48"/>
        <v>0</v>
      </c>
      <c r="AL19" s="17">
        <f t="shared" si="48"/>
        <v>0</v>
      </c>
      <c r="AM19" s="17">
        <f t="shared" si="48"/>
        <v>0</v>
      </c>
      <c r="AN19" s="17">
        <f t="shared" si="48"/>
        <v>0</v>
      </c>
      <c r="AO19" s="17">
        <f t="shared" si="48"/>
        <v>0</v>
      </c>
      <c r="AP19" s="17">
        <f t="shared" si="48"/>
        <v>0</v>
      </c>
      <c r="AQ19" s="17">
        <f t="shared" si="48"/>
        <v>0</v>
      </c>
      <c r="AR19" s="17">
        <f t="shared" si="48"/>
        <v>0</v>
      </c>
      <c r="AS19" s="17">
        <f t="shared" si="48"/>
        <v>0</v>
      </c>
      <c r="AT19" s="17">
        <f t="shared" si="48"/>
        <v>0</v>
      </c>
      <c r="AU19" s="17">
        <f t="shared" si="48"/>
        <v>0</v>
      </c>
      <c r="AV19" s="17">
        <f t="shared" si="48"/>
        <v>0</v>
      </c>
      <c r="AW19" s="17">
        <f t="shared" si="48"/>
        <v>0</v>
      </c>
      <c r="AX19" s="17">
        <f t="shared" si="48"/>
        <v>0</v>
      </c>
      <c r="AY19" s="17">
        <f t="shared" si="48"/>
        <v>0</v>
      </c>
      <c r="AZ19" s="17">
        <f t="shared" si="48"/>
        <v>0</v>
      </c>
      <c r="BA19" s="57">
        <f t="shared" si="48"/>
        <v>0</v>
      </c>
      <c r="BB19" s="5"/>
    </row>
    <row r="20" spans="4:54" x14ac:dyDescent="0.35">
      <c r="D20" s="26" t="s">
        <v>25</v>
      </c>
      <c r="E20" s="19"/>
      <c r="F20" s="17">
        <f>SUM(F14:F15)</f>
        <v>-13185.156250000004</v>
      </c>
      <c r="G20" s="17">
        <f t="shared" ref="G20:BA20" si="49">SUM(G14:G15)</f>
        <v>-13860.43768988716</v>
      </c>
      <c r="H20" s="17">
        <f t="shared" si="49"/>
        <v>-14570.303856296314</v>
      </c>
      <c r="I20" s="17">
        <f t="shared" si="49"/>
        <v>-15316.52601560316</v>
      </c>
      <c r="J20" s="17">
        <f t="shared" si="49"/>
        <v>-16100.966150082835</v>
      </c>
      <c r="K20" s="17">
        <f t="shared" si="49"/>
        <v>-16925.58160394993</v>
      </c>
      <c r="L20" s="17">
        <f t="shared" si="49"/>
        <v>-17792.429967346678</v>
      </c>
      <c r="M20" s="17">
        <f t="shared" si="49"/>
        <v>-18703.674210465997</v>
      </c>
      <c r="N20" s="17">
        <f t="shared" si="49"/>
        <v>-19661.588080620077</v>
      </c>
      <c r="O20" s="17">
        <f t="shared" si="49"/>
        <v>-20668.561775721282</v>
      </c>
      <c r="P20" s="17">
        <f t="shared" si="49"/>
        <v>-21727.107908332015</v>
      </c>
      <c r="Q20" s="17">
        <f t="shared" si="49"/>
        <v>-22839.867775164992</v>
      </c>
      <c r="R20" s="17">
        <f t="shared" si="49"/>
        <v>-24009.617947677783</v>
      </c>
      <c r="S20" s="17">
        <f t="shared" si="49"/>
        <v>-25239.277200206423</v>
      </c>
      <c r="T20" s="17">
        <f t="shared" si="49"/>
        <v>-26531.913792925334</v>
      </c>
      <c r="U20" s="17">
        <f t="shared" si="49"/>
        <v>-27890.75312780606</v>
      </c>
      <c r="V20" s="17">
        <f t="shared" si="49"/>
        <v>-29319.185796678081</v>
      </c>
      <c r="W20" s="17">
        <f t="shared" si="49"/>
        <v>-30820.776041473226</v>
      </c>
      <c r="X20" s="17">
        <f t="shared" si="49"/>
        <v>-32399.270647763962</v>
      </c>
      <c r="Y20" s="17">
        <f t="shared" si="49"/>
        <v>-34058.608293786601</v>
      </c>
      <c r="Z20" s="17">
        <f t="shared" si="49"/>
        <v>-35802.929378277418</v>
      </c>
      <c r="AA20" s="17">
        <f t="shared" si="49"/>
        <v>-37636.586351644066</v>
      </c>
      <c r="AB20" s="17">
        <f t="shared" si="49"/>
        <v>-39564.154576250839</v>
      </c>
      <c r="AC20" s="17">
        <f t="shared" si="49"/>
        <v>-41590.443742916468</v>
      </c>
      <c r="AD20" s="17">
        <f t="shared" si="49"/>
        <v>0</v>
      </c>
      <c r="AE20" s="17">
        <f t="shared" si="49"/>
        <v>0</v>
      </c>
      <c r="AF20" s="17">
        <f t="shared" si="49"/>
        <v>0</v>
      </c>
      <c r="AG20" s="17">
        <f t="shared" si="49"/>
        <v>0</v>
      </c>
      <c r="AH20" s="17">
        <f t="shared" si="49"/>
        <v>0</v>
      </c>
      <c r="AI20" s="17">
        <f t="shared" si="49"/>
        <v>0</v>
      </c>
      <c r="AJ20" s="17">
        <f t="shared" si="49"/>
        <v>0</v>
      </c>
      <c r="AK20" s="17">
        <f t="shared" si="49"/>
        <v>0</v>
      </c>
      <c r="AL20" s="17">
        <f t="shared" si="49"/>
        <v>0</v>
      </c>
      <c r="AM20" s="17">
        <f t="shared" si="49"/>
        <v>0</v>
      </c>
      <c r="AN20" s="17">
        <f t="shared" si="49"/>
        <v>0</v>
      </c>
      <c r="AO20" s="17">
        <f t="shared" si="49"/>
        <v>0</v>
      </c>
      <c r="AP20" s="17">
        <f t="shared" si="49"/>
        <v>0</v>
      </c>
      <c r="AQ20" s="17">
        <f t="shared" si="49"/>
        <v>0</v>
      </c>
      <c r="AR20" s="17">
        <f t="shared" si="49"/>
        <v>0</v>
      </c>
      <c r="AS20" s="17">
        <f t="shared" si="49"/>
        <v>0</v>
      </c>
      <c r="AT20" s="17">
        <f t="shared" si="49"/>
        <v>0</v>
      </c>
      <c r="AU20" s="17">
        <f t="shared" si="49"/>
        <v>0</v>
      </c>
      <c r="AV20" s="17">
        <f t="shared" si="49"/>
        <v>0</v>
      </c>
      <c r="AW20" s="17">
        <f t="shared" si="49"/>
        <v>0</v>
      </c>
      <c r="AX20" s="17">
        <f t="shared" si="49"/>
        <v>0</v>
      </c>
      <c r="AY20" s="17">
        <f t="shared" si="49"/>
        <v>0</v>
      </c>
      <c r="AZ20" s="17">
        <f t="shared" si="49"/>
        <v>0</v>
      </c>
      <c r="BA20" s="57">
        <f t="shared" si="49"/>
        <v>0</v>
      </c>
      <c r="BB20" s="5"/>
    </row>
    <row r="21" spans="4:54" ht="15" thickBot="1" x14ac:dyDescent="0.4">
      <c r="D21" s="49" t="s">
        <v>27</v>
      </c>
      <c r="E21" s="58">
        <f>-B9</f>
        <v>-200000</v>
      </c>
      <c r="F21" s="58">
        <f>SUM(F19+F20)</f>
        <v>30765.364583333339</v>
      </c>
      <c r="G21" s="58">
        <f t="shared" ref="G21:BA21" si="50">SUM(G19+G20)</f>
        <v>32341.021276403375</v>
      </c>
      <c r="H21" s="58">
        <f t="shared" si="50"/>
        <v>33997.375664691404</v>
      </c>
      <c r="I21" s="58">
        <f t="shared" si="50"/>
        <v>35738.560703074043</v>
      </c>
      <c r="J21" s="58">
        <f t="shared" si="50"/>
        <v>37568.921016859946</v>
      </c>
      <c r="K21" s="58">
        <f t="shared" si="50"/>
        <v>39493.023742549834</v>
      </c>
      <c r="L21" s="58">
        <f t="shared" si="50"/>
        <v>41515.669923808906</v>
      </c>
      <c r="M21" s="58">
        <f t="shared" si="50"/>
        <v>43641.906491087328</v>
      </c>
      <c r="N21" s="58">
        <f t="shared" si="50"/>
        <v>45877.038854780185</v>
      </c>
      <c r="O21" s="58">
        <f t="shared" si="50"/>
        <v>48226.644143349658</v>
      </c>
      <c r="P21" s="58">
        <f t="shared" si="50"/>
        <v>50696.585119441363</v>
      </c>
      <c r="Q21" s="58">
        <f t="shared" si="50"/>
        <v>53293.024808718299</v>
      </c>
      <c r="R21" s="58">
        <f t="shared" si="50"/>
        <v>56022.441877914833</v>
      </c>
      <c r="S21" s="58">
        <f t="shared" si="50"/>
        <v>58891.646800481663</v>
      </c>
      <c r="T21" s="58">
        <f t="shared" si="50"/>
        <v>61907.798850159103</v>
      </c>
      <c r="U21" s="58">
        <f t="shared" si="50"/>
        <v>65078.4239648808</v>
      </c>
      <c r="V21" s="58">
        <f t="shared" si="50"/>
        <v>68411.433525582193</v>
      </c>
      <c r="W21" s="58">
        <f t="shared" si="50"/>
        <v>71915.144096770877</v>
      </c>
      <c r="X21" s="58">
        <f t="shared" si="50"/>
        <v>75598.298178115918</v>
      </c>
      <c r="Y21" s="58">
        <f t="shared" si="50"/>
        <v>79470.086018835398</v>
      </c>
      <c r="Z21" s="58">
        <f t="shared" si="50"/>
        <v>83540.168549313967</v>
      </c>
      <c r="AA21" s="58">
        <f t="shared" si="50"/>
        <v>87818.701487169485</v>
      </c>
      <c r="AB21" s="58">
        <f t="shared" si="50"/>
        <v>92316.360677918623</v>
      </c>
      <c r="AC21" s="58">
        <f t="shared" si="50"/>
        <v>97044.36873347174</v>
      </c>
      <c r="AD21" s="58">
        <f t="shared" si="50"/>
        <v>0</v>
      </c>
      <c r="AE21" s="58">
        <f t="shared" si="50"/>
        <v>0</v>
      </c>
      <c r="AF21" s="58">
        <f t="shared" si="50"/>
        <v>0</v>
      </c>
      <c r="AG21" s="58">
        <f t="shared" si="50"/>
        <v>0</v>
      </c>
      <c r="AH21" s="58">
        <f t="shared" si="50"/>
        <v>0</v>
      </c>
      <c r="AI21" s="58">
        <f t="shared" si="50"/>
        <v>0</v>
      </c>
      <c r="AJ21" s="58">
        <f t="shared" si="50"/>
        <v>0</v>
      </c>
      <c r="AK21" s="58">
        <f t="shared" si="50"/>
        <v>0</v>
      </c>
      <c r="AL21" s="58">
        <f t="shared" si="50"/>
        <v>0</v>
      </c>
      <c r="AM21" s="58">
        <f t="shared" si="50"/>
        <v>0</v>
      </c>
      <c r="AN21" s="58">
        <f t="shared" si="50"/>
        <v>0</v>
      </c>
      <c r="AO21" s="58">
        <f t="shared" si="50"/>
        <v>0</v>
      </c>
      <c r="AP21" s="58">
        <f t="shared" si="50"/>
        <v>0</v>
      </c>
      <c r="AQ21" s="58">
        <f t="shared" si="50"/>
        <v>0</v>
      </c>
      <c r="AR21" s="58">
        <f t="shared" si="50"/>
        <v>0</v>
      </c>
      <c r="AS21" s="58">
        <f t="shared" si="50"/>
        <v>0</v>
      </c>
      <c r="AT21" s="58">
        <f t="shared" si="50"/>
        <v>0</v>
      </c>
      <c r="AU21" s="58">
        <f t="shared" si="50"/>
        <v>0</v>
      </c>
      <c r="AV21" s="58">
        <f t="shared" si="50"/>
        <v>0</v>
      </c>
      <c r="AW21" s="58">
        <f t="shared" si="50"/>
        <v>0</v>
      </c>
      <c r="AX21" s="58">
        <f t="shared" si="50"/>
        <v>0</v>
      </c>
      <c r="AY21" s="58">
        <f t="shared" si="50"/>
        <v>0</v>
      </c>
      <c r="AZ21" s="58">
        <f t="shared" si="50"/>
        <v>0</v>
      </c>
      <c r="BA21" s="59">
        <f t="shared" si="50"/>
        <v>0</v>
      </c>
      <c r="BB21" s="5"/>
    </row>
    <row r="22" spans="4:54" ht="15" thickBot="1" x14ac:dyDescent="0.4">
      <c r="E22" s="5"/>
      <c r="F22" s="5"/>
      <c r="G22" s="5"/>
      <c r="H22" s="5"/>
      <c r="I22" s="5"/>
      <c r="J22" s="5"/>
      <c r="K22" s="5"/>
      <c r="L22" s="5"/>
      <c r="M22" s="5"/>
      <c r="N22" s="5"/>
      <c r="O22" s="5"/>
      <c r="P22" s="5"/>
      <c r="Q22" s="5"/>
      <c r="R22" s="5"/>
      <c r="S22" s="5"/>
      <c r="T22" s="5"/>
      <c r="U22" s="5"/>
      <c r="V22" s="5"/>
      <c r="W22" s="5"/>
      <c r="X22" s="5"/>
      <c r="Y22" s="5"/>
      <c r="Z22" s="5"/>
      <c r="AA22" s="5"/>
      <c r="AB22" s="5"/>
      <c r="AC22" s="5"/>
      <c r="AD22" s="5"/>
      <c r="AE22" s="5"/>
      <c r="AF22" s="5"/>
      <c r="AG22" s="5"/>
      <c r="AH22" s="5"/>
      <c r="AI22" s="5"/>
      <c r="AJ22" s="5"/>
      <c r="AK22" s="5"/>
      <c r="AL22" s="5"/>
      <c r="AM22" s="5"/>
      <c r="AN22" s="5"/>
      <c r="AO22" s="5"/>
      <c r="AP22" s="5"/>
      <c r="AQ22" s="5"/>
      <c r="AR22" s="5"/>
      <c r="AS22" s="5"/>
      <c r="AT22" s="5"/>
      <c r="AU22" s="5"/>
      <c r="AV22" s="5"/>
      <c r="AW22" s="5"/>
      <c r="AX22" s="5"/>
      <c r="AY22" s="5"/>
      <c r="AZ22" s="5"/>
      <c r="BA22" s="5"/>
      <c r="BB22" s="5"/>
    </row>
    <row r="23" spans="4:54" x14ac:dyDescent="0.35">
      <c r="D23" s="20" t="s">
        <v>31</v>
      </c>
      <c r="E23" s="21">
        <v>4.0000000000000001E-3</v>
      </c>
      <c r="F23" s="5"/>
      <c r="G23" s="5"/>
      <c r="H23" s="5"/>
      <c r="I23" s="5"/>
      <c r="J23" s="5"/>
      <c r="K23" s="5"/>
      <c r="L23" s="5"/>
      <c r="M23" s="5"/>
      <c r="N23" s="5"/>
      <c r="O23" s="5"/>
      <c r="P23" s="5"/>
      <c r="Q23" s="5"/>
      <c r="R23" s="5"/>
      <c r="S23" s="5"/>
      <c r="T23" s="5"/>
      <c r="U23" s="5"/>
      <c r="V23" s="5"/>
      <c r="W23" s="5"/>
      <c r="X23" s="5"/>
      <c r="Y23" s="5"/>
      <c r="Z23" s="5"/>
      <c r="AA23" s="5"/>
      <c r="AB23" s="5"/>
      <c r="AC23" s="5"/>
      <c r="AD23" s="5"/>
      <c r="AE23" s="5"/>
      <c r="AF23" s="5"/>
      <c r="AG23" s="5"/>
      <c r="AH23" s="5"/>
      <c r="AI23" s="5"/>
      <c r="AJ23" s="5"/>
      <c r="AK23" s="5"/>
      <c r="AL23" s="5"/>
      <c r="AM23" s="5"/>
      <c r="AN23" s="5"/>
      <c r="AO23" s="5"/>
      <c r="AP23" s="5"/>
      <c r="AQ23" s="5"/>
      <c r="AR23" s="5"/>
      <c r="AS23" s="5"/>
      <c r="AT23" s="5"/>
      <c r="AU23" s="5"/>
      <c r="AV23" s="5"/>
      <c r="AW23" s="5"/>
      <c r="AX23" s="5"/>
      <c r="AY23" s="5"/>
      <c r="AZ23" s="5"/>
      <c r="BA23" s="5"/>
      <c r="BB23" s="5"/>
    </row>
    <row r="24" spans="4:54" ht="15" thickBot="1" x14ac:dyDescent="0.4">
      <c r="D24" s="22" t="s">
        <v>28</v>
      </c>
      <c r="E24" s="23">
        <f>E21+NPV(E23,F21:BA21)</f>
        <v>1111628.5640639893</v>
      </c>
      <c r="F24" s="5"/>
      <c r="G24" s="5"/>
      <c r="H24" s="5"/>
      <c r="I24" s="5"/>
      <c r="J24" s="5"/>
      <c r="K24" s="5"/>
      <c r="L24" s="5"/>
      <c r="M24" s="5"/>
      <c r="N24" s="5"/>
      <c r="O24" s="5"/>
      <c r="P24" s="5"/>
      <c r="Q24" s="5"/>
      <c r="R24" s="5"/>
      <c r="S24" s="5"/>
      <c r="T24" s="5"/>
      <c r="U24" s="5"/>
      <c r="V24" s="5"/>
      <c r="W24" s="5"/>
      <c r="X24" s="5"/>
      <c r="Y24" s="5"/>
      <c r="Z24" s="5"/>
      <c r="AA24" s="5"/>
      <c r="AB24" s="5"/>
      <c r="AC24" s="5"/>
      <c r="AD24" s="5"/>
      <c r="AE24" s="5"/>
      <c r="AF24" s="5"/>
      <c r="AG24" s="5"/>
      <c r="AH24" s="5"/>
      <c r="AI24" s="5"/>
      <c r="AJ24" s="5"/>
      <c r="AK24" s="5"/>
      <c r="AL24" s="5"/>
      <c r="AM24" s="5"/>
      <c r="AN24" s="5"/>
      <c r="AO24" s="5"/>
      <c r="AP24" s="5"/>
      <c r="AQ24" s="5"/>
      <c r="AR24" s="5"/>
      <c r="AS24" s="5"/>
      <c r="AT24" s="5"/>
      <c r="AU24" s="5"/>
      <c r="AV24" s="5"/>
      <c r="AW24" s="5"/>
      <c r="AX24" s="5"/>
      <c r="AY24" s="5"/>
      <c r="AZ24" s="5"/>
      <c r="BA24" s="5"/>
      <c r="BB24" s="5"/>
    </row>
    <row r="25" spans="4:54" x14ac:dyDescent="0.35">
      <c r="E25" s="9"/>
      <c r="F25" s="5"/>
      <c r="G25" s="5"/>
      <c r="H25" s="5"/>
      <c r="I25" s="5"/>
      <c r="J25" s="5"/>
      <c r="K25" s="5"/>
      <c r="L25" s="5"/>
      <c r="M25" s="5"/>
      <c r="N25" s="5"/>
      <c r="O25" s="5"/>
      <c r="P25" s="5"/>
      <c r="Q25" s="5"/>
      <c r="R25" s="5"/>
      <c r="S25" s="5"/>
      <c r="T25" s="5"/>
      <c r="U25" s="5"/>
      <c r="V25" s="5"/>
      <c r="W25" s="5"/>
      <c r="X25" s="5"/>
      <c r="Y25" s="5"/>
      <c r="Z25" s="5"/>
      <c r="AA25" s="5"/>
      <c r="AB25" s="5"/>
      <c r="AC25" s="5"/>
      <c r="AD25" s="5"/>
      <c r="AE25" s="5"/>
      <c r="AF25" s="5"/>
      <c r="AG25" s="5"/>
      <c r="AH25" s="5"/>
      <c r="AI25" s="5"/>
      <c r="AJ25" s="5"/>
      <c r="AK25" s="5"/>
      <c r="AL25" s="5"/>
      <c r="AM25" s="5"/>
      <c r="AN25" s="5"/>
      <c r="AO25" s="5"/>
      <c r="AP25" s="5"/>
      <c r="AQ25" s="5"/>
      <c r="AR25" s="5"/>
      <c r="AS25" s="5"/>
      <c r="AT25" s="5"/>
      <c r="AU25" s="5"/>
      <c r="AV25" s="5"/>
      <c r="AW25" s="5"/>
      <c r="AX25" s="5"/>
      <c r="AY25" s="5"/>
      <c r="AZ25" s="5"/>
      <c r="BA25" s="5"/>
      <c r="BB25" s="5"/>
    </row>
    <row r="26" spans="4:54" x14ac:dyDescent="0.35">
      <c r="E26" s="5"/>
      <c r="F26" s="5"/>
      <c r="G26" s="5"/>
      <c r="H26" s="5"/>
      <c r="I26" s="5"/>
      <c r="J26" s="5"/>
      <c r="K26" s="5"/>
      <c r="L26" s="5"/>
      <c r="M26" s="5"/>
      <c r="N26" s="5"/>
      <c r="O26" s="5"/>
      <c r="P26" s="5"/>
      <c r="Q26" s="5"/>
      <c r="R26" s="5"/>
      <c r="S26" s="5"/>
      <c r="T26" s="5"/>
      <c r="U26" s="5"/>
      <c r="V26" s="5"/>
      <c r="W26" s="5"/>
      <c r="X26" s="5"/>
      <c r="Y26" s="5"/>
      <c r="Z26" s="5"/>
      <c r="AA26" s="5"/>
      <c r="AB26" s="5"/>
      <c r="AC26" s="5"/>
      <c r="AD26" s="5"/>
      <c r="AE26" s="5"/>
      <c r="AF26" s="5"/>
      <c r="AG26" s="5"/>
      <c r="AH26" s="5"/>
      <c r="AI26" s="5"/>
      <c r="AJ26" s="5"/>
      <c r="AK26" s="5"/>
      <c r="AL26" s="5"/>
      <c r="AM26" s="5"/>
      <c r="AN26" s="5"/>
      <c r="AO26" s="5"/>
      <c r="AP26" s="5"/>
      <c r="AQ26" s="5"/>
      <c r="AR26" s="5"/>
      <c r="AS26" s="5"/>
      <c r="AT26" s="5"/>
      <c r="AU26" s="5"/>
      <c r="AV26" s="5"/>
      <c r="AW26" s="5"/>
      <c r="AX26" s="5"/>
      <c r="AY26" s="5"/>
      <c r="AZ26" s="5"/>
      <c r="BA26" s="5"/>
      <c r="BB26" s="5"/>
    </row>
    <row r="27" spans="4:54" x14ac:dyDescent="0.35">
      <c r="E27" s="5"/>
      <c r="F27" s="5"/>
      <c r="G27" s="5"/>
      <c r="H27" s="5"/>
      <c r="I27" s="5"/>
      <c r="J27" s="5"/>
      <c r="K27" s="5"/>
      <c r="L27" s="5"/>
      <c r="M27" s="5"/>
      <c r="N27" s="5"/>
      <c r="O27" s="5"/>
      <c r="P27" s="5"/>
      <c r="Q27" s="5"/>
      <c r="R27" s="5"/>
      <c r="S27" s="5"/>
      <c r="T27" s="5"/>
      <c r="U27" s="5"/>
      <c r="V27" s="5"/>
      <c r="W27" s="5"/>
      <c r="X27" s="5"/>
      <c r="Y27" s="5"/>
      <c r="Z27" s="5"/>
      <c r="AA27" s="5"/>
      <c r="AB27" s="5"/>
      <c r="AC27" s="5"/>
      <c r="AD27" s="5"/>
      <c r="AE27" s="5"/>
      <c r="AF27" s="5"/>
      <c r="AG27" s="5"/>
      <c r="AH27" s="5"/>
      <c r="AI27" s="5"/>
      <c r="AJ27" s="5"/>
      <c r="AK27" s="5"/>
      <c r="AL27" s="5"/>
      <c r="AM27" s="5"/>
      <c r="AN27" s="5"/>
      <c r="AO27" s="5"/>
      <c r="AP27" s="5"/>
      <c r="AQ27" s="5"/>
      <c r="AR27" s="5"/>
      <c r="AS27" s="5"/>
      <c r="AT27" s="5"/>
      <c r="AU27" s="5"/>
      <c r="AV27" s="5"/>
      <c r="AW27" s="5"/>
      <c r="AX27" s="5"/>
      <c r="AY27" s="5"/>
      <c r="AZ27" s="5"/>
      <c r="BA27" s="5"/>
      <c r="BB27" s="5"/>
    </row>
    <row r="28" spans="4:54" x14ac:dyDescent="0.35">
      <c r="E28" s="5"/>
      <c r="F28" s="5"/>
      <c r="G28" s="5"/>
      <c r="H28" s="5"/>
      <c r="I28" s="5"/>
      <c r="J28" s="5"/>
      <c r="K28" s="5"/>
      <c r="L28" s="5"/>
      <c r="M28" s="5"/>
      <c r="N28" s="5"/>
      <c r="O28" s="5"/>
      <c r="P28" s="5"/>
      <c r="Q28" s="5"/>
      <c r="R28" s="5"/>
      <c r="S28" s="5"/>
      <c r="T28" s="5"/>
      <c r="U28" s="5"/>
      <c r="V28" s="5"/>
      <c r="W28" s="5"/>
      <c r="X28" s="5"/>
      <c r="Y28" s="5"/>
      <c r="Z28" s="5"/>
      <c r="AA28" s="5"/>
      <c r="AB28" s="5"/>
      <c r="AC28" s="5"/>
      <c r="AD28" s="5"/>
      <c r="AE28" s="5"/>
      <c r="AF28" s="5"/>
      <c r="AG28" s="5"/>
      <c r="AH28" s="5"/>
      <c r="AI28" s="5"/>
      <c r="AJ28" s="5"/>
      <c r="AK28" s="5"/>
      <c r="AL28" s="5"/>
      <c r="AM28" s="5"/>
      <c r="AN28" s="5"/>
      <c r="AO28" s="5"/>
      <c r="AP28" s="5"/>
      <c r="AQ28" s="5"/>
      <c r="AR28" s="5"/>
      <c r="AS28" s="5"/>
      <c r="AT28" s="5"/>
      <c r="AU28" s="5"/>
      <c r="AV28" s="5"/>
      <c r="AW28" s="5"/>
      <c r="AX28" s="5"/>
      <c r="AY28" s="5"/>
      <c r="AZ28" s="5"/>
      <c r="BA28" s="5"/>
      <c r="BB28" s="5"/>
    </row>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EED273-1FD0-40F0-8820-53E4D479DA80}">
  <dimension ref="A1:BB25"/>
  <sheetViews>
    <sheetView zoomScale="80" zoomScaleNormal="80" workbookViewId="0">
      <selection activeCell="B11" sqref="B11"/>
    </sheetView>
  </sheetViews>
  <sheetFormatPr defaultRowHeight="14.5" x14ac:dyDescent="0.35"/>
  <cols>
    <col min="1" max="1" width="34.6328125" customWidth="1"/>
    <col min="2" max="2" width="11.08984375" customWidth="1"/>
    <col min="3" max="3" width="10.7265625" customWidth="1"/>
    <col min="4" max="4" width="32.6328125" customWidth="1"/>
    <col min="5" max="53" width="12.6328125" customWidth="1"/>
  </cols>
  <sheetData>
    <row r="1" spans="1:54" x14ac:dyDescent="0.35">
      <c r="A1" s="1" t="s">
        <v>9</v>
      </c>
      <c r="D1" s="34" t="s">
        <v>110</v>
      </c>
      <c r="E1" s="35" t="s">
        <v>14</v>
      </c>
      <c r="F1" s="35" t="s">
        <v>15</v>
      </c>
      <c r="G1" s="35" t="s">
        <v>16</v>
      </c>
      <c r="H1" s="35" t="s">
        <v>17</v>
      </c>
      <c r="I1" s="36" t="s">
        <v>18</v>
      </c>
      <c r="J1" s="5"/>
      <c r="K1" s="5"/>
      <c r="L1" s="5"/>
      <c r="M1" s="5"/>
      <c r="N1" s="5"/>
      <c r="O1" s="5"/>
      <c r="P1" s="5"/>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c r="AT1" s="5"/>
      <c r="AU1" s="5"/>
      <c r="AV1" s="5"/>
      <c r="AW1" s="5"/>
      <c r="AX1" s="5"/>
      <c r="AY1" s="5"/>
      <c r="AZ1" s="5"/>
      <c r="BA1" s="5"/>
      <c r="BB1" s="5"/>
    </row>
    <row r="2" spans="1:54" ht="15" thickBot="1" x14ac:dyDescent="0.4">
      <c r="D2" s="37" t="s">
        <v>107</v>
      </c>
      <c r="E2" s="11"/>
      <c r="F2" s="12">
        <v>0.11</v>
      </c>
      <c r="G2" s="12">
        <v>0.11</v>
      </c>
      <c r="H2" s="12">
        <v>0.11</v>
      </c>
      <c r="I2" s="38">
        <v>0.11</v>
      </c>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5"/>
      <c r="AW2" s="5"/>
      <c r="AX2" s="5"/>
      <c r="AY2" s="5"/>
      <c r="AZ2" s="5"/>
      <c r="BA2" s="5"/>
      <c r="BB2" s="5"/>
    </row>
    <row r="3" spans="1:54" x14ac:dyDescent="0.35">
      <c r="A3" s="24" t="s">
        <v>2</v>
      </c>
      <c r="B3" s="25"/>
      <c r="D3" s="26" t="s">
        <v>113</v>
      </c>
      <c r="E3" s="13"/>
      <c r="F3" s="14">
        <v>1.5</v>
      </c>
      <c r="G3" s="14">
        <v>1.5</v>
      </c>
      <c r="H3" s="14">
        <v>1.5</v>
      </c>
      <c r="I3" s="39">
        <v>1.5</v>
      </c>
      <c r="J3" s="5"/>
      <c r="K3" s="5"/>
      <c r="L3" s="5"/>
      <c r="M3" s="5"/>
      <c r="N3" s="5"/>
      <c r="O3" s="5"/>
      <c r="P3" s="5"/>
      <c r="Q3" s="5"/>
      <c r="R3" s="5"/>
      <c r="S3" s="5"/>
      <c r="T3" s="5"/>
      <c r="U3" s="5"/>
      <c r="V3" s="5"/>
      <c r="W3" s="5"/>
      <c r="X3" s="5"/>
      <c r="Y3" s="5"/>
      <c r="Z3" s="5"/>
      <c r="AA3" s="5"/>
      <c r="AB3" s="5"/>
      <c r="AC3" s="5"/>
      <c r="AD3" s="5"/>
      <c r="AE3" s="5"/>
      <c r="AF3" s="5"/>
      <c r="AG3" s="5"/>
      <c r="AH3" s="5"/>
      <c r="AI3" s="5"/>
      <c r="AJ3" s="5"/>
      <c r="AK3" s="5"/>
      <c r="AL3" s="5"/>
      <c r="AM3" s="5"/>
      <c r="AN3" s="5"/>
      <c r="AO3" s="5"/>
      <c r="AP3" s="5"/>
      <c r="AQ3" s="5"/>
      <c r="AR3" s="5"/>
      <c r="AS3" s="5"/>
      <c r="AT3" s="5"/>
      <c r="AU3" s="5"/>
      <c r="AV3" s="5"/>
      <c r="AW3" s="5"/>
      <c r="AX3" s="5"/>
      <c r="AY3" s="5"/>
      <c r="AZ3" s="5"/>
      <c r="BA3" s="5"/>
      <c r="BB3" s="5"/>
    </row>
    <row r="4" spans="1:54" ht="15" thickBot="1" x14ac:dyDescent="0.4">
      <c r="A4" s="26" t="s">
        <v>0</v>
      </c>
      <c r="B4" s="27">
        <v>300000</v>
      </c>
      <c r="D4" s="22" t="s">
        <v>114</v>
      </c>
      <c r="E4" s="40"/>
      <c r="F4" s="41">
        <f>(F3-1)/12</f>
        <v>4.1666666666666664E-2</v>
      </c>
      <c r="G4" s="41">
        <f t="shared" ref="G4:I4" si="0">(G3-1)/12</f>
        <v>4.1666666666666664E-2</v>
      </c>
      <c r="H4" s="41">
        <f t="shared" si="0"/>
        <v>4.1666666666666664E-2</v>
      </c>
      <c r="I4" s="42">
        <f t="shared" si="0"/>
        <v>4.1666666666666664E-2</v>
      </c>
      <c r="J4" s="5"/>
      <c r="K4" s="5"/>
      <c r="L4" s="5"/>
      <c r="M4" s="5"/>
      <c r="N4" s="5"/>
      <c r="O4" s="5"/>
      <c r="P4" s="5"/>
      <c r="Q4" s="5"/>
      <c r="R4" s="5"/>
      <c r="S4" s="5"/>
      <c r="T4" s="5"/>
      <c r="U4" s="5"/>
      <c r="V4" s="5"/>
      <c r="W4" s="5"/>
      <c r="X4" s="5"/>
      <c r="Y4" s="5"/>
      <c r="Z4" s="5"/>
      <c r="AA4" s="5"/>
      <c r="AB4" s="5"/>
      <c r="AC4" s="5"/>
      <c r="AD4" s="5"/>
      <c r="AE4" s="5"/>
      <c r="AF4" s="5"/>
      <c r="AG4" s="5"/>
      <c r="AH4" s="5"/>
      <c r="AI4" s="5"/>
      <c r="AJ4" s="5"/>
      <c r="AK4" s="5"/>
      <c r="AL4" s="5"/>
      <c r="AM4" s="5"/>
      <c r="AN4" s="5"/>
      <c r="AO4" s="5"/>
      <c r="AP4" s="5"/>
      <c r="AQ4" s="5"/>
      <c r="AR4" s="5"/>
      <c r="AS4" s="5"/>
      <c r="AT4" s="5"/>
      <c r="AU4" s="5"/>
      <c r="AV4" s="5"/>
      <c r="AW4" s="5"/>
      <c r="AX4" s="5"/>
      <c r="AY4" s="5"/>
      <c r="AZ4" s="5"/>
      <c r="BA4" s="5"/>
      <c r="BB4" s="5"/>
    </row>
    <row r="5" spans="1:54" ht="15" thickBot="1" x14ac:dyDescent="0.4">
      <c r="A5" s="26" t="s">
        <v>1</v>
      </c>
      <c r="B5" s="28">
        <v>0.11</v>
      </c>
      <c r="E5" s="5"/>
      <c r="F5" s="5"/>
      <c r="G5" s="5"/>
      <c r="H5" s="5"/>
      <c r="I5" s="5"/>
      <c r="J5" s="5"/>
      <c r="K5" s="5"/>
      <c r="L5" s="5"/>
      <c r="M5" s="5"/>
      <c r="N5" s="5"/>
      <c r="O5" s="5"/>
      <c r="P5" s="5"/>
      <c r="Q5" s="5"/>
      <c r="R5" s="5"/>
      <c r="S5" s="5"/>
      <c r="T5" s="5"/>
      <c r="U5" s="5"/>
      <c r="V5" s="5"/>
      <c r="W5" s="5"/>
      <c r="X5" s="5"/>
      <c r="Y5" s="5"/>
      <c r="Z5" s="5"/>
      <c r="AA5" s="5"/>
      <c r="AB5" s="5"/>
      <c r="AC5" s="5"/>
      <c r="AD5" s="5"/>
      <c r="AE5" s="5"/>
      <c r="AF5" s="5"/>
      <c r="AG5" s="5"/>
      <c r="AH5" s="5"/>
      <c r="AI5" s="5"/>
      <c r="AJ5" s="5"/>
      <c r="AK5" s="5"/>
      <c r="AL5" s="5"/>
      <c r="AM5" s="5"/>
      <c r="AN5" s="5"/>
      <c r="AO5" s="5"/>
      <c r="AP5" s="5"/>
      <c r="AQ5" s="5"/>
      <c r="AR5" s="5"/>
      <c r="AS5" s="5"/>
      <c r="AT5" s="5"/>
      <c r="AU5" s="5"/>
      <c r="AV5" s="5"/>
      <c r="AW5" s="5"/>
      <c r="AX5" s="5"/>
      <c r="AY5" s="5"/>
      <c r="AZ5" s="5"/>
      <c r="BA5" s="5"/>
      <c r="BB5" s="5"/>
    </row>
    <row r="6" spans="1:54" x14ac:dyDescent="0.35">
      <c r="A6" s="26" t="s">
        <v>111</v>
      </c>
      <c r="B6" s="29">
        <v>24</v>
      </c>
      <c r="D6" s="34" t="s">
        <v>57</v>
      </c>
      <c r="E6" s="35">
        <v>0</v>
      </c>
      <c r="F6" s="35">
        <v>1</v>
      </c>
      <c r="G6" s="35">
        <v>2</v>
      </c>
      <c r="H6" s="35">
        <v>3</v>
      </c>
      <c r="I6" s="35">
        <v>4</v>
      </c>
      <c r="J6" s="35">
        <v>5</v>
      </c>
      <c r="K6" s="35">
        <v>6</v>
      </c>
      <c r="L6" s="35">
        <v>7</v>
      </c>
      <c r="M6" s="35">
        <v>8</v>
      </c>
      <c r="N6" s="35">
        <v>9</v>
      </c>
      <c r="O6" s="35">
        <v>10</v>
      </c>
      <c r="P6" s="35">
        <v>11</v>
      </c>
      <c r="Q6" s="35">
        <v>12</v>
      </c>
      <c r="R6" s="35">
        <v>13</v>
      </c>
      <c r="S6" s="35">
        <v>14</v>
      </c>
      <c r="T6" s="35">
        <v>15</v>
      </c>
      <c r="U6" s="35">
        <v>16</v>
      </c>
      <c r="V6" s="35">
        <v>17</v>
      </c>
      <c r="W6" s="35">
        <v>18</v>
      </c>
      <c r="X6" s="35">
        <v>19</v>
      </c>
      <c r="Y6" s="35">
        <v>20</v>
      </c>
      <c r="Z6" s="35">
        <v>21</v>
      </c>
      <c r="AA6" s="35">
        <v>22</v>
      </c>
      <c r="AB6" s="35">
        <v>23</v>
      </c>
      <c r="AC6" s="35">
        <v>24</v>
      </c>
      <c r="AD6" s="35">
        <v>25</v>
      </c>
      <c r="AE6" s="35">
        <v>26</v>
      </c>
      <c r="AF6" s="35">
        <v>27</v>
      </c>
      <c r="AG6" s="35">
        <v>28</v>
      </c>
      <c r="AH6" s="35">
        <v>29</v>
      </c>
      <c r="AI6" s="35">
        <v>30</v>
      </c>
      <c r="AJ6" s="35">
        <v>31</v>
      </c>
      <c r="AK6" s="35">
        <v>32</v>
      </c>
      <c r="AL6" s="35">
        <v>33</v>
      </c>
      <c r="AM6" s="35">
        <v>34</v>
      </c>
      <c r="AN6" s="35">
        <v>35</v>
      </c>
      <c r="AO6" s="35">
        <v>36</v>
      </c>
      <c r="AP6" s="35">
        <v>37</v>
      </c>
      <c r="AQ6" s="35">
        <v>38</v>
      </c>
      <c r="AR6" s="35">
        <v>39</v>
      </c>
      <c r="AS6" s="35">
        <v>40</v>
      </c>
      <c r="AT6" s="35">
        <v>41</v>
      </c>
      <c r="AU6" s="35">
        <v>42</v>
      </c>
      <c r="AV6" s="35">
        <v>43</v>
      </c>
      <c r="AW6" s="35">
        <v>44</v>
      </c>
      <c r="AX6" s="35">
        <v>45</v>
      </c>
      <c r="AY6" s="35">
        <v>46</v>
      </c>
      <c r="AZ6" s="35">
        <v>47</v>
      </c>
      <c r="BA6" s="36">
        <v>48</v>
      </c>
      <c r="BB6" s="5"/>
    </row>
    <row r="7" spans="1:54" x14ac:dyDescent="0.35">
      <c r="A7" s="26" t="s">
        <v>7</v>
      </c>
      <c r="B7" s="30">
        <v>0.1</v>
      </c>
      <c r="D7" s="26"/>
      <c r="E7" s="11" t="s">
        <v>106</v>
      </c>
      <c r="F7" s="11" t="s">
        <v>58</v>
      </c>
      <c r="G7" s="11" t="s">
        <v>59</v>
      </c>
      <c r="H7" s="11" t="s">
        <v>60</v>
      </c>
      <c r="I7" s="11" t="s">
        <v>61</v>
      </c>
      <c r="J7" s="11" t="s">
        <v>62</v>
      </c>
      <c r="K7" s="11" t="s">
        <v>63</v>
      </c>
      <c r="L7" s="11" t="s">
        <v>64</v>
      </c>
      <c r="M7" s="11" t="s">
        <v>65</v>
      </c>
      <c r="N7" s="11" t="s">
        <v>66</v>
      </c>
      <c r="O7" s="11" t="s">
        <v>67</v>
      </c>
      <c r="P7" s="11" t="s">
        <v>68</v>
      </c>
      <c r="Q7" s="11" t="s">
        <v>69</v>
      </c>
      <c r="R7" s="11" t="s">
        <v>70</v>
      </c>
      <c r="S7" s="11" t="s">
        <v>71</v>
      </c>
      <c r="T7" s="11" t="s">
        <v>72</v>
      </c>
      <c r="U7" s="11" t="s">
        <v>73</v>
      </c>
      <c r="V7" s="11" t="s">
        <v>74</v>
      </c>
      <c r="W7" s="11" t="s">
        <v>75</v>
      </c>
      <c r="X7" s="11" t="s">
        <v>76</v>
      </c>
      <c r="Y7" s="11" t="s">
        <v>77</v>
      </c>
      <c r="Z7" s="11" t="s">
        <v>78</v>
      </c>
      <c r="AA7" s="11" t="s">
        <v>79</v>
      </c>
      <c r="AB7" s="11" t="s">
        <v>80</v>
      </c>
      <c r="AC7" s="11" t="s">
        <v>81</v>
      </c>
      <c r="AD7" s="11" t="s">
        <v>82</v>
      </c>
      <c r="AE7" s="11" t="s">
        <v>83</v>
      </c>
      <c r="AF7" s="11" t="s">
        <v>84</v>
      </c>
      <c r="AG7" s="11" t="s">
        <v>85</v>
      </c>
      <c r="AH7" s="11" t="s">
        <v>86</v>
      </c>
      <c r="AI7" s="11" t="s">
        <v>87</v>
      </c>
      <c r="AJ7" s="11" t="s">
        <v>88</v>
      </c>
      <c r="AK7" s="11" t="s">
        <v>89</v>
      </c>
      <c r="AL7" s="11" t="s">
        <v>90</v>
      </c>
      <c r="AM7" s="11" t="s">
        <v>91</v>
      </c>
      <c r="AN7" s="11" t="s">
        <v>92</v>
      </c>
      <c r="AO7" s="11" t="s">
        <v>93</v>
      </c>
      <c r="AP7" s="11" t="s">
        <v>94</v>
      </c>
      <c r="AQ7" s="11" t="s">
        <v>95</v>
      </c>
      <c r="AR7" s="11" t="s">
        <v>96</v>
      </c>
      <c r="AS7" s="11" t="s">
        <v>97</v>
      </c>
      <c r="AT7" s="11" t="s">
        <v>98</v>
      </c>
      <c r="AU7" s="11" t="s">
        <v>99</v>
      </c>
      <c r="AV7" s="11" t="s">
        <v>100</v>
      </c>
      <c r="AW7" s="11" t="s">
        <v>101</v>
      </c>
      <c r="AX7" s="11" t="s">
        <v>102</v>
      </c>
      <c r="AY7" s="11" t="s">
        <v>103</v>
      </c>
      <c r="AZ7" s="11" t="s">
        <v>104</v>
      </c>
      <c r="BA7" s="43" t="s">
        <v>105</v>
      </c>
      <c r="BB7" s="5"/>
    </row>
    <row r="8" spans="1:54" x14ac:dyDescent="0.35">
      <c r="A8" s="26" t="s">
        <v>8</v>
      </c>
      <c r="B8" s="31">
        <v>1.5</v>
      </c>
      <c r="D8" s="26" t="s">
        <v>20</v>
      </c>
      <c r="E8" s="44"/>
      <c r="F8" s="44">
        <f>IF($B$6&gt;=F6, 1, 0)</f>
        <v>1</v>
      </c>
      <c r="G8" s="44">
        <f t="shared" ref="G8:BA8" si="1">IF($B$6&gt;=G6, 1, 0)</f>
        <v>1</v>
      </c>
      <c r="H8" s="44">
        <f t="shared" si="1"/>
        <v>1</v>
      </c>
      <c r="I8" s="44">
        <f t="shared" si="1"/>
        <v>1</v>
      </c>
      <c r="J8" s="44">
        <f t="shared" si="1"/>
        <v>1</v>
      </c>
      <c r="K8" s="44">
        <f t="shared" si="1"/>
        <v>1</v>
      </c>
      <c r="L8" s="44">
        <f t="shared" si="1"/>
        <v>1</v>
      </c>
      <c r="M8" s="44">
        <f t="shared" si="1"/>
        <v>1</v>
      </c>
      <c r="N8" s="44">
        <f t="shared" si="1"/>
        <v>1</v>
      </c>
      <c r="O8" s="44">
        <f t="shared" si="1"/>
        <v>1</v>
      </c>
      <c r="P8" s="44">
        <f t="shared" si="1"/>
        <v>1</v>
      </c>
      <c r="Q8" s="44">
        <f t="shared" si="1"/>
        <v>1</v>
      </c>
      <c r="R8" s="44">
        <f t="shared" si="1"/>
        <v>1</v>
      </c>
      <c r="S8" s="44">
        <f t="shared" si="1"/>
        <v>1</v>
      </c>
      <c r="T8" s="44">
        <f t="shared" si="1"/>
        <v>1</v>
      </c>
      <c r="U8" s="44">
        <f t="shared" si="1"/>
        <v>1</v>
      </c>
      <c r="V8" s="44">
        <f t="shared" si="1"/>
        <v>1</v>
      </c>
      <c r="W8" s="44">
        <f t="shared" si="1"/>
        <v>1</v>
      </c>
      <c r="X8" s="44">
        <f t="shared" si="1"/>
        <v>1</v>
      </c>
      <c r="Y8" s="44">
        <f t="shared" si="1"/>
        <v>1</v>
      </c>
      <c r="Z8" s="44">
        <f t="shared" si="1"/>
        <v>1</v>
      </c>
      <c r="AA8" s="44">
        <f t="shared" si="1"/>
        <v>1</v>
      </c>
      <c r="AB8" s="44">
        <f t="shared" si="1"/>
        <v>1</v>
      </c>
      <c r="AC8" s="44">
        <f t="shared" si="1"/>
        <v>1</v>
      </c>
      <c r="AD8" s="44">
        <f t="shared" si="1"/>
        <v>0</v>
      </c>
      <c r="AE8" s="44">
        <f t="shared" si="1"/>
        <v>0</v>
      </c>
      <c r="AF8" s="44">
        <f t="shared" si="1"/>
        <v>0</v>
      </c>
      <c r="AG8" s="44">
        <f t="shared" si="1"/>
        <v>0</v>
      </c>
      <c r="AH8" s="44">
        <f t="shared" si="1"/>
        <v>0</v>
      </c>
      <c r="AI8" s="44">
        <f t="shared" si="1"/>
        <v>0</v>
      </c>
      <c r="AJ8" s="44">
        <f t="shared" si="1"/>
        <v>0</v>
      </c>
      <c r="AK8" s="44">
        <f t="shared" si="1"/>
        <v>0</v>
      </c>
      <c r="AL8" s="44">
        <f t="shared" si="1"/>
        <v>0</v>
      </c>
      <c r="AM8" s="44">
        <f t="shared" si="1"/>
        <v>0</v>
      </c>
      <c r="AN8" s="44">
        <f t="shared" si="1"/>
        <v>0</v>
      </c>
      <c r="AO8" s="44">
        <f t="shared" si="1"/>
        <v>0</v>
      </c>
      <c r="AP8" s="44">
        <f t="shared" si="1"/>
        <v>0</v>
      </c>
      <c r="AQ8" s="44">
        <f t="shared" si="1"/>
        <v>0</v>
      </c>
      <c r="AR8" s="44">
        <f t="shared" si="1"/>
        <v>0</v>
      </c>
      <c r="AS8" s="44">
        <f t="shared" si="1"/>
        <v>0</v>
      </c>
      <c r="AT8" s="44">
        <f t="shared" si="1"/>
        <v>0</v>
      </c>
      <c r="AU8" s="44">
        <f t="shared" si="1"/>
        <v>0</v>
      </c>
      <c r="AV8" s="44">
        <f t="shared" si="1"/>
        <v>0</v>
      </c>
      <c r="AW8" s="44">
        <f t="shared" si="1"/>
        <v>0</v>
      </c>
      <c r="AX8" s="44">
        <f t="shared" si="1"/>
        <v>0</v>
      </c>
      <c r="AY8" s="44">
        <f t="shared" si="1"/>
        <v>0</v>
      </c>
      <c r="AZ8" s="44">
        <f t="shared" si="1"/>
        <v>0</v>
      </c>
      <c r="BA8" s="45">
        <f t="shared" si="1"/>
        <v>0</v>
      </c>
      <c r="BB8" s="5"/>
    </row>
    <row r="9" spans="1:54" x14ac:dyDescent="0.35">
      <c r="A9" s="26" t="s">
        <v>10</v>
      </c>
      <c r="B9" s="32">
        <v>50000</v>
      </c>
      <c r="D9" s="26" t="s">
        <v>19</v>
      </c>
      <c r="E9" s="46">
        <f>B4</f>
        <v>300000</v>
      </c>
      <c r="F9" s="46">
        <f>E9*(1+$F$2/12)</f>
        <v>302750.00000000006</v>
      </c>
      <c r="G9" s="46">
        <f t="shared" ref="G9:P9" si="2">F9*(1+$F$2/12)</f>
        <v>305525.20833333343</v>
      </c>
      <c r="H9" s="46">
        <f t="shared" si="2"/>
        <v>308325.85607638903</v>
      </c>
      <c r="I9" s="46">
        <f t="shared" si="2"/>
        <v>311152.17642375594</v>
      </c>
      <c r="J9" s="46">
        <f t="shared" si="2"/>
        <v>314004.40470764041</v>
      </c>
      <c r="K9" s="46">
        <f t="shared" si="2"/>
        <v>316882.7784174605</v>
      </c>
      <c r="L9" s="46">
        <f t="shared" si="2"/>
        <v>319787.5372196206</v>
      </c>
      <c r="M9" s="46">
        <f t="shared" si="2"/>
        <v>322718.92297746718</v>
      </c>
      <c r="N9" s="46">
        <f t="shared" si="2"/>
        <v>325677.17977142736</v>
      </c>
      <c r="O9" s="46">
        <f t="shared" si="2"/>
        <v>328662.55391933216</v>
      </c>
      <c r="P9" s="46">
        <f t="shared" si="2"/>
        <v>331675.29399692605</v>
      </c>
      <c r="Q9" s="46">
        <f>P9*(1+$G$2/12)</f>
        <v>334715.65085856459</v>
      </c>
      <c r="R9" s="46">
        <f t="shared" ref="R9:AC9" si="3">Q9*(1+$G$2/12)</f>
        <v>337783.8776581015</v>
      </c>
      <c r="S9" s="46">
        <f t="shared" si="3"/>
        <v>340880.22986996744</v>
      </c>
      <c r="T9" s="46">
        <f t="shared" si="3"/>
        <v>344004.9653104422</v>
      </c>
      <c r="U9" s="46">
        <f t="shared" si="3"/>
        <v>347158.34415912128</v>
      </c>
      <c r="V9" s="46">
        <f t="shared" si="3"/>
        <v>350340.6289805799</v>
      </c>
      <c r="W9" s="46">
        <f t="shared" si="3"/>
        <v>353552.08474623522</v>
      </c>
      <c r="X9" s="46">
        <f t="shared" si="3"/>
        <v>356792.97885640908</v>
      </c>
      <c r="Y9" s="46">
        <f t="shared" si="3"/>
        <v>360063.58116259286</v>
      </c>
      <c r="Z9" s="46">
        <f t="shared" si="3"/>
        <v>363364.16398991668</v>
      </c>
      <c r="AA9" s="46">
        <f t="shared" si="3"/>
        <v>366695.0021598243</v>
      </c>
      <c r="AB9" s="46">
        <f t="shared" si="3"/>
        <v>370056.37301295606</v>
      </c>
      <c r="AC9" s="46">
        <f t="shared" si="3"/>
        <v>373448.55643224152</v>
      </c>
      <c r="AD9" s="46">
        <f>AC9*(1+$H$2/12)</f>
        <v>376871.83486620378</v>
      </c>
      <c r="AE9" s="46">
        <f t="shared" ref="AE9:AO9" si="4">AD9*(1+$H$2/12)</f>
        <v>380326.49335247732</v>
      </c>
      <c r="AF9" s="46">
        <f t="shared" si="4"/>
        <v>383812.81954154174</v>
      </c>
      <c r="AG9" s="46">
        <f t="shared" si="4"/>
        <v>387331.1037206726</v>
      </c>
      <c r="AH9" s="46">
        <f t="shared" si="4"/>
        <v>390881.63883811212</v>
      </c>
      <c r="AI9" s="46">
        <f t="shared" si="4"/>
        <v>394464.7205274615</v>
      </c>
      <c r="AJ9" s="46">
        <f t="shared" si="4"/>
        <v>398080.64713229658</v>
      </c>
      <c r="AK9" s="46">
        <f t="shared" si="4"/>
        <v>401729.71973100933</v>
      </c>
      <c r="AL9" s="46">
        <f t="shared" si="4"/>
        <v>405412.24216187693</v>
      </c>
      <c r="AM9" s="46">
        <f t="shared" si="4"/>
        <v>409128.52104836085</v>
      </c>
      <c r="AN9" s="46">
        <f t="shared" si="4"/>
        <v>412878.86582463753</v>
      </c>
      <c r="AO9" s="46">
        <f t="shared" si="4"/>
        <v>416663.58876136341</v>
      </c>
      <c r="AP9" s="46">
        <f>AO9*(1+$I$2/12)</f>
        <v>420483.00499167596</v>
      </c>
      <c r="AQ9" s="46">
        <f t="shared" ref="AQ9:BA9" si="5">AP9*(1+$I$2/12)</f>
        <v>424337.43253743305</v>
      </c>
      <c r="AR9" s="46">
        <f t="shared" si="5"/>
        <v>428227.19233569287</v>
      </c>
      <c r="AS9" s="46">
        <f t="shared" si="5"/>
        <v>432152.60826543678</v>
      </c>
      <c r="AT9" s="46">
        <f t="shared" si="5"/>
        <v>436114.00717453664</v>
      </c>
      <c r="AU9" s="46">
        <f t="shared" si="5"/>
        <v>440111.71890696994</v>
      </c>
      <c r="AV9" s="46">
        <f t="shared" si="5"/>
        <v>444146.07633028389</v>
      </c>
      <c r="AW9" s="46">
        <f t="shared" si="5"/>
        <v>448217.41536331153</v>
      </c>
      <c r="AX9" s="46">
        <f t="shared" si="5"/>
        <v>452326.07500414195</v>
      </c>
      <c r="AY9" s="46">
        <f t="shared" si="5"/>
        <v>456472.39735834661</v>
      </c>
      <c r="AZ9" s="46">
        <f t="shared" si="5"/>
        <v>460656.72766746482</v>
      </c>
      <c r="BA9" s="47">
        <f t="shared" si="5"/>
        <v>464879.41433774994</v>
      </c>
      <c r="BB9" s="5"/>
    </row>
    <row r="10" spans="1:54" x14ac:dyDescent="0.35">
      <c r="A10" s="26" t="s">
        <v>11</v>
      </c>
      <c r="B10" s="28">
        <v>0.22</v>
      </c>
      <c r="D10" s="26" t="s">
        <v>21</v>
      </c>
      <c r="E10" s="16"/>
      <c r="F10" s="16">
        <f>$B$7*F8</f>
        <v>0.1</v>
      </c>
      <c r="G10" s="16">
        <f>F10*(1+$F$4)*G8</f>
        <v>0.10416666666666669</v>
      </c>
      <c r="H10" s="16">
        <f t="shared" ref="H10:Q10" si="6">G10*(1+$F$4)*H8</f>
        <v>0.10850694444444448</v>
      </c>
      <c r="I10" s="16">
        <f t="shared" si="6"/>
        <v>0.11302806712962966</v>
      </c>
      <c r="J10" s="16">
        <f t="shared" si="6"/>
        <v>0.11773756992669758</v>
      </c>
      <c r="K10" s="16">
        <f t="shared" si="6"/>
        <v>0.12264330200697665</v>
      </c>
      <c r="L10" s="16">
        <f t="shared" si="6"/>
        <v>0.12775343959060068</v>
      </c>
      <c r="M10" s="16">
        <f t="shared" si="6"/>
        <v>0.13307649957354237</v>
      </c>
      <c r="N10" s="16">
        <f t="shared" si="6"/>
        <v>0.13862135372243997</v>
      </c>
      <c r="O10" s="16">
        <f t="shared" si="6"/>
        <v>0.14439724346087499</v>
      </c>
      <c r="P10" s="16">
        <f t="shared" si="6"/>
        <v>0.15041379527174478</v>
      </c>
      <c r="Q10" s="16">
        <f t="shared" si="6"/>
        <v>0.15668103674140083</v>
      </c>
      <c r="R10" s="16">
        <f>Q10*(1+$G$4)*R8</f>
        <v>0.16320941327229255</v>
      </c>
      <c r="S10" s="16">
        <f t="shared" ref="S10:AC10" si="7">R10*(1+$G$4)*S8</f>
        <v>0.17000980549197142</v>
      </c>
      <c r="T10" s="16">
        <f t="shared" si="7"/>
        <v>0.17709354738747024</v>
      </c>
      <c r="U10" s="16">
        <f t="shared" si="7"/>
        <v>0.18447244519528153</v>
      </c>
      <c r="V10" s="16">
        <f t="shared" si="7"/>
        <v>0.19215879707841826</v>
      </c>
      <c r="W10" s="16">
        <f t="shared" si="7"/>
        <v>0.20016541362335238</v>
      </c>
      <c r="X10" s="16">
        <f t="shared" si="7"/>
        <v>0.20850563919099208</v>
      </c>
      <c r="Y10" s="16">
        <f t="shared" si="7"/>
        <v>0.21719337415728343</v>
      </c>
      <c r="Z10" s="16">
        <f t="shared" si="7"/>
        <v>0.22624309808050358</v>
      </c>
      <c r="AA10" s="16">
        <f t="shared" si="7"/>
        <v>0.23566989383385792</v>
      </c>
      <c r="AB10" s="16">
        <f t="shared" si="7"/>
        <v>0.24548947274360203</v>
      </c>
      <c r="AC10" s="16">
        <f t="shared" si="7"/>
        <v>0.25571820077458546</v>
      </c>
      <c r="AD10" s="16">
        <f>AC10*(1+$H$4)*AD8</f>
        <v>0</v>
      </c>
      <c r="AE10" s="16">
        <f t="shared" ref="AE10:AO10" si="8">AD10*(1+$H$4)*AE8</f>
        <v>0</v>
      </c>
      <c r="AF10" s="16">
        <f t="shared" si="8"/>
        <v>0</v>
      </c>
      <c r="AG10" s="16">
        <f t="shared" si="8"/>
        <v>0</v>
      </c>
      <c r="AH10" s="16">
        <f t="shared" si="8"/>
        <v>0</v>
      </c>
      <c r="AI10" s="16">
        <f t="shared" si="8"/>
        <v>0</v>
      </c>
      <c r="AJ10" s="16">
        <f t="shared" si="8"/>
        <v>0</v>
      </c>
      <c r="AK10" s="16">
        <f t="shared" si="8"/>
        <v>0</v>
      </c>
      <c r="AL10" s="16">
        <f t="shared" si="8"/>
        <v>0</v>
      </c>
      <c r="AM10" s="16">
        <f t="shared" si="8"/>
        <v>0</v>
      </c>
      <c r="AN10" s="16">
        <f t="shared" si="8"/>
        <v>0</v>
      </c>
      <c r="AO10" s="16">
        <f t="shared" si="8"/>
        <v>0</v>
      </c>
      <c r="AP10" s="16">
        <f>AO10*(1+$I$4)*AP8</f>
        <v>0</v>
      </c>
      <c r="AQ10" s="16">
        <f t="shared" ref="AQ10:BA10" si="9">AP10*(1+$I$4)*AQ8</f>
        <v>0</v>
      </c>
      <c r="AR10" s="16">
        <f t="shared" si="9"/>
        <v>0</v>
      </c>
      <c r="AS10" s="16">
        <f t="shared" si="9"/>
        <v>0</v>
      </c>
      <c r="AT10" s="16">
        <f t="shared" si="9"/>
        <v>0</v>
      </c>
      <c r="AU10" s="16">
        <f t="shared" si="9"/>
        <v>0</v>
      </c>
      <c r="AV10" s="16">
        <f t="shared" si="9"/>
        <v>0</v>
      </c>
      <c r="AW10" s="16">
        <f t="shared" si="9"/>
        <v>0</v>
      </c>
      <c r="AX10" s="16">
        <f t="shared" si="9"/>
        <v>0</v>
      </c>
      <c r="AY10" s="16">
        <f t="shared" si="9"/>
        <v>0</v>
      </c>
      <c r="AZ10" s="16">
        <f t="shared" si="9"/>
        <v>0</v>
      </c>
      <c r="BA10" s="48">
        <f t="shared" si="9"/>
        <v>0</v>
      </c>
      <c r="BB10" s="5"/>
    </row>
    <row r="11" spans="1:54" ht="15" thickBot="1" x14ac:dyDescent="0.4">
      <c r="A11" s="26" t="s">
        <v>108</v>
      </c>
      <c r="B11" s="32">
        <v>15000</v>
      </c>
      <c r="D11" s="49" t="s">
        <v>22</v>
      </c>
      <c r="E11" s="50"/>
      <c r="F11" s="50">
        <f>(E9+F9)*0.5*F10*F8/12</f>
        <v>2511.4583333333335</v>
      </c>
      <c r="G11" s="50">
        <f>(F9+G9)*0.5*G10*G8/12</f>
        <v>2640.0833695023161</v>
      </c>
      <c r="H11" s="50">
        <f t="shared" ref="H11:BA11" si="10">(G9+H9)*0.5*H10*H8/12</f>
        <v>2775.2959726278691</v>
      </c>
      <c r="I11" s="50">
        <f t="shared" si="10"/>
        <v>2917.4335267815545</v>
      </c>
      <c r="J11" s="50">
        <f t="shared" si="10"/>
        <v>3066.8506952538737</v>
      </c>
      <c r="K11" s="50">
        <f t="shared" si="10"/>
        <v>3223.9203055142721</v>
      </c>
      <c r="L11" s="50">
        <f t="shared" si="10"/>
        <v>3389.0342794946046</v>
      </c>
      <c r="M11" s="50">
        <f t="shared" si="10"/>
        <v>3562.6046115173322</v>
      </c>
      <c r="N11" s="50">
        <f t="shared" si="10"/>
        <v>3745.0643963085854</v>
      </c>
      <c r="O11" s="50">
        <f t="shared" si="10"/>
        <v>3936.8689096611961</v>
      </c>
      <c r="P11" s="50">
        <f t="shared" si="10"/>
        <v>4138.4967444441927</v>
      </c>
      <c r="Q11" s="50">
        <f t="shared" si="10"/>
        <v>4350.4510047933318</v>
      </c>
      <c r="R11" s="50">
        <f t="shared" si="10"/>
        <v>4573.2605614624345</v>
      </c>
      <c r="S11" s="50">
        <f t="shared" si="10"/>
        <v>4807.4813714678903</v>
      </c>
      <c r="T11" s="50">
        <f t="shared" si="10"/>
        <v>5053.6978653191118</v>
      </c>
      <c r="U11" s="50">
        <f t="shared" si="10"/>
        <v>5312.5244052963935</v>
      </c>
      <c r="V11" s="50">
        <f t="shared" si="10"/>
        <v>5584.6068184148726</v>
      </c>
      <c r="W11" s="50">
        <f t="shared" si="10"/>
        <v>5870.6240078996634</v>
      </c>
      <c r="X11" s="50">
        <f t="shared" si="10"/>
        <v>6171.2896471931354</v>
      </c>
      <c r="Y11" s="50">
        <f t="shared" si="10"/>
        <v>6487.3539607212588</v>
      </c>
      <c r="Z11" s="50">
        <f t="shared" si="10"/>
        <v>6819.6055958623656</v>
      </c>
      <c r="AA11" s="50">
        <f t="shared" si="10"/>
        <v>7168.8735907893461</v>
      </c>
      <c r="AB11" s="50">
        <f t="shared" si="10"/>
        <v>7536.0294430953991</v>
      </c>
      <c r="AC11" s="50">
        <f t="shared" si="10"/>
        <v>7921.9892843650423</v>
      </c>
      <c r="AD11" s="50">
        <f t="shared" si="10"/>
        <v>0</v>
      </c>
      <c r="AE11" s="50">
        <f t="shared" si="10"/>
        <v>0</v>
      </c>
      <c r="AF11" s="50">
        <f t="shared" si="10"/>
        <v>0</v>
      </c>
      <c r="AG11" s="50">
        <f t="shared" si="10"/>
        <v>0</v>
      </c>
      <c r="AH11" s="50">
        <f t="shared" si="10"/>
        <v>0</v>
      </c>
      <c r="AI11" s="50">
        <f t="shared" si="10"/>
        <v>0</v>
      </c>
      <c r="AJ11" s="50">
        <f t="shared" si="10"/>
        <v>0</v>
      </c>
      <c r="AK11" s="50">
        <f t="shared" si="10"/>
        <v>0</v>
      </c>
      <c r="AL11" s="50">
        <f t="shared" si="10"/>
        <v>0</v>
      </c>
      <c r="AM11" s="50">
        <f t="shared" si="10"/>
        <v>0</v>
      </c>
      <c r="AN11" s="50">
        <f t="shared" si="10"/>
        <v>0</v>
      </c>
      <c r="AO11" s="50">
        <f t="shared" si="10"/>
        <v>0</v>
      </c>
      <c r="AP11" s="50">
        <f t="shared" si="10"/>
        <v>0</v>
      </c>
      <c r="AQ11" s="50">
        <f t="shared" si="10"/>
        <v>0</v>
      </c>
      <c r="AR11" s="50">
        <f t="shared" si="10"/>
        <v>0</v>
      </c>
      <c r="AS11" s="50">
        <f t="shared" si="10"/>
        <v>0</v>
      </c>
      <c r="AT11" s="50">
        <f t="shared" si="10"/>
        <v>0</v>
      </c>
      <c r="AU11" s="50">
        <f t="shared" si="10"/>
        <v>0</v>
      </c>
      <c r="AV11" s="50">
        <f t="shared" si="10"/>
        <v>0</v>
      </c>
      <c r="AW11" s="50">
        <f t="shared" si="10"/>
        <v>0</v>
      </c>
      <c r="AX11" s="50">
        <f t="shared" si="10"/>
        <v>0</v>
      </c>
      <c r="AY11" s="50">
        <f t="shared" si="10"/>
        <v>0</v>
      </c>
      <c r="AZ11" s="50">
        <f t="shared" si="10"/>
        <v>0</v>
      </c>
      <c r="BA11" s="51">
        <f t="shared" si="10"/>
        <v>0</v>
      </c>
      <c r="BB11" s="5"/>
    </row>
    <row r="12" spans="1:54" ht="15" thickBot="1" x14ac:dyDescent="0.4">
      <c r="A12" s="26" t="s">
        <v>109</v>
      </c>
      <c r="B12" s="32">
        <v>12000</v>
      </c>
      <c r="E12" s="5"/>
      <c r="F12" s="5"/>
      <c r="G12" s="6"/>
      <c r="H12" s="6"/>
      <c r="I12" s="6"/>
      <c r="J12" s="5"/>
      <c r="K12" s="6"/>
      <c r="L12" s="5"/>
      <c r="M12" s="5"/>
      <c r="N12" s="5"/>
      <c r="O12" s="5"/>
      <c r="P12" s="5"/>
      <c r="Q12" s="5"/>
      <c r="R12" s="5"/>
      <c r="S12" s="5"/>
      <c r="T12" s="5"/>
      <c r="U12" s="5"/>
      <c r="V12" s="5"/>
      <c r="W12" s="5"/>
      <c r="X12" s="5"/>
      <c r="Y12" s="5"/>
      <c r="Z12" s="5"/>
      <c r="AA12" s="5"/>
      <c r="AB12" s="5"/>
      <c r="AC12" s="5"/>
      <c r="AD12" s="5"/>
      <c r="AE12" s="5"/>
      <c r="AF12" s="5"/>
      <c r="AG12" s="5"/>
      <c r="AH12" s="5"/>
      <c r="AI12" s="5"/>
      <c r="AJ12" s="5"/>
      <c r="AK12" s="5"/>
      <c r="AL12" s="5"/>
      <c r="AM12" s="5"/>
      <c r="AN12" s="5"/>
      <c r="AO12" s="5"/>
      <c r="AP12" s="5"/>
      <c r="AQ12" s="5"/>
      <c r="AR12" s="5"/>
      <c r="AS12" s="5"/>
      <c r="AT12" s="5"/>
      <c r="AU12" s="5"/>
      <c r="AV12" s="5"/>
      <c r="AW12" s="5"/>
      <c r="AX12" s="5"/>
      <c r="AY12" s="5"/>
      <c r="AZ12" s="5"/>
      <c r="BA12" s="5"/>
      <c r="BB12" s="5"/>
    </row>
    <row r="13" spans="1:54" ht="15" thickBot="1" x14ac:dyDescent="0.4">
      <c r="A13" s="22" t="s">
        <v>6</v>
      </c>
      <c r="B13" s="33">
        <v>0</v>
      </c>
      <c r="D13" s="34" t="s">
        <v>32</v>
      </c>
      <c r="E13" s="35" t="s">
        <v>106</v>
      </c>
      <c r="F13" s="35" t="s">
        <v>58</v>
      </c>
      <c r="G13" s="35" t="s">
        <v>59</v>
      </c>
      <c r="H13" s="35" t="s">
        <v>60</v>
      </c>
      <c r="I13" s="35" t="s">
        <v>61</v>
      </c>
      <c r="J13" s="35" t="s">
        <v>62</v>
      </c>
      <c r="K13" s="35" t="s">
        <v>63</v>
      </c>
      <c r="L13" s="35" t="s">
        <v>64</v>
      </c>
      <c r="M13" s="35" t="s">
        <v>65</v>
      </c>
      <c r="N13" s="35" t="s">
        <v>66</v>
      </c>
      <c r="O13" s="35" t="s">
        <v>67</v>
      </c>
      <c r="P13" s="35" t="s">
        <v>68</v>
      </c>
      <c r="Q13" s="35" t="s">
        <v>69</v>
      </c>
      <c r="R13" s="35" t="s">
        <v>70</v>
      </c>
      <c r="S13" s="35" t="s">
        <v>71</v>
      </c>
      <c r="T13" s="35" t="s">
        <v>72</v>
      </c>
      <c r="U13" s="35" t="s">
        <v>73</v>
      </c>
      <c r="V13" s="35" t="s">
        <v>74</v>
      </c>
      <c r="W13" s="35" t="s">
        <v>75</v>
      </c>
      <c r="X13" s="35" t="s">
        <v>76</v>
      </c>
      <c r="Y13" s="35" t="s">
        <v>77</v>
      </c>
      <c r="Z13" s="35" t="s">
        <v>78</v>
      </c>
      <c r="AA13" s="35" t="s">
        <v>79</v>
      </c>
      <c r="AB13" s="35" t="s">
        <v>80</v>
      </c>
      <c r="AC13" s="35" t="s">
        <v>81</v>
      </c>
      <c r="AD13" s="35" t="s">
        <v>82</v>
      </c>
      <c r="AE13" s="35" t="s">
        <v>83</v>
      </c>
      <c r="AF13" s="35" t="s">
        <v>84</v>
      </c>
      <c r="AG13" s="35" t="s">
        <v>85</v>
      </c>
      <c r="AH13" s="35" t="s">
        <v>86</v>
      </c>
      <c r="AI13" s="35" t="s">
        <v>87</v>
      </c>
      <c r="AJ13" s="35" t="s">
        <v>88</v>
      </c>
      <c r="AK13" s="35" t="s">
        <v>89</v>
      </c>
      <c r="AL13" s="35" t="s">
        <v>90</v>
      </c>
      <c r="AM13" s="35" t="s">
        <v>91</v>
      </c>
      <c r="AN13" s="35" t="s">
        <v>92</v>
      </c>
      <c r="AO13" s="35" t="s">
        <v>93</v>
      </c>
      <c r="AP13" s="35" t="s">
        <v>94</v>
      </c>
      <c r="AQ13" s="35" t="s">
        <v>95</v>
      </c>
      <c r="AR13" s="35" t="s">
        <v>96</v>
      </c>
      <c r="AS13" s="35" t="s">
        <v>97</v>
      </c>
      <c r="AT13" s="35" t="s">
        <v>98</v>
      </c>
      <c r="AU13" s="35" t="s">
        <v>99</v>
      </c>
      <c r="AV13" s="35" t="s">
        <v>100</v>
      </c>
      <c r="AW13" s="35" t="s">
        <v>101</v>
      </c>
      <c r="AX13" s="35" t="s">
        <v>102</v>
      </c>
      <c r="AY13" s="35" t="s">
        <v>103</v>
      </c>
      <c r="AZ13" s="35" t="s">
        <v>104</v>
      </c>
      <c r="BA13" s="36" t="s">
        <v>105</v>
      </c>
      <c r="BB13" s="5"/>
    </row>
    <row r="14" spans="1:54" x14ac:dyDescent="0.35">
      <c r="D14" s="26" t="s">
        <v>33</v>
      </c>
      <c r="E14" s="52">
        <v>50000</v>
      </c>
      <c r="F14" s="53">
        <v>0</v>
      </c>
      <c r="G14" s="53">
        <v>0</v>
      </c>
      <c r="H14" s="53">
        <v>0</v>
      </c>
      <c r="I14" s="53">
        <v>0</v>
      </c>
      <c r="J14" s="53">
        <v>0</v>
      </c>
      <c r="K14" s="53">
        <v>0</v>
      </c>
      <c r="L14" s="53">
        <v>0</v>
      </c>
      <c r="M14" s="53">
        <v>0</v>
      </c>
      <c r="N14" s="53">
        <v>0</v>
      </c>
      <c r="O14" s="53">
        <v>0</v>
      </c>
      <c r="P14" s="53">
        <v>0</v>
      </c>
      <c r="Q14" s="53">
        <v>0</v>
      </c>
      <c r="R14" s="53">
        <v>0</v>
      </c>
      <c r="S14" s="53">
        <v>0</v>
      </c>
      <c r="T14" s="53">
        <v>0</v>
      </c>
      <c r="U14" s="53">
        <v>0</v>
      </c>
      <c r="V14" s="53">
        <v>0</v>
      </c>
      <c r="W14" s="53">
        <v>0</v>
      </c>
      <c r="X14" s="53">
        <v>0</v>
      </c>
      <c r="Y14" s="53">
        <v>0</v>
      </c>
      <c r="Z14" s="53">
        <v>0</v>
      </c>
      <c r="AA14" s="53">
        <v>0</v>
      </c>
      <c r="AB14" s="53">
        <v>0</v>
      </c>
      <c r="AC14" s="53">
        <v>0</v>
      </c>
      <c r="AD14" s="53">
        <v>0</v>
      </c>
      <c r="AE14" s="53">
        <v>0</v>
      </c>
      <c r="AF14" s="53">
        <v>0</v>
      </c>
      <c r="AG14" s="53">
        <v>0</v>
      </c>
      <c r="AH14" s="53">
        <v>0</v>
      </c>
      <c r="AI14" s="53">
        <v>0</v>
      </c>
      <c r="AJ14" s="53">
        <v>0</v>
      </c>
      <c r="AK14" s="53">
        <v>0</v>
      </c>
      <c r="AL14" s="53">
        <v>0</v>
      </c>
      <c r="AM14" s="53">
        <v>0</v>
      </c>
      <c r="AN14" s="53">
        <v>0</v>
      </c>
      <c r="AO14" s="53">
        <v>0</v>
      </c>
      <c r="AP14" s="53">
        <v>0</v>
      </c>
      <c r="AQ14" s="53">
        <v>0</v>
      </c>
      <c r="AR14" s="53">
        <v>0</v>
      </c>
      <c r="AS14" s="53">
        <v>0</v>
      </c>
      <c r="AT14" s="53">
        <v>0</v>
      </c>
      <c r="AU14" s="53">
        <v>0</v>
      </c>
      <c r="AV14" s="53">
        <v>0</v>
      </c>
      <c r="AW14" s="53">
        <v>0</v>
      </c>
      <c r="AX14" s="53">
        <v>0</v>
      </c>
      <c r="AY14" s="53">
        <v>0</v>
      </c>
      <c r="AZ14" s="53">
        <v>0</v>
      </c>
      <c r="BA14" s="54">
        <v>0</v>
      </c>
      <c r="BB14" s="5"/>
    </row>
    <row r="15" spans="1:54" x14ac:dyDescent="0.35">
      <c r="D15" s="26" t="s">
        <v>35</v>
      </c>
      <c r="E15" s="52"/>
      <c r="F15" s="53">
        <f>F11*50*$B$10</f>
        <v>27626.041666666668</v>
      </c>
      <c r="G15" s="53">
        <f t="shared" ref="G15:BA15" si="11">G11*50*$B$10</f>
        <v>29040.917064525482</v>
      </c>
      <c r="H15" s="53">
        <f t="shared" si="11"/>
        <v>30528.255698906563</v>
      </c>
      <c r="I15" s="53">
        <f t="shared" si="11"/>
        <v>32091.768794597101</v>
      </c>
      <c r="J15" s="53">
        <f t="shared" si="11"/>
        <v>33735.357647792611</v>
      </c>
      <c r="K15" s="53">
        <f t="shared" si="11"/>
        <v>35463.123360656995</v>
      </c>
      <c r="L15" s="53">
        <f t="shared" si="11"/>
        <v>37279.37707444065</v>
      </c>
      <c r="M15" s="53">
        <f t="shared" si="11"/>
        <v>39188.650726690656</v>
      </c>
      <c r="N15" s="53">
        <f t="shared" si="11"/>
        <v>41195.708359394441</v>
      </c>
      <c r="O15" s="53">
        <f t="shared" si="11"/>
        <v>43305.558006273153</v>
      </c>
      <c r="P15" s="53">
        <f t="shared" si="11"/>
        <v>45523.464188886122</v>
      </c>
      <c r="Q15" s="53">
        <f t="shared" si="11"/>
        <v>47854.961052726649</v>
      </c>
      <c r="R15" s="53">
        <f t="shared" si="11"/>
        <v>50305.866176086784</v>
      </c>
      <c r="S15" s="53">
        <f t="shared" si="11"/>
        <v>52882.295086146798</v>
      </c>
      <c r="T15" s="53">
        <f t="shared" si="11"/>
        <v>55590.676518510227</v>
      </c>
      <c r="U15" s="53">
        <f t="shared" si="11"/>
        <v>58437.768458260332</v>
      </c>
      <c r="V15" s="53">
        <f t="shared" si="11"/>
        <v>61430.675002563607</v>
      </c>
      <c r="W15" s="53">
        <f t="shared" si="11"/>
        <v>64576.864086896298</v>
      </c>
      <c r="X15" s="53">
        <f t="shared" si="11"/>
        <v>67884.186119124497</v>
      </c>
      <c r="Y15" s="53">
        <f t="shared" si="11"/>
        <v>71360.893567933846</v>
      </c>
      <c r="Z15" s="53">
        <f t="shared" si="11"/>
        <v>75015.661554486025</v>
      </c>
      <c r="AA15" s="53">
        <f t="shared" si="11"/>
        <v>78857.60949868281</v>
      </c>
      <c r="AB15" s="53">
        <f t="shared" si="11"/>
        <v>82896.323874049383</v>
      </c>
      <c r="AC15" s="53">
        <f t="shared" si="11"/>
        <v>87141.882128015466</v>
      </c>
      <c r="AD15" s="53">
        <f t="shared" si="11"/>
        <v>0</v>
      </c>
      <c r="AE15" s="53">
        <f t="shared" si="11"/>
        <v>0</v>
      </c>
      <c r="AF15" s="53">
        <f t="shared" si="11"/>
        <v>0</v>
      </c>
      <c r="AG15" s="53">
        <f t="shared" si="11"/>
        <v>0</v>
      </c>
      <c r="AH15" s="53">
        <f t="shared" si="11"/>
        <v>0</v>
      </c>
      <c r="AI15" s="53">
        <f t="shared" si="11"/>
        <v>0</v>
      </c>
      <c r="AJ15" s="53">
        <f t="shared" si="11"/>
        <v>0</v>
      </c>
      <c r="AK15" s="53">
        <f t="shared" si="11"/>
        <v>0</v>
      </c>
      <c r="AL15" s="53">
        <f t="shared" si="11"/>
        <v>0</v>
      </c>
      <c r="AM15" s="53">
        <f t="shared" si="11"/>
        <v>0</v>
      </c>
      <c r="AN15" s="53">
        <f t="shared" si="11"/>
        <v>0</v>
      </c>
      <c r="AO15" s="53">
        <f t="shared" si="11"/>
        <v>0</v>
      </c>
      <c r="AP15" s="53">
        <f t="shared" si="11"/>
        <v>0</v>
      </c>
      <c r="AQ15" s="53">
        <f t="shared" si="11"/>
        <v>0</v>
      </c>
      <c r="AR15" s="53">
        <f t="shared" si="11"/>
        <v>0</v>
      </c>
      <c r="AS15" s="53">
        <f t="shared" si="11"/>
        <v>0</v>
      </c>
      <c r="AT15" s="53">
        <f t="shared" si="11"/>
        <v>0</v>
      </c>
      <c r="AU15" s="53">
        <f t="shared" si="11"/>
        <v>0</v>
      </c>
      <c r="AV15" s="53">
        <f t="shared" si="11"/>
        <v>0</v>
      </c>
      <c r="AW15" s="53">
        <f t="shared" si="11"/>
        <v>0</v>
      </c>
      <c r="AX15" s="53">
        <f t="shared" si="11"/>
        <v>0</v>
      </c>
      <c r="AY15" s="53">
        <f t="shared" si="11"/>
        <v>0</v>
      </c>
      <c r="AZ15" s="53">
        <f t="shared" si="11"/>
        <v>0</v>
      </c>
      <c r="BA15" s="54">
        <f t="shared" si="11"/>
        <v>0</v>
      </c>
      <c r="BB15" s="5"/>
    </row>
    <row r="16" spans="1:54" ht="15" thickBot="1" x14ac:dyDescent="0.4">
      <c r="D16" s="49" t="s">
        <v>34</v>
      </c>
      <c r="E16" s="55">
        <f t="shared" ref="E16:AJ16" si="12">SUM(E14:E15)</f>
        <v>50000</v>
      </c>
      <c r="F16" s="55">
        <f t="shared" si="12"/>
        <v>27626.041666666668</v>
      </c>
      <c r="G16" s="55">
        <f t="shared" si="12"/>
        <v>29040.917064525482</v>
      </c>
      <c r="H16" s="55">
        <f t="shared" si="12"/>
        <v>30528.255698906563</v>
      </c>
      <c r="I16" s="55">
        <f t="shared" si="12"/>
        <v>32091.768794597101</v>
      </c>
      <c r="J16" s="55">
        <f t="shared" si="12"/>
        <v>33735.357647792611</v>
      </c>
      <c r="K16" s="55">
        <f t="shared" si="12"/>
        <v>35463.123360656995</v>
      </c>
      <c r="L16" s="55">
        <f t="shared" si="12"/>
        <v>37279.37707444065</v>
      </c>
      <c r="M16" s="55">
        <f t="shared" si="12"/>
        <v>39188.650726690656</v>
      </c>
      <c r="N16" s="55">
        <f t="shared" si="12"/>
        <v>41195.708359394441</v>
      </c>
      <c r="O16" s="55">
        <f t="shared" si="12"/>
        <v>43305.558006273153</v>
      </c>
      <c r="P16" s="55">
        <f t="shared" si="12"/>
        <v>45523.464188886122</v>
      </c>
      <c r="Q16" s="55">
        <f t="shared" si="12"/>
        <v>47854.961052726649</v>
      </c>
      <c r="R16" s="55">
        <f t="shared" si="12"/>
        <v>50305.866176086784</v>
      </c>
      <c r="S16" s="55">
        <f t="shared" si="12"/>
        <v>52882.295086146798</v>
      </c>
      <c r="T16" s="55">
        <f t="shared" si="12"/>
        <v>55590.676518510227</v>
      </c>
      <c r="U16" s="55">
        <f t="shared" si="12"/>
        <v>58437.768458260332</v>
      </c>
      <c r="V16" s="55">
        <f t="shared" si="12"/>
        <v>61430.675002563607</v>
      </c>
      <c r="W16" s="55">
        <f t="shared" si="12"/>
        <v>64576.864086896298</v>
      </c>
      <c r="X16" s="55">
        <f t="shared" si="12"/>
        <v>67884.186119124497</v>
      </c>
      <c r="Y16" s="55">
        <f t="shared" si="12"/>
        <v>71360.893567933846</v>
      </c>
      <c r="Z16" s="55">
        <f t="shared" si="12"/>
        <v>75015.661554486025</v>
      </c>
      <c r="AA16" s="55">
        <f t="shared" si="12"/>
        <v>78857.60949868281</v>
      </c>
      <c r="AB16" s="55">
        <f t="shared" si="12"/>
        <v>82896.323874049383</v>
      </c>
      <c r="AC16" s="55">
        <f t="shared" si="12"/>
        <v>87141.882128015466</v>
      </c>
      <c r="AD16" s="55">
        <f t="shared" si="12"/>
        <v>0</v>
      </c>
      <c r="AE16" s="55">
        <f t="shared" si="12"/>
        <v>0</v>
      </c>
      <c r="AF16" s="55">
        <f t="shared" si="12"/>
        <v>0</v>
      </c>
      <c r="AG16" s="55">
        <f t="shared" si="12"/>
        <v>0</v>
      </c>
      <c r="AH16" s="55">
        <f t="shared" si="12"/>
        <v>0</v>
      </c>
      <c r="AI16" s="55">
        <f t="shared" si="12"/>
        <v>0</v>
      </c>
      <c r="AJ16" s="55">
        <f t="shared" si="12"/>
        <v>0</v>
      </c>
      <c r="AK16" s="55">
        <f t="shared" ref="AK16:BA16" si="13">SUM(AK14:AK15)</f>
        <v>0</v>
      </c>
      <c r="AL16" s="55">
        <f t="shared" si="13"/>
        <v>0</v>
      </c>
      <c r="AM16" s="55">
        <f t="shared" si="13"/>
        <v>0</v>
      </c>
      <c r="AN16" s="55">
        <f t="shared" si="13"/>
        <v>0</v>
      </c>
      <c r="AO16" s="55">
        <f t="shared" si="13"/>
        <v>0</v>
      </c>
      <c r="AP16" s="55">
        <f t="shared" si="13"/>
        <v>0</v>
      </c>
      <c r="AQ16" s="55">
        <f t="shared" si="13"/>
        <v>0</v>
      </c>
      <c r="AR16" s="55">
        <f t="shared" si="13"/>
        <v>0</v>
      </c>
      <c r="AS16" s="55">
        <f t="shared" si="13"/>
        <v>0</v>
      </c>
      <c r="AT16" s="55">
        <f t="shared" si="13"/>
        <v>0</v>
      </c>
      <c r="AU16" s="55">
        <f t="shared" si="13"/>
        <v>0</v>
      </c>
      <c r="AV16" s="55">
        <f t="shared" si="13"/>
        <v>0</v>
      </c>
      <c r="AW16" s="55">
        <f t="shared" si="13"/>
        <v>0</v>
      </c>
      <c r="AX16" s="55">
        <f t="shared" si="13"/>
        <v>0</v>
      </c>
      <c r="AY16" s="55">
        <f t="shared" si="13"/>
        <v>0</v>
      </c>
      <c r="AZ16" s="55">
        <f t="shared" si="13"/>
        <v>0</v>
      </c>
      <c r="BA16" s="56">
        <f t="shared" si="13"/>
        <v>0</v>
      </c>
      <c r="BB16" s="5"/>
    </row>
    <row r="17" spans="4:54" ht="15" thickBot="1" x14ac:dyDescent="0.4">
      <c r="E17" s="5"/>
      <c r="F17" s="5"/>
      <c r="G17" s="5"/>
      <c r="H17" s="5"/>
      <c r="I17" s="5"/>
      <c r="J17" s="5"/>
      <c r="K17" s="5"/>
      <c r="L17" s="5"/>
      <c r="M17" s="5"/>
      <c r="N17" s="5"/>
      <c r="O17" s="5"/>
      <c r="P17" s="5"/>
      <c r="Q17" s="5"/>
      <c r="R17" s="5"/>
      <c r="S17" s="5"/>
      <c r="T17" s="5"/>
      <c r="U17" s="5"/>
      <c r="V17" s="5"/>
      <c r="W17" s="5"/>
      <c r="X17" s="5"/>
      <c r="Y17" s="5"/>
      <c r="Z17" s="5"/>
      <c r="AA17" s="5"/>
      <c r="AB17" s="5"/>
      <c r="AC17" s="5"/>
      <c r="AD17" s="5"/>
      <c r="AE17" s="5"/>
      <c r="AF17" s="5"/>
      <c r="AG17" s="5"/>
      <c r="AH17" s="5"/>
      <c r="AI17" s="5"/>
      <c r="AJ17" s="5"/>
      <c r="AK17" s="5"/>
      <c r="AL17" s="5"/>
      <c r="AM17" s="5"/>
      <c r="AN17" s="5"/>
      <c r="AO17" s="5"/>
      <c r="AP17" s="5"/>
      <c r="AQ17" s="5"/>
      <c r="AR17" s="5"/>
      <c r="AS17" s="5"/>
      <c r="AT17" s="5"/>
      <c r="AU17" s="5"/>
      <c r="AV17" s="5"/>
      <c r="AW17" s="5"/>
      <c r="AX17" s="5"/>
      <c r="AY17" s="5"/>
      <c r="AZ17" s="5"/>
      <c r="BA17" s="5"/>
      <c r="BB17" s="5"/>
    </row>
    <row r="18" spans="4:54" x14ac:dyDescent="0.35">
      <c r="D18" s="34" t="s">
        <v>13</v>
      </c>
      <c r="E18" s="35" t="s">
        <v>106</v>
      </c>
      <c r="F18" s="35" t="s">
        <v>58</v>
      </c>
      <c r="G18" s="35" t="s">
        <v>59</v>
      </c>
      <c r="H18" s="35" t="s">
        <v>60</v>
      </c>
      <c r="I18" s="35" t="s">
        <v>61</v>
      </c>
      <c r="J18" s="35" t="s">
        <v>62</v>
      </c>
      <c r="K18" s="35" t="s">
        <v>63</v>
      </c>
      <c r="L18" s="35" t="s">
        <v>64</v>
      </c>
      <c r="M18" s="35" t="s">
        <v>65</v>
      </c>
      <c r="N18" s="35" t="s">
        <v>66</v>
      </c>
      <c r="O18" s="35" t="s">
        <v>67</v>
      </c>
      <c r="P18" s="35" t="s">
        <v>68</v>
      </c>
      <c r="Q18" s="35" t="s">
        <v>69</v>
      </c>
      <c r="R18" s="35" t="s">
        <v>70</v>
      </c>
      <c r="S18" s="35" t="s">
        <v>71</v>
      </c>
      <c r="T18" s="35" t="s">
        <v>72</v>
      </c>
      <c r="U18" s="35" t="s">
        <v>73</v>
      </c>
      <c r="V18" s="35" t="s">
        <v>74</v>
      </c>
      <c r="W18" s="35" t="s">
        <v>75</v>
      </c>
      <c r="X18" s="35" t="s">
        <v>76</v>
      </c>
      <c r="Y18" s="35" t="s">
        <v>77</v>
      </c>
      <c r="Z18" s="35" t="s">
        <v>78</v>
      </c>
      <c r="AA18" s="35" t="s">
        <v>79</v>
      </c>
      <c r="AB18" s="35" t="s">
        <v>80</v>
      </c>
      <c r="AC18" s="35" t="s">
        <v>81</v>
      </c>
      <c r="AD18" s="35" t="s">
        <v>82</v>
      </c>
      <c r="AE18" s="35" t="s">
        <v>83</v>
      </c>
      <c r="AF18" s="35" t="s">
        <v>84</v>
      </c>
      <c r="AG18" s="35" t="s">
        <v>85</v>
      </c>
      <c r="AH18" s="35" t="s">
        <v>86</v>
      </c>
      <c r="AI18" s="35" t="s">
        <v>87</v>
      </c>
      <c r="AJ18" s="35" t="s">
        <v>88</v>
      </c>
      <c r="AK18" s="35" t="s">
        <v>89</v>
      </c>
      <c r="AL18" s="35" t="s">
        <v>90</v>
      </c>
      <c r="AM18" s="35" t="s">
        <v>91</v>
      </c>
      <c r="AN18" s="35" t="s">
        <v>92</v>
      </c>
      <c r="AO18" s="35" t="s">
        <v>93</v>
      </c>
      <c r="AP18" s="35" t="s">
        <v>94</v>
      </c>
      <c r="AQ18" s="35" t="s">
        <v>95</v>
      </c>
      <c r="AR18" s="35" t="s">
        <v>96</v>
      </c>
      <c r="AS18" s="35" t="s">
        <v>97</v>
      </c>
      <c r="AT18" s="35" t="s">
        <v>98</v>
      </c>
      <c r="AU18" s="35" t="s">
        <v>99</v>
      </c>
      <c r="AV18" s="35" t="s">
        <v>100</v>
      </c>
      <c r="AW18" s="35" t="s">
        <v>101</v>
      </c>
      <c r="AX18" s="35" t="s">
        <v>102</v>
      </c>
      <c r="AY18" s="35" t="s">
        <v>103</v>
      </c>
      <c r="AZ18" s="35" t="s">
        <v>104</v>
      </c>
      <c r="BA18" s="36" t="s">
        <v>105</v>
      </c>
      <c r="BB18" s="5"/>
    </row>
    <row r="19" spans="4:54" x14ac:dyDescent="0.35">
      <c r="D19" s="26" t="s">
        <v>26</v>
      </c>
      <c r="E19" s="17">
        <f>E16</f>
        <v>50000</v>
      </c>
      <c r="F19" s="17">
        <f>MAX($B$11,F15)</f>
        <v>27626.041666666668</v>
      </c>
      <c r="G19" s="17">
        <f t="shared" ref="G19:K19" si="14">MAX($B$11,G15)</f>
        <v>29040.917064525482</v>
      </c>
      <c r="H19" s="17">
        <f t="shared" si="14"/>
        <v>30528.255698906563</v>
      </c>
      <c r="I19" s="17">
        <f t="shared" si="14"/>
        <v>32091.768794597101</v>
      </c>
      <c r="J19" s="17">
        <f t="shared" si="14"/>
        <v>33735.357647792611</v>
      </c>
      <c r="K19" s="17">
        <f t="shared" si="14"/>
        <v>35463.123360656995</v>
      </c>
      <c r="L19" s="17">
        <f>MAX($B$12,L15)</f>
        <v>37279.37707444065</v>
      </c>
      <c r="M19" s="17">
        <f t="shared" ref="M19:AC19" si="15">MAX($B$12,M15)</f>
        <v>39188.650726690656</v>
      </c>
      <c r="N19" s="17">
        <f t="shared" si="15"/>
        <v>41195.708359394441</v>
      </c>
      <c r="O19" s="17">
        <f t="shared" si="15"/>
        <v>43305.558006273153</v>
      </c>
      <c r="P19" s="17">
        <f t="shared" si="15"/>
        <v>45523.464188886122</v>
      </c>
      <c r="Q19" s="17">
        <f t="shared" si="15"/>
        <v>47854.961052726649</v>
      </c>
      <c r="R19" s="17">
        <f t="shared" si="15"/>
        <v>50305.866176086784</v>
      </c>
      <c r="S19" s="17">
        <f t="shared" si="15"/>
        <v>52882.295086146798</v>
      </c>
      <c r="T19" s="17">
        <f t="shared" si="15"/>
        <v>55590.676518510227</v>
      </c>
      <c r="U19" s="17">
        <f t="shared" si="15"/>
        <v>58437.768458260332</v>
      </c>
      <c r="V19" s="17">
        <f t="shared" si="15"/>
        <v>61430.675002563607</v>
      </c>
      <c r="W19" s="17">
        <f t="shared" si="15"/>
        <v>64576.864086896298</v>
      </c>
      <c r="X19" s="17">
        <f t="shared" si="15"/>
        <v>67884.186119124497</v>
      </c>
      <c r="Y19" s="17">
        <f t="shared" si="15"/>
        <v>71360.893567933846</v>
      </c>
      <c r="Z19" s="17">
        <f t="shared" si="15"/>
        <v>75015.661554486025</v>
      </c>
      <c r="AA19" s="17">
        <f t="shared" si="15"/>
        <v>78857.60949868281</v>
      </c>
      <c r="AB19" s="17">
        <f t="shared" si="15"/>
        <v>82896.323874049383</v>
      </c>
      <c r="AC19" s="17">
        <f t="shared" si="15"/>
        <v>87141.882128015466</v>
      </c>
      <c r="AD19" s="53">
        <f>AD15</f>
        <v>0</v>
      </c>
      <c r="AE19" s="53">
        <f t="shared" ref="AE19:BA19" si="16">AE15</f>
        <v>0</v>
      </c>
      <c r="AF19" s="53">
        <f t="shared" si="16"/>
        <v>0</v>
      </c>
      <c r="AG19" s="53">
        <f t="shared" si="16"/>
        <v>0</v>
      </c>
      <c r="AH19" s="53">
        <f t="shared" si="16"/>
        <v>0</v>
      </c>
      <c r="AI19" s="53">
        <f t="shared" si="16"/>
        <v>0</v>
      </c>
      <c r="AJ19" s="53">
        <f t="shared" si="16"/>
        <v>0</v>
      </c>
      <c r="AK19" s="53">
        <f t="shared" si="16"/>
        <v>0</v>
      </c>
      <c r="AL19" s="53">
        <f t="shared" si="16"/>
        <v>0</v>
      </c>
      <c r="AM19" s="53">
        <f t="shared" si="16"/>
        <v>0</v>
      </c>
      <c r="AN19" s="53">
        <f t="shared" si="16"/>
        <v>0</v>
      </c>
      <c r="AO19" s="53">
        <f t="shared" si="16"/>
        <v>0</v>
      </c>
      <c r="AP19" s="53">
        <f t="shared" si="16"/>
        <v>0</v>
      </c>
      <c r="AQ19" s="53">
        <f t="shared" si="16"/>
        <v>0</v>
      </c>
      <c r="AR19" s="53">
        <f t="shared" si="16"/>
        <v>0</v>
      </c>
      <c r="AS19" s="53">
        <f t="shared" si="16"/>
        <v>0</v>
      </c>
      <c r="AT19" s="53">
        <f t="shared" si="16"/>
        <v>0</v>
      </c>
      <c r="AU19" s="53">
        <f t="shared" si="16"/>
        <v>0</v>
      </c>
      <c r="AV19" s="53">
        <f t="shared" si="16"/>
        <v>0</v>
      </c>
      <c r="AW19" s="53">
        <f t="shared" si="16"/>
        <v>0</v>
      </c>
      <c r="AX19" s="53">
        <f t="shared" si="16"/>
        <v>0</v>
      </c>
      <c r="AY19" s="53">
        <f t="shared" si="16"/>
        <v>0</v>
      </c>
      <c r="AZ19" s="53">
        <f t="shared" si="16"/>
        <v>0</v>
      </c>
      <c r="BA19" s="54">
        <f t="shared" si="16"/>
        <v>0</v>
      </c>
      <c r="BB19" s="5"/>
    </row>
    <row r="20" spans="4:54" x14ac:dyDescent="0.35">
      <c r="D20" s="26" t="s">
        <v>25</v>
      </c>
      <c r="E20" s="17">
        <v>0</v>
      </c>
      <c r="F20" s="17">
        <v>0</v>
      </c>
      <c r="G20" s="17">
        <v>0</v>
      </c>
      <c r="H20" s="17">
        <v>0</v>
      </c>
      <c r="I20" s="17">
        <v>0</v>
      </c>
      <c r="J20" s="17">
        <v>0</v>
      </c>
      <c r="K20" s="17">
        <v>0</v>
      </c>
      <c r="L20" s="17">
        <v>0</v>
      </c>
      <c r="M20" s="17">
        <v>0</v>
      </c>
      <c r="N20" s="17">
        <v>0</v>
      </c>
      <c r="O20" s="17">
        <v>0</v>
      </c>
      <c r="P20" s="17">
        <v>0</v>
      </c>
      <c r="Q20" s="17">
        <v>0</v>
      </c>
      <c r="R20" s="17">
        <v>0</v>
      </c>
      <c r="S20" s="17">
        <v>0</v>
      </c>
      <c r="T20" s="17">
        <v>0</v>
      </c>
      <c r="U20" s="17">
        <v>0</v>
      </c>
      <c r="V20" s="17">
        <v>0</v>
      </c>
      <c r="W20" s="17">
        <v>0</v>
      </c>
      <c r="X20" s="17">
        <v>0</v>
      </c>
      <c r="Y20" s="17">
        <v>0</v>
      </c>
      <c r="Z20" s="17">
        <v>0</v>
      </c>
      <c r="AA20" s="17">
        <v>0</v>
      </c>
      <c r="AB20" s="17">
        <v>0</v>
      </c>
      <c r="AC20" s="17">
        <v>0</v>
      </c>
      <c r="AD20" s="17">
        <v>0</v>
      </c>
      <c r="AE20" s="17">
        <v>0</v>
      </c>
      <c r="AF20" s="17">
        <v>0</v>
      </c>
      <c r="AG20" s="17">
        <v>0</v>
      </c>
      <c r="AH20" s="17">
        <v>0</v>
      </c>
      <c r="AI20" s="17">
        <v>0</v>
      </c>
      <c r="AJ20" s="17">
        <v>0</v>
      </c>
      <c r="AK20" s="17">
        <v>0</v>
      </c>
      <c r="AL20" s="17">
        <v>0</v>
      </c>
      <c r="AM20" s="17">
        <v>0</v>
      </c>
      <c r="AN20" s="17">
        <v>0</v>
      </c>
      <c r="AO20" s="17">
        <v>0</v>
      </c>
      <c r="AP20" s="17">
        <v>0</v>
      </c>
      <c r="AQ20" s="17">
        <v>0</v>
      </c>
      <c r="AR20" s="17">
        <v>0</v>
      </c>
      <c r="AS20" s="17">
        <v>0</v>
      </c>
      <c r="AT20" s="17">
        <v>0</v>
      </c>
      <c r="AU20" s="17">
        <v>0</v>
      </c>
      <c r="AV20" s="17">
        <v>0</v>
      </c>
      <c r="AW20" s="17">
        <v>0</v>
      </c>
      <c r="AX20" s="17">
        <v>0</v>
      </c>
      <c r="AY20" s="17">
        <v>0</v>
      </c>
      <c r="AZ20" s="17">
        <v>0</v>
      </c>
      <c r="BA20" s="57">
        <v>0</v>
      </c>
      <c r="BB20" s="5"/>
    </row>
    <row r="21" spans="4:54" ht="15" thickBot="1" x14ac:dyDescent="0.4">
      <c r="D21" s="49" t="s">
        <v>27</v>
      </c>
      <c r="E21" s="58">
        <f>SUM(E19+E20)</f>
        <v>50000</v>
      </c>
      <c r="F21" s="58">
        <f t="shared" ref="F21:BA21" si="17">SUM(F19+F20)</f>
        <v>27626.041666666668</v>
      </c>
      <c r="G21" s="58">
        <f t="shared" si="17"/>
        <v>29040.917064525482</v>
      </c>
      <c r="H21" s="58">
        <f t="shared" si="17"/>
        <v>30528.255698906563</v>
      </c>
      <c r="I21" s="58">
        <f t="shared" si="17"/>
        <v>32091.768794597101</v>
      </c>
      <c r="J21" s="58">
        <f t="shared" si="17"/>
        <v>33735.357647792611</v>
      </c>
      <c r="K21" s="58">
        <f t="shared" si="17"/>
        <v>35463.123360656995</v>
      </c>
      <c r="L21" s="58">
        <f t="shared" si="17"/>
        <v>37279.37707444065</v>
      </c>
      <c r="M21" s="58">
        <f t="shared" si="17"/>
        <v>39188.650726690656</v>
      </c>
      <c r="N21" s="58">
        <f t="shared" si="17"/>
        <v>41195.708359394441</v>
      </c>
      <c r="O21" s="58">
        <f t="shared" si="17"/>
        <v>43305.558006273153</v>
      </c>
      <c r="P21" s="58">
        <f t="shared" si="17"/>
        <v>45523.464188886122</v>
      </c>
      <c r="Q21" s="58">
        <f t="shared" si="17"/>
        <v>47854.961052726649</v>
      </c>
      <c r="R21" s="58">
        <f t="shared" si="17"/>
        <v>50305.866176086784</v>
      </c>
      <c r="S21" s="58">
        <f t="shared" si="17"/>
        <v>52882.295086146798</v>
      </c>
      <c r="T21" s="58">
        <f t="shared" si="17"/>
        <v>55590.676518510227</v>
      </c>
      <c r="U21" s="58">
        <f t="shared" si="17"/>
        <v>58437.768458260332</v>
      </c>
      <c r="V21" s="58">
        <f t="shared" si="17"/>
        <v>61430.675002563607</v>
      </c>
      <c r="W21" s="58">
        <f t="shared" si="17"/>
        <v>64576.864086896298</v>
      </c>
      <c r="X21" s="58">
        <f t="shared" si="17"/>
        <v>67884.186119124497</v>
      </c>
      <c r="Y21" s="58">
        <f t="shared" si="17"/>
        <v>71360.893567933846</v>
      </c>
      <c r="Z21" s="58">
        <f t="shared" si="17"/>
        <v>75015.661554486025</v>
      </c>
      <c r="AA21" s="58">
        <f t="shared" si="17"/>
        <v>78857.60949868281</v>
      </c>
      <c r="AB21" s="58">
        <f t="shared" si="17"/>
        <v>82896.323874049383</v>
      </c>
      <c r="AC21" s="58">
        <f t="shared" si="17"/>
        <v>87141.882128015466</v>
      </c>
      <c r="AD21" s="58">
        <f t="shared" si="17"/>
        <v>0</v>
      </c>
      <c r="AE21" s="58">
        <f t="shared" si="17"/>
        <v>0</v>
      </c>
      <c r="AF21" s="58">
        <f t="shared" si="17"/>
        <v>0</v>
      </c>
      <c r="AG21" s="58">
        <f t="shared" si="17"/>
        <v>0</v>
      </c>
      <c r="AH21" s="58">
        <f t="shared" si="17"/>
        <v>0</v>
      </c>
      <c r="AI21" s="58">
        <f t="shared" si="17"/>
        <v>0</v>
      </c>
      <c r="AJ21" s="58">
        <f t="shared" si="17"/>
        <v>0</v>
      </c>
      <c r="AK21" s="58">
        <f t="shared" si="17"/>
        <v>0</v>
      </c>
      <c r="AL21" s="58">
        <f t="shared" si="17"/>
        <v>0</v>
      </c>
      <c r="AM21" s="58">
        <f t="shared" si="17"/>
        <v>0</v>
      </c>
      <c r="AN21" s="58">
        <f t="shared" si="17"/>
        <v>0</v>
      </c>
      <c r="AO21" s="58">
        <f t="shared" si="17"/>
        <v>0</v>
      </c>
      <c r="AP21" s="58">
        <f t="shared" si="17"/>
        <v>0</v>
      </c>
      <c r="AQ21" s="58">
        <f t="shared" si="17"/>
        <v>0</v>
      </c>
      <c r="AR21" s="58">
        <f t="shared" si="17"/>
        <v>0</v>
      </c>
      <c r="AS21" s="58">
        <f t="shared" si="17"/>
        <v>0</v>
      </c>
      <c r="AT21" s="58">
        <f t="shared" si="17"/>
        <v>0</v>
      </c>
      <c r="AU21" s="58">
        <f t="shared" si="17"/>
        <v>0</v>
      </c>
      <c r="AV21" s="58">
        <f t="shared" si="17"/>
        <v>0</v>
      </c>
      <c r="AW21" s="58">
        <f t="shared" si="17"/>
        <v>0</v>
      </c>
      <c r="AX21" s="58">
        <f t="shared" si="17"/>
        <v>0</v>
      </c>
      <c r="AY21" s="58">
        <f t="shared" si="17"/>
        <v>0</v>
      </c>
      <c r="AZ21" s="58">
        <f t="shared" si="17"/>
        <v>0</v>
      </c>
      <c r="BA21" s="59">
        <f t="shared" si="17"/>
        <v>0</v>
      </c>
      <c r="BB21" s="5"/>
    </row>
    <row r="22" spans="4:54" x14ac:dyDescent="0.35">
      <c r="E22" s="5"/>
      <c r="F22" s="5"/>
      <c r="G22" s="5"/>
      <c r="H22" s="5"/>
      <c r="I22" s="5"/>
      <c r="J22" s="5"/>
      <c r="K22" s="5"/>
      <c r="L22" s="5"/>
      <c r="M22" s="5"/>
      <c r="N22" s="5"/>
      <c r="O22" s="5"/>
      <c r="P22" s="5"/>
      <c r="Q22" s="5"/>
      <c r="R22" s="5"/>
      <c r="S22" s="5"/>
      <c r="T22" s="5"/>
      <c r="U22" s="5"/>
      <c r="V22" s="5"/>
      <c r="W22" s="5"/>
      <c r="X22" s="5"/>
      <c r="Y22" s="5"/>
      <c r="Z22" s="5"/>
      <c r="AA22" s="5"/>
      <c r="AB22" s="5"/>
      <c r="AC22" s="5"/>
      <c r="AD22" s="5"/>
      <c r="AE22" s="5"/>
      <c r="AF22" s="5"/>
      <c r="AG22" s="5"/>
      <c r="AH22" s="5"/>
      <c r="AI22" s="5"/>
      <c r="AJ22" s="5"/>
      <c r="AK22" s="5"/>
      <c r="AL22" s="5"/>
      <c r="AM22" s="5"/>
      <c r="AN22" s="5"/>
      <c r="AO22" s="5"/>
      <c r="AP22" s="5"/>
      <c r="AQ22" s="5"/>
      <c r="AR22" s="5"/>
      <c r="AS22" s="5"/>
      <c r="AT22" s="5"/>
      <c r="AU22" s="5"/>
      <c r="AV22" s="5"/>
      <c r="AW22" s="5"/>
      <c r="AX22" s="5"/>
      <c r="AY22" s="5"/>
      <c r="AZ22" s="5"/>
      <c r="BA22" s="5"/>
      <c r="BB22" s="5"/>
    </row>
    <row r="23" spans="4:54" x14ac:dyDescent="0.35">
      <c r="D23" t="s">
        <v>31</v>
      </c>
      <c r="E23" s="7">
        <v>4.0000000000000001E-3</v>
      </c>
      <c r="F23" s="5"/>
      <c r="G23" s="5"/>
      <c r="H23" s="5"/>
      <c r="I23" s="5"/>
      <c r="J23" s="5"/>
      <c r="K23" s="5"/>
      <c r="L23" s="5"/>
      <c r="M23" s="5"/>
      <c r="N23" s="5"/>
      <c r="O23" s="5"/>
      <c r="P23" s="5"/>
      <c r="Q23" s="5"/>
      <c r="R23" s="5"/>
      <c r="S23" s="5"/>
      <c r="T23" s="5"/>
      <c r="U23" s="5"/>
      <c r="V23" s="5"/>
      <c r="W23" s="5"/>
      <c r="X23" s="5"/>
      <c r="Y23" s="5"/>
      <c r="Z23" s="5"/>
      <c r="AA23" s="5"/>
      <c r="AB23" s="5"/>
      <c r="AC23" s="5"/>
      <c r="AD23" s="5"/>
      <c r="AE23" s="5"/>
      <c r="AF23" s="5"/>
      <c r="AG23" s="5"/>
      <c r="AH23" s="5"/>
      <c r="AI23" s="5"/>
      <c r="AJ23" s="5"/>
      <c r="AK23" s="5"/>
      <c r="AL23" s="5"/>
      <c r="AM23" s="5"/>
      <c r="AN23" s="5"/>
      <c r="AO23" s="5"/>
      <c r="AP23" s="5"/>
      <c r="AQ23" s="5"/>
      <c r="AR23" s="5"/>
      <c r="AS23" s="5"/>
      <c r="AT23" s="5"/>
      <c r="AU23" s="5"/>
      <c r="AV23" s="5"/>
      <c r="AW23" s="5"/>
      <c r="AX23" s="5"/>
      <c r="AY23" s="5"/>
      <c r="AZ23" s="5"/>
      <c r="BA23" s="5"/>
      <c r="BB23" s="5"/>
    </row>
    <row r="24" spans="4:54" x14ac:dyDescent="0.35">
      <c r="D24" t="s">
        <v>28</v>
      </c>
      <c r="E24" s="8">
        <f>E21+NPV(E23,F21:BA21)</f>
        <v>1227788.9146697046</v>
      </c>
      <c r="F24" s="5"/>
      <c r="G24" s="5"/>
      <c r="H24" s="5"/>
      <c r="I24" s="5"/>
      <c r="J24" s="5"/>
      <c r="K24" s="5"/>
      <c r="L24" s="5"/>
      <c r="M24" s="5"/>
      <c r="N24" s="5"/>
      <c r="O24" s="5"/>
      <c r="P24" s="5"/>
      <c r="Q24" s="5"/>
      <c r="R24" s="5"/>
      <c r="S24" s="5"/>
      <c r="T24" s="5"/>
      <c r="U24" s="5"/>
      <c r="V24" s="5"/>
      <c r="W24" s="5"/>
      <c r="X24" s="5"/>
      <c r="Y24" s="5"/>
      <c r="Z24" s="5"/>
      <c r="AA24" s="5"/>
      <c r="AB24" s="5"/>
      <c r="AC24" s="5"/>
      <c r="AD24" s="5"/>
      <c r="AE24" s="5"/>
      <c r="AF24" s="5"/>
      <c r="AG24" s="5"/>
      <c r="AH24" s="5"/>
      <c r="AI24" s="5"/>
      <c r="AJ24" s="5"/>
      <c r="AK24" s="5"/>
      <c r="AL24" s="5"/>
      <c r="AM24" s="5"/>
      <c r="AN24" s="5"/>
      <c r="AO24" s="5"/>
      <c r="AP24" s="5"/>
      <c r="AQ24" s="5"/>
      <c r="AR24" s="5"/>
      <c r="AS24" s="5"/>
      <c r="AT24" s="5"/>
      <c r="AU24" s="5"/>
      <c r="AV24" s="5"/>
      <c r="AW24" s="5"/>
      <c r="AX24" s="5"/>
      <c r="AY24" s="5"/>
      <c r="AZ24" s="5"/>
      <c r="BA24" s="5"/>
      <c r="BB24" s="5"/>
    </row>
    <row r="25" spans="4:54" x14ac:dyDescent="0.35">
      <c r="E25" s="5"/>
      <c r="F25" s="5"/>
      <c r="G25" s="5"/>
      <c r="H25" s="5"/>
      <c r="I25" s="5"/>
      <c r="J25" s="5"/>
      <c r="K25" s="5"/>
      <c r="L25" s="5"/>
      <c r="M25" s="5"/>
      <c r="N25" s="5"/>
      <c r="O25" s="5"/>
      <c r="P25" s="5"/>
      <c r="Q25" s="5"/>
      <c r="R25" s="5"/>
      <c r="S25" s="5"/>
      <c r="T25" s="5"/>
      <c r="U25" s="5"/>
      <c r="V25" s="5"/>
      <c r="W25" s="5"/>
      <c r="X25" s="5"/>
      <c r="Y25" s="5"/>
      <c r="Z25" s="5"/>
      <c r="AA25" s="5"/>
      <c r="AB25" s="5"/>
      <c r="AC25" s="5"/>
      <c r="AD25" s="5"/>
      <c r="AE25" s="5"/>
      <c r="AF25" s="5"/>
      <c r="AG25" s="5"/>
      <c r="AH25" s="5"/>
      <c r="AI25" s="5"/>
      <c r="AJ25" s="5"/>
      <c r="AK25" s="5"/>
      <c r="AL25" s="5"/>
      <c r="AM25" s="5"/>
      <c r="AN25" s="5"/>
      <c r="AO25" s="5"/>
      <c r="AP25" s="5"/>
      <c r="AQ25" s="5"/>
      <c r="AR25" s="5"/>
      <c r="AS25" s="5"/>
      <c r="AT25" s="5"/>
      <c r="AU25" s="5"/>
      <c r="AV25" s="5"/>
      <c r="AW25" s="5"/>
      <c r="AX25" s="5"/>
      <c r="AY25" s="5"/>
      <c r="AZ25" s="5"/>
      <c r="BA25" s="5"/>
      <c r="BB25" s="5"/>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0F253E-2E07-4C40-B81F-D69E397BB1CB}">
  <dimension ref="A1"/>
  <sheetViews>
    <sheetView workbookViewId="0">
      <selection activeCell="E22" sqref="E22"/>
    </sheetView>
  </sheetViews>
  <sheetFormatPr defaultRowHeight="14.5" x14ac:dyDescent="0.3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Distribution by DMA</vt:lpstr>
      <vt:lpstr>Distribution by Catalina</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Yuqi Liu</dc:creator>
  <cp:lastModifiedBy>Yuqi Liu</cp:lastModifiedBy>
  <dcterms:created xsi:type="dcterms:W3CDTF">2019-04-22T14:49:13Z</dcterms:created>
  <dcterms:modified xsi:type="dcterms:W3CDTF">2019-04-26T03:19:10Z</dcterms:modified>
</cp:coreProperties>
</file>