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lanned" sheetId="1" r:id="rId1"/>
    <sheet name="Bought" sheetId="2" r:id="rId2"/>
  </sheets>
  <calcPr calcId="152511"/>
</workbook>
</file>

<file path=xl/calcChain.xml><?xml version="1.0" encoding="utf-8"?>
<calcChain xmlns="http://schemas.openxmlformats.org/spreadsheetml/2006/main">
  <c r="I24" i="1" l="1"/>
  <c r="J24" i="1" s="1"/>
  <c r="I23" i="1"/>
  <c r="J23" i="1" s="1"/>
  <c r="I22" i="1"/>
  <c r="J22" i="1" s="1"/>
  <c r="G50" i="1"/>
  <c r="H50" i="1"/>
  <c r="I26" i="1"/>
  <c r="J26" i="1" s="1"/>
  <c r="I15" i="1"/>
  <c r="J15" i="1" s="1"/>
  <c r="I21" i="1"/>
  <c r="J21" i="1" s="1"/>
  <c r="I20" i="1"/>
  <c r="J20" i="1" s="1"/>
  <c r="G49" i="1" l="1"/>
  <c r="H49" i="1"/>
  <c r="I50" i="1"/>
  <c r="I51" i="1"/>
  <c r="J51" i="1" s="1"/>
  <c r="I49" i="1"/>
  <c r="J49" i="1" s="1"/>
  <c r="I41" i="1"/>
  <c r="J41" i="1" s="1"/>
  <c r="I42" i="1"/>
  <c r="J42" i="1" s="1"/>
  <c r="I43" i="1"/>
  <c r="J43" i="1" s="1"/>
  <c r="I33" i="1"/>
  <c r="J33" i="1" s="1"/>
  <c r="I34" i="1"/>
  <c r="J34" i="1" s="1"/>
  <c r="I35" i="1"/>
  <c r="J35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6" i="1"/>
  <c r="J16" i="1" s="1"/>
  <c r="I17" i="1"/>
  <c r="J17" i="1" s="1"/>
  <c r="I18" i="1"/>
  <c r="J18" i="1" s="1"/>
  <c r="I19" i="1"/>
  <c r="J19" i="1" s="1"/>
  <c r="I32" i="1"/>
  <c r="J32" i="1" s="1"/>
  <c r="I48" i="1"/>
  <c r="J48" i="1" s="1"/>
  <c r="I40" i="1"/>
  <c r="J40" i="1" s="1"/>
  <c r="I7" i="1"/>
  <c r="J7" i="1" s="1"/>
  <c r="J50" i="1" l="1"/>
  <c r="J52" i="1" s="1"/>
  <c r="C58" i="1" s="1"/>
  <c r="D58" i="1" s="1"/>
  <c r="F46" i="1"/>
  <c r="F38" i="1"/>
  <c r="F30" i="1"/>
  <c r="J44" i="1"/>
  <c r="C57" i="1" s="1"/>
  <c r="D57" i="1" s="1"/>
  <c r="J36" i="1"/>
  <c r="C56" i="1" s="1"/>
  <c r="D56" i="1" s="1"/>
  <c r="J28" i="1"/>
  <c r="C55" i="1" s="1"/>
  <c r="D55" i="1" s="1"/>
  <c r="C59" i="1" l="1"/>
  <c r="C60" i="1" s="1"/>
  <c r="E3" i="1" s="1"/>
</calcChain>
</file>

<file path=xl/comments1.xml><?xml version="1.0" encoding="utf-8"?>
<comments xmlns="http://schemas.openxmlformats.org/spreadsheetml/2006/main">
  <authors>
    <author>Autor</author>
  </authors>
  <commentList>
    <comment ref="C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Mouser preffered</t>
        </r>
      </text>
    </comment>
    <comment ref="A38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Not part of the PCB</t>
        </r>
      </text>
    </comment>
  </commentList>
</comments>
</file>

<file path=xl/sharedStrings.xml><?xml version="1.0" encoding="utf-8"?>
<sst xmlns="http://schemas.openxmlformats.org/spreadsheetml/2006/main" count="135" uniqueCount="99">
  <si>
    <t>PCB</t>
  </si>
  <si>
    <t>Mechanical Components</t>
  </si>
  <si>
    <t>Electrical Components</t>
  </si>
  <si>
    <t>Description</t>
  </si>
  <si>
    <t>Number(s)</t>
  </si>
  <si>
    <t>Supplier</t>
  </si>
  <si>
    <t>Sup. Part Number</t>
  </si>
  <si>
    <t>Count</t>
  </si>
  <si>
    <t>Total Count</t>
  </si>
  <si>
    <t>Part Price</t>
  </si>
  <si>
    <t>Number of Sticks</t>
  </si>
  <si>
    <t>Total Cost</t>
  </si>
  <si>
    <t>Additional</t>
  </si>
  <si>
    <t>Additional Components</t>
  </si>
  <si>
    <t>Total</t>
  </si>
  <si>
    <t>Cost per Stick</t>
  </si>
  <si>
    <t>each</t>
  </si>
  <si>
    <t>Date</t>
  </si>
  <si>
    <t>Price per piece for</t>
  </si>
  <si>
    <t>Battery ICR18650</t>
  </si>
  <si>
    <t>LED Strips, 60 LEDs/m</t>
  </si>
  <si>
    <t>Röhm</t>
  </si>
  <si>
    <t>Plexi Rohr 20/16</t>
  </si>
  <si>
    <t>3D Druck Material</t>
  </si>
  <si>
    <t>3D Druckkosten</t>
  </si>
  <si>
    <t>Versandkostenanteil</t>
  </si>
  <si>
    <t>Folienüberzug</t>
  </si>
  <si>
    <t>Mouser</t>
  </si>
  <si>
    <t>China</t>
  </si>
  <si>
    <t>IC1</t>
  </si>
  <si>
    <t>Boost Conv. TPS61235P</t>
  </si>
  <si>
    <t>Litzen</t>
  </si>
  <si>
    <t>STNS01</t>
  </si>
  <si>
    <t>L1</t>
  </si>
  <si>
    <t>Spule</t>
  </si>
  <si>
    <t>815-ASPI0630LR3R3T15</t>
  </si>
  <si>
    <t>E73-2G4M04S</t>
  </si>
  <si>
    <t>NRF52832 Modul</t>
  </si>
  <si>
    <t>Entwicklungskosten</t>
  </si>
  <si>
    <t>IC2</t>
  </si>
  <si>
    <t>595-TPS61235PRWLR</t>
  </si>
  <si>
    <t>IC4</t>
  </si>
  <si>
    <t>IC3</t>
  </si>
  <si>
    <t>LIS3DETR</t>
  </si>
  <si>
    <t>511-LIS3DETR</t>
  </si>
  <si>
    <t xml:space="preserve">511-LIS2DETR </t>
  </si>
  <si>
    <t>LIS2DETR</t>
  </si>
  <si>
    <t>IC5</t>
  </si>
  <si>
    <t>511-STNS01PUR</t>
  </si>
  <si>
    <t>T1, T2</t>
  </si>
  <si>
    <t>MOS-FET, N</t>
  </si>
  <si>
    <t>771-NX7002AKVL</t>
  </si>
  <si>
    <t>X1</t>
  </si>
  <si>
    <t>855-M50-3610542</t>
  </si>
  <si>
    <t>R1</t>
  </si>
  <si>
    <t>0805, 470R</t>
  </si>
  <si>
    <t>0805, 10k</t>
  </si>
  <si>
    <t>R3</t>
  </si>
  <si>
    <t>0805, 22k</t>
  </si>
  <si>
    <t>R4</t>
  </si>
  <si>
    <t>0805, 500R</t>
  </si>
  <si>
    <t>R2, R5</t>
  </si>
  <si>
    <t>R6, R7</t>
  </si>
  <si>
    <t>0805, 1k</t>
  </si>
  <si>
    <t>JP1, JP2</t>
  </si>
  <si>
    <t>Stiftleiste, 2.54mm</t>
  </si>
  <si>
    <t>Stiftleiste, 1.27mm</t>
  </si>
  <si>
    <t>X2</t>
  </si>
  <si>
    <t>Micro USB Buchse stehend</t>
  </si>
  <si>
    <t xml:space="preserve">538-105133-0001 </t>
  </si>
  <si>
    <t>Leiterplatte</t>
  </si>
  <si>
    <t>C3, C7</t>
  </si>
  <si>
    <t>INR18650-25R</t>
  </si>
  <si>
    <t>akkuparts24.de</t>
  </si>
  <si>
    <t>velken.de</t>
  </si>
  <si>
    <t>20/16mm</t>
  </si>
  <si>
    <t>581-TAJD107K006SNJ</t>
  </si>
  <si>
    <t>freiwillig</t>
  </si>
  <si>
    <t>C4, C8, C9</t>
  </si>
  <si>
    <t>C1, C2</t>
  </si>
  <si>
    <t>Kondensator 10uF, 0805</t>
  </si>
  <si>
    <t>Kondensator 100nF, 0805</t>
  </si>
  <si>
    <t>Kondensator 100uF, Case D</t>
  </si>
  <si>
    <t>C5, C6</t>
  </si>
  <si>
    <t>710-885012207016</t>
  </si>
  <si>
    <t>963-JMK212ABJ106KGHT</t>
  </si>
  <si>
    <t>pcbway.de</t>
  </si>
  <si>
    <t>BOM</t>
  </si>
  <si>
    <t>Kondensator, depending on NFC inductor</t>
  </si>
  <si>
    <t>Position</t>
  </si>
  <si>
    <t>Buyer</t>
  </si>
  <si>
    <t>Cost Total</t>
  </si>
  <si>
    <t>Shipping Costs</t>
  </si>
  <si>
    <t>6 $</t>
  </si>
  <si>
    <t>101 $</t>
  </si>
  <si>
    <t>Pascal</t>
  </si>
  <si>
    <t>Led stripes</t>
  </si>
  <si>
    <t>Simon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</si>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</sst>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2" applyNumberFormat="1" applyFont="1" applyBorder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4" xfId="0" applyBorder="1"/>
    <xf numFmtId="0" fontId="0" fillId="0" borderId="3" xfId="0" applyBorder="1"/>
    <xf numFmtId="14" fontId="0" fillId="0" borderId="0" xfId="0" applyNumberFormat="1"/>
    <xf numFmtId="44" fontId="0" fillId="0" borderId="1" xfId="1" applyFont="1" applyBorder="1"/>
    <xf numFmtId="0" fontId="0" fillId="2" borderId="1" xfId="0" applyFill="1" applyBorder="1"/>
    <xf numFmtId="164" fontId="0" fillId="2" borderId="1" xfId="2" applyNumberFormat="1" applyFont="1" applyFill="1" applyBorder="1"/>
    <xf numFmtId="0" fontId="0" fillId="0" borderId="1" xfId="0" applyFill="1" applyBorder="1"/>
    <xf numFmtId="164" fontId="0" fillId="0" borderId="1" xfId="2" applyNumberFormat="1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164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164" fontId="2" fillId="0" borderId="0" xfId="0" applyNumberFormat="1" applyFont="1"/>
    <xf numFmtId="44" fontId="0" fillId="3" borderId="1" xfId="1" applyFont="1" applyFill="1" applyBorder="1"/>
    <xf numFmtId="44" fontId="0" fillId="2" borderId="1" xfId="1" applyFont="1" applyFill="1" applyBorder="1"/>
    <xf numFmtId="0" fontId="3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K7" sqref="K7"/>
    </sheetView>
  </sheetViews>
  <sheetFormatPr baseColWidth="10" defaultColWidth="8.88671875" defaultRowHeight="14.4" x14ac:dyDescent="0.3"/>
  <cols>
    <col min="1" max="1" width="10.77734375" customWidth="1"/>
    <col min="2" max="2" width="23.33203125" bestFit="1" customWidth="1"/>
    <col min="3" max="3" width="13.44140625" bestFit="1" customWidth="1"/>
    <col min="4" max="4" width="23.77734375" customWidth="1"/>
    <col min="5" max="5" width="15.21875" customWidth="1"/>
    <col min="6" max="6" width="10.109375" customWidth="1"/>
    <col min="7" max="7" width="10.77734375" customWidth="1"/>
    <col min="8" max="8" width="11.44140625" customWidth="1"/>
    <col min="9" max="9" width="10.5546875" bestFit="1" customWidth="1"/>
    <col min="10" max="10" width="12.6640625" customWidth="1"/>
  </cols>
  <sheetData>
    <row r="1" spans="1:10" ht="21" x14ac:dyDescent="0.4">
      <c r="A1" s="3" t="s">
        <v>87</v>
      </c>
      <c r="I1" t="s">
        <v>17</v>
      </c>
      <c r="J1" s="13">
        <v>43218</v>
      </c>
    </row>
    <row r="3" spans="1:10" x14ac:dyDescent="0.3">
      <c r="A3" t="s">
        <v>10</v>
      </c>
      <c r="C3">
        <v>19</v>
      </c>
      <c r="E3" s="23">
        <f>C60</f>
        <v>38.351836565096953</v>
      </c>
      <c r="F3" t="s">
        <v>16</v>
      </c>
    </row>
    <row r="5" spans="1:10" ht="18" x14ac:dyDescent="0.35">
      <c r="A5" s="2" t="s">
        <v>0</v>
      </c>
      <c r="F5" s="27" t="s">
        <v>18</v>
      </c>
      <c r="G5" s="27"/>
      <c r="H5" s="27"/>
    </row>
    <row r="6" spans="1:10" x14ac:dyDescent="0.3">
      <c r="A6" s="4" t="s">
        <v>4</v>
      </c>
      <c r="B6" s="4" t="s">
        <v>3</v>
      </c>
      <c r="C6" s="4" t="s">
        <v>5</v>
      </c>
      <c r="D6" s="4" t="s">
        <v>6</v>
      </c>
      <c r="E6" s="4" t="s">
        <v>7</v>
      </c>
      <c r="F6" s="4">
        <v>1</v>
      </c>
      <c r="G6" s="4">
        <v>10</v>
      </c>
      <c r="H6" s="4">
        <v>20</v>
      </c>
      <c r="I6" s="4" t="s">
        <v>8</v>
      </c>
      <c r="J6" s="4" t="s">
        <v>9</v>
      </c>
    </row>
    <row r="7" spans="1:10" x14ac:dyDescent="0.3">
      <c r="A7" s="5" t="s">
        <v>29</v>
      </c>
      <c r="B7" s="5" t="s">
        <v>37</v>
      </c>
      <c r="C7" s="5" t="s">
        <v>28</v>
      </c>
      <c r="D7" s="5" t="s">
        <v>36</v>
      </c>
      <c r="E7" s="5">
        <v>1</v>
      </c>
      <c r="F7" s="6">
        <v>5</v>
      </c>
      <c r="G7" s="6">
        <v>5</v>
      </c>
      <c r="H7" s="6">
        <v>5</v>
      </c>
      <c r="I7" s="5">
        <f>E7*$C$3</f>
        <v>19</v>
      </c>
      <c r="J7" s="6">
        <f>IF(I7&gt;=$G$6,IF(I7&gt;=$H$6,H7*I7,G7*I7),I7*F7)</f>
        <v>95</v>
      </c>
    </row>
    <row r="8" spans="1:10" x14ac:dyDescent="0.3">
      <c r="A8" s="20" t="s">
        <v>39</v>
      </c>
      <c r="B8" s="20" t="s">
        <v>30</v>
      </c>
      <c r="C8" s="20" t="s">
        <v>27</v>
      </c>
      <c r="D8" s="20" t="s">
        <v>40</v>
      </c>
      <c r="E8" s="20">
        <v>1</v>
      </c>
      <c r="F8" s="21">
        <v>1.96</v>
      </c>
      <c r="G8" s="21">
        <v>1.66</v>
      </c>
      <c r="H8" s="21">
        <v>1.66</v>
      </c>
      <c r="I8" s="20">
        <f t="shared" ref="I8:I26" si="0">E8*$C$3</f>
        <v>19</v>
      </c>
      <c r="J8" s="21">
        <f t="shared" ref="J8:J24" si="1">IF(I8&gt;=$G$6,IF(I8&gt;=$H$6,H8*I8,G8*I8),I8*F8)</f>
        <v>31.54</v>
      </c>
    </row>
    <row r="9" spans="1:10" x14ac:dyDescent="0.3">
      <c r="A9" s="20" t="s">
        <v>41</v>
      </c>
      <c r="B9" s="20" t="s">
        <v>43</v>
      </c>
      <c r="C9" s="20" t="s">
        <v>27</v>
      </c>
      <c r="D9" s="20" t="s">
        <v>44</v>
      </c>
      <c r="E9" s="20">
        <v>1</v>
      </c>
      <c r="F9" s="21">
        <v>1.27</v>
      </c>
      <c r="G9" s="21">
        <v>1.08</v>
      </c>
      <c r="H9" s="21">
        <v>1.08</v>
      </c>
      <c r="I9" s="20">
        <f t="shared" si="0"/>
        <v>19</v>
      </c>
      <c r="J9" s="21">
        <f t="shared" si="1"/>
        <v>20.520000000000003</v>
      </c>
    </row>
    <row r="10" spans="1:10" x14ac:dyDescent="0.3">
      <c r="A10" s="20" t="s">
        <v>42</v>
      </c>
      <c r="B10" s="20" t="s">
        <v>46</v>
      </c>
      <c r="C10" s="20" t="s">
        <v>27</v>
      </c>
      <c r="D10" s="20" t="s">
        <v>45</v>
      </c>
      <c r="E10" s="20">
        <v>1</v>
      </c>
      <c r="F10" s="21">
        <v>1.34</v>
      </c>
      <c r="G10" s="21">
        <v>1.1499999999999999</v>
      </c>
      <c r="H10" s="21">
        <v>1.1499999999999999</v>
      </c>
      <c r="I10" s="20">
        <f t="shared" si="0"/>
        <v>19</v>
      </c>
      <c r="J10" s="21">
        <f t="shared" si="1"/>
        <v>21.849999999999998</v>
      </c>
    </row>
    <row r="11" spans="1:10" x14ac:dyDescent="0.3">
      <c r="A11" s="20" t="s">
        <v>47</v>
      </c>
      <c r="B11" s="20" t="s">
        <v>32</v>
      </c>
      <c r="C11" s="20" t="s">
        <v>27</v>
      </c>
      <c r="D11" s="20" t="s">
        <v>48</v>
      </c>
      <c r="E11" s="20">
        <v>1</v>
      </c>
      <c r="F11" s="21">
        <v>2.56</v>
      </c>
      <c r="G11" s="21">
        <v>2.1800000000000002</v>
      </c>
      <c r="H11" s="21">
        <v>2.1800000000000002</v>
      </c>
      <c r="I11" s="20">
        <f t="shared" si="0"/>
        <v>19</v>
      </c>
      <c r="J11" s="21">
        <f t="shared" si="1"/>
        <v>41.42</v>
      </c>
    </row>
    <row r="12" spans="1:10" x14ac:dyDescent="0.3">
      <c r="A12" s="20" t="s">
        <v>33</v>
      </c>
      <c r="B12" s="20" t="s">
        <v>34</v>
      </c>
      <c r="C12" s="20" t="s">
        <v>27</v>
      </c>
      <c r="D12" s="20" t="s">
        <v>35</v>
      </c>
      <c r="E12" s="20">
        <v>1</v>
      </c>
      <c r="F12" s="21">
        <v>0.69499999999999995</v>
      </c>
      <c r="G12" s="21">
        <v>0.69499999999999995</v>
      </c>
      <c r="H12" s="21">
        <v>0.69499999999999995</v>
      </c>
      <c r="I12" s="20">
        <f t="shared" si="0"/>
        <v>19</v>
      </c>
      <c r="J12" s="21">
        <f t="shared" si="1"/>
        <v>13.204999999999998</v>
      </c>
    </row>
    <row r="13" spans="1:10" x14ac:dyDescent="0.3">
      <c r="A13" s="20" t="s">
        <v>49</v>
      </c>
      <c r="B13" s="20" t="s">
        <v>50</v>
      </c>
      <c r="C13" s="20" t="s">
        <v>27</v>
      </c>
      <c r="D13" s="22" t="s">
        <v>51</v>
      </c>
      <c r="E13" s="20">
        <v>2</v>
      </c>
      <c r="F13" s="21">
        <v>0.115</v>
      </c>
      <c r="G13" s="21">
        <v>9.9000000000000005E-2</v>
      </c>
      <c r="H13" s="21">
        <v>9.9000000000000005E-2</v>
      </c>
      <c r="I13" s="20">
        <f t="shared" si="0"/>
        <v>38</v>
      </c>
      <c r="J13" s="21">
        <f t="shared" si="1"/>
        <v>3.762</v>
      </c>
    </row>
    <row r="14" spans="1:10" x14ac:dyDescent="0.3">
      <c r="A14" s="20" t="s">
        <v>52</v>
      </c>
      <c r="B14" s="20" t="s">
        <v>66</v>
      </c>
      <c r="C14" s="20" t="s">
        <v>27</v>
      </c>
      <c r="D14" s="20" t="s">
        <v>53</v>
      </c>
      <c r="E14" s="20">
        <v>1</v>
      </c>
      <c r="F14" s="21">
        <v>1.1499999999999999</v>
      </c>
      <c r="G14" s="21">
        <v>0.92</v>
      </c>
      <c r="H14" s="21">
        <v>0.92</v>
      </c>
      <c r="I14" s="20">
        <f t="shared" si="0"/>
        <v>19</v>
      </c>
      <c r="J14" s="21">
        <f t="shared" si="1"/>
        <v>17.48</v>
      </c>
    </row>
    <row r="15" spans="1:10" x14ac:dyDescent="0.3">
      <c r="A15" s="20" t="s">
        <v>67</v>
      </c>
      <c r="B15" s="20" t="s">
        <v>68</v>
      </c>
      <c r="C15" s="20" t="s">
        <v>27</v>
      </c>
      <c r="D15" s="20" t="s">
        <v>69</v>
      </c>
      <c r="E15" s="20">
        <v>1</v>
      </c>
      <c r="F15" s="21">
        <v>0.94699999999999995</v>
      </c>
      <c r="G15" s="21">
        <v>0.94699999999999995</v>
      </c>
      <c r="H15" s="21">
        <v>0.94699999999999995</v>
      </c>
      <c r="I15" s="20">
        <f t="shared" si="0"/>
        <v>19</v>
      </c>
      <c r="J15" s="21">
        <f t="shared" si="1"/>
        <v>17.992999999999999</v>
      </c>
    </row>
    <row r="16" spans="1:10" x14ac:dyDescent="0.3">
      <c r="A16" s="5" t="s">
        <v>54</v>
      </c>
      <c r="B16" s="5" t="s">
        <v>55</v>
      </c>
      <c r="C16" s="5"/>
      <c r="D16" s="5"/>
      <c r="E16" s="5">
        <v>1</v>
      </c>
      <c r="F16" s="6"/>
      <c r="G16" s="6"/>
      <c r="H16" s="6"/>
      <c r="I16" s="5">
        <f t="shared" si="0"/>
        <v>19</v>
      </c>
      <c r="J16" s="6">
        <f t="shared" si="1"/>
        <v>0</v>
      </c>
    </row>
    <row r="17" spans="1:10" x14ac:dyDescent="0.3">
      <c r="A17" s="5" t="s">
        <v>61</v>
      </c>
      <c r="B17" s="5" t="s">
        <v>56</v>
      </c>
      <c r="C17" s="5"/>
      <c r="D17" s="5"/>
      <c r="E17" s="5">
        <v>2</v>
      </c>
      <c r="F17" s="6"/>
      <c r="G17" s="6"/>
      <c r="H17" s="6"/>
      <c r="I17" s="5">
        <f t="shared" si="0"/>
        <v>38</v>
      </c>
      <c r="J17" s="6">
        <f t="shared" si="1"/>
        <v>0</v>
      </c>
    </row>
    <row r="18" spans="1:10" x14ac:dyDescent="0.3">
      <c r="A18" s="5" t="s">
        <v>57</v>
      </c>
      <c r="B18" s="5" t="s">
        <v>58</v>
      </c>
      <c r="C18" s="5"/>
      <c r="D18" s="5"/>
      <c r="E18" s="5">
        <v>1</v>
      </c>
      <c r="F18" s="6"/>
      <c r="G18" s="6"/>
      <c r="H18" s="6"/>
      <c r="I18" s="5">
        <f t="shared" si="0"/>
        <v>19</v>
      </c>
      <c r="J18" s="6">
        <f t="shared" si="1"/>
        <v>0</v>
      </c>
    </row>
    <row r="19" spans="1:10" x14ac:dyDescent="0.3">
      <c r="A19" s="5" t="s">
        <v>59</v>
      </c>
      <c r="B19" s="5" t="s">
        <v>60</v>
      </c>
      <c r="C19" s="5"/>
      <c r="D19" s="5"/>
      <c r="E19" s="5">
        <v>1</v>
      </c>
      <c r="F19" s="6"/>
      <c r="G19" s="6"/>
      <c r="H19" s="6"/>
      <c r="I19" s="5">
        <f t="shared" si="0"/>
        <v>19</v>
      </c>
      <c r="J19" s="6">
        <f t="shared" si="1"/>
        <v>0</v>
      </c>
    </row>
    <row r="20" spans="1:10" x14ac:dyDescent="0.3">
      <c r="A20" s="5" t="s">
        <v>62</v>
      </c>
      <c r="B20" s="5" t="s">
        <v>63</v>
      </c>
      <c r="C20" s="5"/>
      <c r="D20" s="5"/>
      <c r="E20" s="5">
        <v>2</v>
      </c>
      <c r="F20" s="6"/>
      <c r="G20" s="6"/>
      <c r="H20" s="6"/>
      <c r="I20" s="5">
        <f t="shared" si="0"/>
        <v>38</v>
      </c>
      <c r="J20" s="6">
        <f t="shared" si="1"/>
        <v>0</v>
      </c>
    </row>
    <row r="21" spans="1:10" x14ac:dyDescent="0.3">
      <c r="A21" s="5" t="s">
        <v>64</v>
      </c>
      <c r="B21" s="5" t="s">
        <v>65</v>
      </c>
      <c r="C21" s="5"/>
      <c r="D21" s="5"/>
      <c r="E21" s="5">
        <v>2</v>
      </c>
      <c r="F21" s="6"/>
      <c r="G21" s="6"/>
      <c r="H21" s="6"/>
      <c r="I21" s="5">
        <f t="shared" si="0"/>
        <v>38</v>
      </c>
      <c r="J21" s="6">
        <f t="shared" si="1"/>
        <v>0</v>
      </c>
    </row>
    <row r="22" spans="1:10" x14ac:dyDescent="0.3">
      <c r="A22" s="20" t="s">
        <v>71</v>
      </c>
      <c r="B22" s="20" t="s">
        <v>82</v>
      </c>
      <c r="C22" s="20" t="s">
        <v>27</v>
      </c>
      <c r="D22" s="22" t="s">
        <v>76</v>
      </c>
      <c r="E22" s="20">
        <v>2</v>
      </c>
      <c r="F22" s="21">
        <v>0.377</v>
      </c>
      <c r="G22" s="21">
        <v>0.377</v>
      </c>
      <c r="H22" s="21">
        <v>0.33900000000000002</v>
      </c>
      <c r="I22" s="20">
        <f t="shared" si="0"/>
        <v>38</v>
      </c>
      <c r="J22" s="21">
        <f t="shared" si="1"/>
        <v>12.882000000000001</v>
      </c>
    </row>
    <row r="23" spans="1:10" x14ac:dyDescent="0.3">
      <c r="A23" s="20" t="s">
        <v>78</v>
      </c>
      <c r="B23" s="20" t="s">
        <v>81</v>
      </c>
      <c r="C23" s="20" t="s">
        <v>27</v>
      </c>
      <c r="D23" s="22" t="s">
        <v>84</v>
      </c>
      <c r="E23" s="20">
        <v>3</v>
      </c>
      <c r="F23" s="21">
        <v>9.4E-2</v>
      </c>
      <c r="G23" s="21">
        <v>8.5000000000000006E-2</v>
      </c>
      <c r="H23" s="21">
        <v>8.5000000000000006E-2</v>
      </c>
      <c r="I23" s="20">
        <f t="shared" si="0"/>
        <v>57</v>
      </c>
      <c r="J23" s="21">
        <f t="shared" si="1"/>
        <v>4.8450000000000006</v>
      </c>
    </row>
    <row r="24" spans="1:10" x14ac:dyDescent="0.3">
      <c r="A24" s="20" t="s">
        <v>79</v>
      </c>
      <c r="B24" s="20" t="s">
        <v>80</v>
      </c>
      <c r="C24" s="20" t="s">
        <v>27</v>
      </c>
      <c r="D24" s="22" t="s">
        <v>85</v>
      </c>
      <c r="E24" s="20">
        <v>2</v>
      </c>
      <c r="F24" s="21">
        <v>0.184</v>
      </c>
      <c r="G24" s="21">
        <v>7.0999999999999994E-2</v>
      </c>
      <c r="H24" s="21">
        <v>7.0999999999999994E-2</v>
      </c>
      <c r="I24" s="20">
        <f t="shared" si="0"/>
        <v>38</v>
      </c>
      <c r="J24" s="21">
        <f t="shared" si="1"/>
        <v>2.698</v>
      </c>
    </row>
    <row r="25" spans="1:10" x14ac:dyDescent="0.3">
      <c r="A25" s="17" t="s">
        <v>83</v>
      </c>
      <c r="B25" s="17" t="s">
        <v>88</v>
      </c>
      <c r="C25" s="17"/>
      <c r="D25" s="19"/>
      <c r="E25" s="17"/>
      <c r="F25" s="18"/>
      <c r="G25" s="18"/>
      <c r="H25" s="18"/>
      <c r="I25" s="17"/>
      <c r="J25" s="18"/>
    </row>
    <row r="26" spans="1:10" x14ac:dyDescent="0.3">
      <c r="A26" s="20"/>
      <c r="B26" s="20" t="s">
        <v>70</v>
      </c>
      <c r="C26" s="20" t="s">
        <v>86</v>
      </c>
      <c r="D26" s="20"/>
      <c r="E26" s="20">
        <v>1</v>
      </c>
      <c r="F26" s="21">
        <v>25</v>
      </c>
      <c r="G26" s="21"/>
      <c r="H26" s="21"/>
      <c r="I26" s="20">
        <f t="shared" si="0"/>
        <v>19</v>
      </c>
      <c r="J26" s="21">
        <f>F26/I26</f>
        <v>1.3157894736842106</v>
      </c>
    </row>
    <row r="27" spans="1:10" x14ac:dyDescent="0.3">
      <c r="A27" s="5"/>
      <c r="B27" s="5"/>
      <c r="C27" s="5"/>
      <c r="D27" s="5"/>
      <c r="E27" s="5"/>
      <c r="F27" s="6"/>
      <c r="G27" s="6"/>
      <c r="H27" s="6"/>
      <c r="I27" s="5"/>
      <c r="J27" s="6"/>
    </row>
    <row r="28" spans="1:10" x14ac:dyDescent="0.3">
      <c r="A28" s="7"/>
      <c r="B28" s="7"/>
      <c r="C28" s="7"/>
      <c r="D28" s="7"/>
      <c r="E28" s="7"/>
      <c r="F28" s="7"/>
      <c r="G28" s="7"/>
      <c r="H28" s="7"/>
      <c r="I28" s="7"/>
      <c r="J28" s="8">
        <f>SUM(J7:J27)</f>
        <v>284.51078947368421</v>
      </c>
    </row>
    <row r="30" spans="1:10" ht="18" x14ac:dyDescent="0.35">
      <c r="A30" s="26" t="s">
        <v>1</v>
      </c>
      <c r="B30" s="26"/>
      <c r="F30" s="27" t="str">
        <f>F5</f>
        <v>Price per piece for</v>
      </c>
      <c r="G30" s="27"/>
      <c r="H30" s="27"/>
    </row>
    <row r="31" spans="1:10" x14ac:dyDescent="0.3">
      <c r="A31" s="4" t="s">
        <v>4</v>
      </c>
      <c r="B31" s="4" t="s">
        <v>3</v>
      </c>
      <c r="C31" s="4" t="s">
        <v>5</v>
      </c>
      <c r="D31" s="4" t="s">
        <v>6</v>
      </c>
      <c r="E31" s="4" t="s">
        <v>7</v>
      </c>
      <c r="F31" s="4">
        <v>1</v>
      </c>
      <c r="G31" s="4">
        <v>10</v>
      </c>
      <c r="H31" s="4">
        <v>20</v>
      </c>
      <c r="I31" s="4" t="s">
        <v>8</v>
      </c>
      <c r="J31" s="4" t="s">
        <v>9</v>
      </c>
    </row>
    <row r="32" spans="1:10" x14ac:dyDescent="0.3">
      <c r="A32" s="20"/>
      <c r="B32" s="20" t="s">
        <v>22</v>
      </c>
      <c r="C32" s="20" t="s">
        <v>21</v>
      </c>
      <c r="D32" s="20" t="s">
        <v>75</v>
      </c>
      <c r="E32" s="20">
        <v>1</v>
      </c>
      <c r="F32" s="21">
        <v>6.2</v>
      </c>
      <c r="G32" s="21">
        <v>6.2</v>
      </c>
      <c r="H32" s="21">
        <v>6.2</v>
      </c>
      <c r="I32" s="20">
        <f>E32*$C$3</f>
        <v>19</v>
      </c>
      <c r="J32" s="21">
        <f>IF(I32&gt;=$G$31,IF(I32&gt;=$H$31,H32*I32,G32*I32),I32*F32)</f>
        <v>117.8</v>
      </c>
    </row>
    <row r="33" spans="1:10" x14ac:dyDescent="0.3">
      <c r="A33" s="15"/>
      <c r="B33" s="15" t="s">
        <v>23</v>
      </c>
      <c r="C33" s="15"/>
      <c r="D33" s="15"/>
      <c r="E33" s="15">
        <v>1</v>
      </c>
      <c r="F33" s="16">
        <v>0.7</v>
      </c>
      <c r="G33" s="16">
        <v>0.7</v>
      </c>
      <c r="H33" s="16">
        <v>0.7</v>
      </c>
      <c r="I33" s="15">
        <f t="shared" ref="I33:I35" si="2">E33*$C$3</f>
        <v>19</v>
      </c>
      <c r="J33" s="16">
        <f>IF(I33&gt;=$G$31,IF(I33&gt;=$H$31,H33*I33,G33*I33),I33*F33)</f>
        <v>13.299999999999999</v>
      </c>
    </row>
    <row r="34" spans="1:10" x14ac:dyDescent="0.3">
      <c r="A34" s="20"/>
      <c r="B34" s="20" t="s">
        <v>26</v>
      </c>
      <c r="C34" s="20" t="s">
        <v>74</v>
      </c>
      <c r="D34" s="20">
        <v>132030</v>
      </c>
      <c r="E34" s="20">
        <v>1</v>
      </c>
      <c r="F34" s="21">
        <v>54</v>
      </c>
      <c r="G34" s="21">
        <v>5.4</v>
      </c>
      <c r="H34" s="21">
        <v>2.7</v>
      </c>
      <c r="I34" s="20">
        <f t="shared" si="2"/>
        <v>19</v>
      </c>
      <c r="J34" s="21">
        <f>F34/I34</f>
        <v>2.8421052631578947</v>
      </c>
    </row>
    <row r="35" spans="1:10" x14ac:dyDescent="0.3">
      <c r="A35" s="5"/>
      <c r="B35" s="5"/>
      <c r="C35" s="5"/>
      <c r="D35" s="5"/>
      <c r="E35" s="5"/>
      <c r="F35" s="5"/>
      <c r="G35" s="5"/>
      <c r="H35" s="5"/>
      <c r="I35" s="5">
        <f t="shared" si="2"/>
        <v>0</v>
      </c>
      <c r="J35" s="6">
        <f>IF(I35&gt;=$G$31,IF(I35&gt;=$H$31,H35*I35,G35*I35),I35*F35)</f>
        <v>0</v>
      </c>
    </row>
    <row r="36" spans="1:10" x14ac:dyDescent="0.3">
      <c r="A36" s="7"/>
      <c r="B36" s="7"/>
      <c r="C36" s="7"/>
      <c r="D36" s="7"/>
      <c r="E36" s="7"/>
      <c r="F36" s="7"/>
      <c r="G36" s="7"/>
      <c r="H36" s="7"/>
      <c r="I36" s="7"/>
      <c r="J36" s="8">
        <f>SUM(J32:J35)</f>
        <v>133.94210526315788</v>
      </c>
    </row>
    <row r="38" spans="1:10" ht="18" x14ac:dyDescent="0.35">
      <c r="A38" s="26" t="s">
        <v>2</v>
      </c>
      <c r="B38" s="26"/>
      <c r="F38" s="27" t="str">
        <f>F5</f>
        <v>Price per piece for</v>
      </c>
      <c r="G38" s="27"/>
      <c r="H38" s="27"/>
    </row>
    <row r="39" spans="1:10" x14ac:dyDescent="0.3">
      <c r="A39" s="4" t="s">
        <v>4</v>
      </c>
      <c r="B39" s="4" t="s">
        <v>3</v>
      </c>
      <c r="C39" s="4" t="s">
        <v>5</v>
      </c>
      <c r="D39" s="4" t="s">
        <v>6</v>
      </c>
      <c r="E39" s="4" t="s">
        <v>7</v>
      </c>
      <c r="F39" s="4">
        <v>1</v>
      </c>
      <c r="G39" s="4">
        <v>10</v>
      </c>
      <c r="H39" s="4">
        <v>20</v>
      </c>
      <c r="I39" s="4" t="s">
        <v>8</v>
      </c>
      <c r="J39" s="4" t="s">
        <v>9</v>
      </c>
    </row>
    <row r="40" spans="1:10" x14ac:dyDescent="0.3">
      <c r="A40" s="20"/>
      <c r="B40" s="20" t="s">
        <v>19</v>
      </c>
      <c r="C40" s="20" t="s">
        <v>73</v>
      </c>
      <c r="D40" s="20" t="s">
        <v>72</v>
      </c>
      <c r="E40" s="20">
        <v>1</v>
      </c>
      <c r="F40" s="24">
        <v>4.32</v>
      </c>
      <c r="G40" s="24">
        <v>3.8279999999999998</v>
      </c>
      <c r="H40" s="24">
        <v>3.8279999999999998</v>
      </c>
      <c r="I40" s="20">
        <f>E40*$C$3</f>
        <v>19</v>
      </c>
      <c r="J40" s="21">
        <f>IF(I40&gt;=$G$39,IF(I40&gt;=$H$39,H40*I40,G40*I40),I40*F40)</f>
        <v>72.731999999999999</v>
      </c>
    </row>
    <row r="41" spans="1:10" x14ac:dyDescent="0.3">
      <c r="A41" s="20"/>
      <c r="B41" s="20" t="s">
        <v>20</v>
      </c>
      <c r="C41" s="20"/>
      <c r="D41" s="20"/>
      <c r="E41" s="20">
        <v>2</v>
      </c>
      <c r="F41" s="24">
        <v>3.5</v>
      </c>
      <c r="G41" s="24">
        <v>3.5</v>
      </c>
      <c r="H41" s="24">
        <v>3.5</v>
      </c>
      <c r="I41" s="20">
        <f t="shared" ref="I41:I43" si="3">E41*$C$3</f>
        <v>38</v>
      </c>
      <c r="J41" s="21">
        <f>IF(I41&gt;=$G$39,IF(I41&gt;=$H$39,H41*I41,G41*I41),I41*F41)</f>
        <v>133</v>
      </c>
    </row>
    <row r="42" spans="1:10" x14ac:dyDescent="0.3">
      <c r="A42" s="5"/>
      <c r="B42" s="5" t="s">
        <v>31</v>
      </c>
      <c r="C42" s="5"/>
      <c r="D42" s="5"/>
      <c r="E42" s="5">
        <v>0</v>
      </c>
      <c r="F42" s="14"/>
      <c r="G42" s="14"/>
      <c r="H42" s="14"/>
      <c r="I42" s="5">
        <f t="shared" si="3"/>
        <v>0</v>
      </c>
      <c r="J42" s="6">
        <f>IF(I42&gt;=$G$39,IF(I42&gt;=$H$39,H42*I42,G42*I42),I42*F42)</f>
        <v>0</v>
      </c>
    </row>
    <row r="43" spans="1:10" x14ac:dyDescent="0.3">
      <c r="A43" s="5"/>
      <c r="B43" s="5"/>
      <c r="C43" s="5"/>
      <c r="D43" s="5"/>
      <c r="E43" s="5"/>
      <c r="F43" s="14"/>
      <c r="G43" s="14"/>
      <c r="H43" s="14"/>
      <c r="I43" s="5">
        <f t="shared" si="3"/>
        <v>0</v>
      </c>
      <c r="J43" s="6">
        <f>IF(I43&gt;=$G$39,IF(I43&gt;=$H$39,H43*I43,G43*I43),I43*F43)</f>
        <v>0</v>
      </c>
    </row>
    <row r="44" spans="1:10" x14ac:dyDescent="0.3">
      <c r="A44" s="7"/>
      <c r="B44" s="7"/>
      <c r="C44" s="7"/>
      <c r="D44" s="7"/>
      <c r="E44" s="7"/>
      <c r="F44" s="7"/>
      <c r="G44" s="7"/>
      <c r="H44" s="7"/>
      <c r="I44" s="7"/>
      <c r="J44" s="8">
        <f>SUM(J40:J43)</f>
        <v>205.732</v>
      </c>
    </row>
    <row r="46" spans="1:10" ht="18" x14ac:dyDescent="0.35">
      <c r="A46" s="26" t="s">
        <v>12</v>
      </c>
      <c r="B46" s="26"/>
      <c r="F46" s="27" t="str">
        <f>F5</f>
        <v>Price per piece for</v>
      </c>
      <c r="G46" s="27"/>
      <c r="H46" s="27"/>
    </row>
    <row r="47" spans="1:10" x14ac:dyDescent="0.3">
      <c r="A47" s="4" t="s">
        <v>4</v>
      </c>
      <c r="B47" s="4" t="s">
        <v>3</v>
      </c>
      <c r="C47" s="4" t="s">
        <v>5</v>
      </c>
      <c r="D47" s="4" t="s">
        <v>6</v>
      </c>
      <c r="E47" s="4" t="s">
        <v>7</v>
      </c>
      <c r="F47" s="4">
        <v>1</v>
      </c>
      <c r="G47" s="4">
        <v>10</v>
      </c>
      <c r="H47" s="4">
        <v>20</v>
      </c>
      <c r="I47" s="4" t="s">
        <v>8</v>
      </c>
      <c r="J47" s="4" t="s">
        <v>9</v>
      </c>
    </row>
    <row r="48" spans="1:10" x14ac:dyDescent="0.3">
      <c r="A48" s="15"/>
      <c r="B48" s="15" t="s">
        <v>24</v>
      </c>
      <c r="C48" s="15"/>
      <c r="D48" s="15"/>
      <c r="E48" s="15">
        <v>1</v>
      </c>
      <c r="F48" s="16">
        <v>0.5</v>
      </c>
      <c r="G48" s="16">
        <v>0.5</v>
      </c>
      <c r="H48" s="16">
        <v>0.5</v>
      </c>
      <c r="I48" s="15">
        <f>E48*$C$3</f>
        <v>19</v>
      </c>
      <c r="J48" s="16">
        <f>IF(I48&gt;=$G$47,IF(I48&gt;=$H$47,H48*I48,G48*I48),I48*F48)</f>
        <v>9.5</v>
      </c>
    </row>
    <row r="49" spans="1:11" x14ac:dyDescent="0.3">
      <c r="A49" s="15"/>
      <c r="B49" s="15" t="s">
        <v>25</v>
      </c>
      <c r="C49" s="15"/>
      <c r="D49" s="15"/>
      <c r="E49" s="15">
        <v>1</v>
      </c>
      <c r="F49" s="25">
        <v>50</v>
      </c>
      <c r="G49" s="25">
        <f>F49/G47</f>
        <v>5</v>
      </c>
      <c r="H49" s="25">
        <f>F49/H47</f>
        <v>2.5</v>
      </c>
      <c r="I49" s="15">
        <f t="shared" ref="I49:I51" si="4">E49*$C$3</f>
        <v>19</v>
      </c>
      <c r="J49" s="16">
        <f>IF(I49&gt;=$G$47,IF(I49&gt;=$H$47,H49*I49,G49*I49),I49*F49)</f>
        <v>95</v>
      </c>
    </row>
    <row r="50" spans="1:11" x14ac:dyDescent="0.3">
      <c r="A50" s="5"/>
      <c r="B50" s="5" t="s">
        <v>38</v>
      </c>
      <c r="C50" s="5"/>
      <c r="D50" s="5"/>
      <c r="E50" s="5">
        <v>1</v>
      </c>
      <c r="F50" s="14"/>
      <c r="G50" s="14">
        <f>F50/G47</f>
        <v>0</v>
      </c>
      <c r="H50" s="14">
        <f>F50/H47</f>
        <v>0</v>
      </c>
      <c r="I50" s="5">
        <f t="shared" si="4"/>
        <v>19</v>
      </c>
      <c r="J50" s="6">
        <f>IF(I50&gt;=$G$47,IF(I50&gt;=$H$47,H50*I50,G50*I50),I50*F50)</f>
        <v>0</v>
      </c>
      <c r="K50" t="s">
        <v>77</v>
      </c>
    </row>
    <row r="51" spans="1:11" x14ac:dyDescent="0.3">
      <c r="A51" s="5"/>
      <c r="B51" s="5"/>
      <c r="C51" s="5"/>
      <c r="D51" s="5"/>
      <c r="E51" s="5"/>
      <c r="F51" s="14"/>
      <c r="G51" s="14"/>
      <c r="H51" s="14"/>
      <c r="I51" s="5">
        <f t="shared" si="4"/>
        <v>0</v>
      </c>
      <c r="J51" s="6">
        <f>IF(I51&gt;=$G$47,IF(I51&gt;=$H$47,H51*I51,G51*I51),I51*F51)</f>
        <v>0</v>
      </c>
    </row>
    <row r="52" spans="1:11" x14ac:dyDescent="0.3">
      <c r="A52" s="7"/>
      <c r="B52" s="7"/>
      <c r="C52" s="7"/>
      <c r="D52" s="7"/>
      <c r="E52" s="7"/>
      <c r="F52" s="7"/>
      <c r="G52" s="7"/>
      <c r="H52" s="7"/>
      <c r="I52" s="7"/>
      <c r="J52" s="8">
        <f>SUM(J48:J51)</f>
        <v>104.5</v>
      </c>
    </row>
    <row r="54" spans="1:11" x14ac:dyDescent="0.3">
      <c r="A54" s="1" t="s">
        <v>11</v>
      </c>
    </row>
    <row r="55" spans="1:11" x14ac:dyDescent="0.3">
      <c r="A55" s="11" t="s">
        <v>0</v>
      </c>
      <c r="B55" s="12"/>
      <c r="C55" s="8">
        <f>J28</f>
        <v>284.51078947368421</v>
      </c>
      <c r="D55" s="9">
        <f>C55/$C$3</f>
        <v>14.974252077562326</v>
      </c>
    </row>
    <row r="56" spans="1:11" x14ac:dyDescent="0.3">
      <c r="A56" s="11" t="s">
        <v>1</v>
      </c>
      <c r="B56" s="12"/>
      <c r="C56" s="8">
        <f>J36</f>
        <v>133.94210526315788</v>
      </c>
      <c r="D56" s="9">
        <f t="shared" ref="D56:D58" si="5">C56/$C$3</f>
        <v>7.0495844875346254</v>
      </c>
    </row>
    <row r="57" spans="1:11" x14ac:dyDescent="0.3">
      <c r="A57" s="11" t="s">
        <v>2</v>
      </c>
      <c r="B57" s="12"/>
      <c r="C57" s="8">
        <f>J44</f>
        <v>205.732</v>
      </c>
      <c r="D57" s="9">
        <f t="shared" si="5"/>
        <v>10.827999999999999</v>
      </c>
    </row>
    <row r="58" spans="1:11" x14ac:dyDescent="0.3">
      <c r="A58" s="11" t="s">
        <v>13</v>
      </c>
      <c r="B58" s="12"/>
      <c r="C58" s="8">
        <f>J52</f>
        <v>104.5</v>
      </c>
      <c r="D58" s="9">
        <f t="shared" si="5"/>
        <v>5.5</v>
      </c>
    </row>
    <row r="59" spans="1:11" x14ac:dyDescent="0.3">
      <c r="A59" s="11" t="s">
        <v>14</v>
      </c>
      <c r="B59" s="12"/>
      <c r="C59" s="8">
        <f>SUM(C55:C58)</f>
        <v>728.68489473684212</v>
      </c>
      <c r="D59" s="9"/>
    </row>
    <row r="60" spans="1:11" x14ac:dyDescent="0.3">
      <c r="A60" s="11" t="s">
        <v>15</v>
      </c>
      <c r="B60" s="12"/>
      <c r="C60" s="10">
        <f>C59/C3</f>
        <v>38.351836565096953</v>
      </c>
    </row>
  </sheetData>
  <mergeCells count="7">
    <mergeCell ref="A46:B46"/>
    <mergeCell ref="F46:H46"/>
    <mergeCell ref="F5:H5"/>
    <mergeCell ref="F30:H30"/>
    <mergeCell ref="F38:H38"/>
    <mergeCell ref="A38:B38"/>
    <mergeCell ref="A30:B3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D5" sqref="D5"/>
    </sheetView>
  </sheetViews>
  <sheetFormatPr baseColWidth="10" defaultRowHeight="14.4" x14ac:dyDescent="0.3"/>
  <cols>
    <col min="1" max="1" width="12.44140625" bestFit="1" customWidth="1"/>
    <col min="4" max="4" width="12.5546875" bestFit="1" customWidth="1"/>
  </cols>
  <sheetData>
    <row r="2" spans="1:4" x14ac:dyDescent="0.3">
      <c r="A2" t="s">
        <v>89</v>
      </c>
      <c r="B2" t="s">
        <v>90</v>
      </c>
      <c r="C2" t="s">
        <v>91</v>
      </c>
      <c r="D2" t="s">
        <v>92</v>
      </c>
    </row>
    <row r="3" spans="1:4" x14ac:dyDescent="0.3">
      <c r="A3" s="7" t="s">
        <v>36</v>
      </c>
      <c r="B3" t="s">
        <v>95</v>
      </c>
      <c r="C3" t="s">
        <v>94</v>
      </c>
      <c r="D3" t="s">
        <v>93</v>
      </c>
    </row>
    <row r="4" spans="1:4" x14ac:dyDescent="0.3">
      <c r="A4" t="s">
        <v>96</v>
      </c>
      <c r="B4" t="s">
        <v>97</v>
      </c>
      <c r="C4" t="s">
        <v>98</v>
      </c>
      <c r="D4" t="s"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Planned</vt:lpstr>
      <vt:lpstr>Bought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2018-05-09T08:17:51Z</dcterms:modified>
</cp:coreProperties>
</file>