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outube Videos - Learn with Lokesh Lalwani\Yet to upload\"/>
    </mc:Choice>
  </mc:AlternateContent>
  <xr:revisionPtr revIDLastSave="0" documentId="13_ncr:1_{847B56AB-6C07-41EA-9FDB-BAFBB63BD6C2}" xr6:coauthVersionLast="40" xr6:coauthVersionMax="40" xr10:uidLastSave="{00000000-0000-0000-0000-000000000000}"/>
  <bookViews>
    <workbookView xWindow="0" yWindow="0" windowWidth="20490" windowHeight="7485" activeTab="5" xr2:uid="{8543DCC2-D521-466C-A252-6205AB890C84}"/>
  </bookViews>
  <sheets>
    <sheet name="Employees" sheetId="1" r:id="rId1"/>
    <sheet name="Emp. Attendance" sheetId="2" r:id="rId2"/>
    <sheet name="Expenses" sheetId="5" r:id="rId3"/>
    <sheet name="Purchase" sheetId="4" r:id="rId4"/>
    <sheet name="Sales" sheetId="3" r:id="rId5"/>
    <sheet name="Profit Loss" sheetId="6" r:id="rId6"/>
    <sheet name="Source" sheetId="7" r:id="rId7"/>
  </sheets>
  <definedNames>
    <definedName name="_xlnm._FilterDatabase" localSheetId="3" hidden="1">Purchase!$A$3:$E$77</definedName>
    <definedName name="_xlnm._FilterDatabase" localSheetId="4" hidden="1">Sales!$A$3:$G$77</definedName>
  </definedName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3" l="1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C5" i="6"/>
  <c r="C4" i="6"/>
  <c r="B5" i="6"/>
  <c r="B4" i="6"/>
  <c r="D5" i="6" l="1"/>
  <c r="D4" i="6"/>
  <c r="G77" i="3"/>
  <c r="G76" i="3"/>
  <c r="G75" i="3"/>
  <c r="G74" i="3"/>
  <c r="G73" i="3"/>
  <c r="G72" i="3"/>
  <c r="G71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3" i="3"/>
  <c r="G52" i="3"/>
  <c r="G51" i="3"/>
  <c r="G50" i="3"/>
  <c r="G49" i="3"/>
  <c r="G47" i="3"/>
  <c r="G46" i="3"/>
  <c r="G45" i="3"/>
  <c r="G44" i="3"/>
  <c r="G43" i="3"/>
  <c r="G41" i="3"/>
  <c r="G40" i="3"/>
  <c r="G39" i="3"/>
  <c r="G38" i="3"/>
  <c r="G36" i="3"/>
  <c r="G35" i="3"/>
  <c r="G34" i="3"/>
  <c r="G33" i="3"/>
  <c r="G32" i="3"/>
  <c r="G31" i="3"/>
  <c r="G30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70" i="3"/>
  <c r="G54" i="3"/>
  <c r="G48" i="3"/>
  <c r="G42" i="3"/>
  <c r="G37" i="3"/>
  <c r="G26" i="3"/>
  <c r="G10" i="3"/>
  <c r="E4" i="6" l="1"/>
  <c r="E5" i="6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Q5" i="5" l="1"/>
  <c r="Q4" i="5"/>
  <c r="M5" i="5" l="1"/>
  <c r="M4" i="5"/>
  <c r="S13" i="1"/>
  <c r="S12" i="1"/>
  <c r="R4" i="5" l="1"/>
  <c r="R5" i="5"/>
  <c r="Q13" i="1"/>
  <c r="Q12" i="1"/>
  <c r="O13" i="1"/>
  <c r="N13" i="1"/>
  <c r="N12" i="1"/>
  <c r="K13" i="1"/>
  <c r="K12" i="1"/>
  <c r="I13" i="1"/>
  <c r="H13" i="1"/>
  <c r="H12" i="1"/>
  <c r="E13" i="1"/>
  <c r="E12" i="1"/>
  <c r="N4" i="2"/>
  <c r="P13" i="1" s="1"/>
  <c r="R13" i="1" s="1"/>
  <c r="N3" i="2"/>
  <c r="P12" i="1" s="1"/>
  <c r="R12" i="1" s="1"/>
  <c r="M4" i="2"/>
  <c r="M13" i="1" s="1"/>
  <c r="M3" i="2"/>
  <c r="M12" i="1" s="1"/>
  <c r="O12" i="1" s="1"/>
  <c r="L4" i="2"/>
  <c r="J13" i="1" s="1"/>
  <c r="L13" i="1" s="1"/>
  <c r="L3" i="2"/>
  <c r="J12" i="1" s="1"/>
  <c r="L12" i="1" s="1"/>
  <c r="K4" i="2"/>
  <c r="G13" i="1" s="1"/>
  <c r="K3" i="2"/>
  <c r="G12" i="1" s="1"/>
  <c r="I12" i="1" s="1"/>
  <c r="J4" i="2"/>
  <c r="D13" i="1" s="1"/>
  <c r="J3" i="2"/>
  <c r="D12" i="1" s="1"/>
  <c r="F13" i="1" l="1"/>
  <c r="F12" i="1"/>
  <c r="E4" i="4"/>
</calcChain>
</file>

<file path=xl/sharedStrings.xml><?xml version="1.0" encoding="utf-8"?>
<sst xmlns="http://schemas.openxmlformats.org/spreadsheetml/2006/main" count="671" uniqueCount="89">
  <si>
    <t>Name</t>
  </si>
  <si>
    <t>DOJ</t>
  </si>
  <si>
    <t>Designation</t>
  </si>
  <si>
    <t>S. No</t>
  </si>
  <si>
    <t>Anuj Chabra</t>
  </si>
  <si>
    <t>Amit Matani</t>
  </si>
  <si>
    <t>Neeraj Kumar</t>
  </si>
  <si>
    <t>Shilpa Choudhri</t>
  </si>
  <si>
    <t>Vikas Aggarwal</t>
  </si>
  <si>
    <t>Sales Executive</t>
  </si>
  <si>
    <t>Office Assistant</t>
  </si>
  <si>
    <t>Telecaller</t>
  </si>
  <si>
    <t>Field Executive</t>
  </si>
  <si>
    <t>Salary (per Month)</t>
  </si>
  <si>
    <t>Emp Name</t>
  </si>
  <si>
    <t>Salary Date</t>
  </si>
  <si>
    <t>Salary per day</t>
  </si>
  <si>
    <t>Final Salary</t>
  </si>
  <si>
    <t>Date</t>
  </si>
  <si>
    <t>P</t>
  </si>
  <si>
    <t>WeekOff</t>
  </si>
  <si>
    <t>A</t>
  </si>
  <si>
    <t>Salary Month</t>
  </si>
  <si>
    <t>Absent</t>
  </si>
  <si>
    <t>Employee Information</t>
  </si>
  <si>
    <t>Employees Monthly Salary Calculation</t>
  </si>
  <si>
    <t>Employee Absent Information (Month-Wise)</t>
  </si>
  <si>
    <t>Employee Daily Attendance</t>
  </si>
  <si>
    <t>Oct</t>
  </si>
  <si>
    <t>Nov</t>
  </si>
  <si>
    <t>Monthly Expenses</t>
  </si>
  <si>
    <t>Rent</t>
  </si>
  <si>
    <t>Internet</t>
  </si>
  <si>
    <t>Chai/Coffee</t>
  </si>
  <si>
    <t>Courier</t>
  </si>
  <si>
    <t>Laptop Repair</t>
  </si>
  <si>
    <t>Salary</t>
  </si>
  <si>
    <t>Stationary</t>
  </si>
  <si>
    <t>Months</t>
  </si>
  <si>
    <t>Total Salary</t>
  </si>
  <si>
    <t>Electricity</t>
  </si>
  <si>
    <t>Total</t>
  </si>
  <si>
    <t>Description</t>
  </si>
  <si>
    <t>Amount (Rs.)</t>
  </si>
  <si>
    <t>Maid</t>
  </si>
  <si>
    <t>Field Exp</t>
  </si>
  <si>
    <t>Snacks</t>
  </si>
  <si>
    <t>Ink Cartridge</t>
  </si>
  <si>
    <t>Misc.</t>
  </si>
  <si>
    <t>Misc. Daily Expenses</t>
  </si>
  <si>
    <t>Daily Sales</t>
  </si>
  <si>
    <t>Product</t>
  </si>
  <si>
    <t>Daily Purchases</t>
  </si>
  <si>
    <t>Quantity</t>
  </si>
  <si>
    <t>Total Amount (Rs.)</t>
  </si>
  <si>
    <t>Beauty Cream</t>
  </si>
  <si>
    <t>Face Wash</t>
  </si>
  <si>
    <t>Bleach</t>
  </si>
  <si>
    <t>Soap</t>
  </si>
  <si>
    <t>Scrub</t>
  </si>
  <si>
    <t>Body Wash</t>
  </si>
  <si>
    <t>Facial Kit</t>
  </si>
  <si>
    <t>Moisturiser</t>
  </si>
  <si>
    <t>Shampoo</t>
  </si>
  <si>
    <t>Row Labels</t>
  </si>
  <si>
    <t>Grand Total</t>
  </si>
  <si>
    <t>Column Labels</t>
  </si>
  <si>
    <t>Sum of Total Amount (Rs.)</t>
  </si>
  <si>
    <t>Sum of Quantity</t>
  </si>
  <si>
    <t>Total Sum of Quantity</t>
  </si>
  <si>
    <t>Total Sum of Total Amount (Rs.)</t>
  </si>
  <si>
    <t>Purchase Price</t>
  </si>
  <si>
    <t>Selling Price</t>
  </si>
  <si>
    <t>Product Table</t>
  </si>
  <si>
    <t>Product Name</t>
  </si>
  <si>
    <t>Profit/Loss</t>
  </si>
  <si>
    <t>Month</t>
  </si>
  <si>
    <t>Sales</t>
  </si>
  <si>
    <t>Purchases</t>
  </si>
  <si>
    <t>Expenses</t>
  </si>
  <si>
    <t>Total Sales Amount (Rs.)</t>
  </si>
  <si>
    <t>Total Purchase Amount (Rs.)</t>
  </si>
  <si>
    <t>Total Sum of Total Purchase Amount (Rs.)</t>
  </si>
  <si>
    <t>Sum of Total Purchase Amount (Rs.)</t>
  </si>
  <si>
    <t>Total Sum of Total Sales Amount (Rs.)</t>
  </si>
  <si>
    <t>Sum of Total Sales Amount (Rs.)</t>
  </si>
  <si>
    <t>Selling Price (Per Unit)</t>
  </si>
  <si>
    <t>Purchase Price (Per Unit)</t>
  </si>
  <si>
    <t>Month-Wise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</si>
</sst>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dd\ ddd/mmm/yy"/>
    <numFmt numFmtId="165" formatCode="_ [$₹-4009]\ * #,##0_ ;_ [$₹-4009]\ * \-#,##0_ ;_ [$₹-4009]\ * &quot;-&quot;??_ ;_ @_ "/>
    <numFmt numFmtId="166" formatCode="ddd\ dd/mm/yyyy"/>
    <numFmt numFmtId="167" formatCode="_ &quot;₹&quot;\ * #,##0_ ;_ &quot;₹&quot;\ * \-#,##0_ ;_ &quot;₹&quot;\ * &quot;-&quot;??_ ;_ @_ "/>
    <numFmt numFmtId="168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medium">
        <color indexed="64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2" fillId="3" borderId="16" applyNumberFormat="0" applyAlignment="0" applyProtection="0"/>
    <xf numFmtId="44" fontId="4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17" fontId="0" fillId="0" borderId="5" xfId="0" applyNumberFormat="1" applyBorder="1"/>
    <xf numFmtId="17" fontId="0" fillId="0" borderId="7" xfId="0" applyNumberFormat="1" applyBorder="1"/>
    <xf numFmtId="14" fontId="0" fillId="0" borderId="6" xfId="0" applyNumberFormat="1" applyBorder="1"/>
    <xf numFmtId="14" fontId="0" fillId="0" borderId="9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0" fillId="0" borderId="6" xfId="0" applyNumberFormat="1" applyBorder="1"/>
    <xf numFmtId="165" fontId="0" fillId="0" borderId="9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165" fontId="0" fillId="2" borderId="6" xfId="0" applyNumberFormat="1" applyFill="1" applyBorder="1"/>
    <xf numFmtId="165" fontId="0" fillId="2" borderId="9" xfId="0" applyNumberFormat="1" applyFill="1" applyBorder="1"/>
    <xf numFmtId="165" fontId="0" fillId="2" borderId="1" xfId="0" applyNumberFormat="1" applyFill="1" applyBorder="1"/>
    <xf numFmtId="165" fontId="0" fillId="2" borderId="8" xfId="0" applyNumberFormat="1" applyFill="1" applyBorder="1"/>
    <xf numFmtId="0" fontId="1" fillId="0" borderId="0" xfId="0" applyFont="1" applyBorder="1" applyAlignment="1"/>
    <xf numFmtId="0" fontId="1" fillId="2" borderId="18" xfId="0" applyFont="1" applyFill="1" applyBorder="1" applyAlignment="1">
      <alignment horizontal="center" wrapText="1"/>
    </xf>
    <xf numFmtId="165" fontId="0" fillId="2" borderId="18" xfId="0" applyNumberFormat="1" applyFill="1" applyBorder="1"/>
    <xf numFmtId="165" fontId="0" fillId="2" borderId="19" xfId="0" applyNumberFormat="1" applyFill="1" applyBorder="1"/>
    <xf numFmtId="0" fontId="0" fillId="0" borderId="21" xfId="0" applyBorder="1"/>
    <xf numFmtId="0" fontId="0" fillId="0" borderId="22" xfId="0" applyBorder="1"/>
    <xf numFmtId="165" fontId="0" fillId="0" borderId="21" xfId="0" applyNumberFormat="1" applyBorder="1"/>
    <xf numFmtId="165" fontId="3" fillId="4" borderId="21" xfId="0" applyNumberFormat="1" applyFont="1" applyFill="1" applyBorder="1"/>
    <xf numFmtId="165" fontId="3" fillId="4" borderId="22" xfId="0" applyNumberFormat="1" applyFont="1" applyFill="1" applyBorder="1"/>
    <xf numFmtId="165" fontId="0" fillId="0" borderId="18" xfId="0" applyNumberFormat="1" applyBorder="1"/>
    <xf numFmtId="165" fontId="0" fillId="0" borderId="26" xfId="0" applyNumberFormat="1" applyBorder="1"/>
    <xf numFmtId="17" fontId="0" fillId="0" borderId="21" xfId="0" applyNumberFormat="1" applyBorder="1"/>
    <xf numFmtId="17" fontId="0" fillId="0" borderId="22" xfId="0" applyNumberFormat="1" applyBorder="1"/>
    <xf numFmtId="0" fontId="1" fillId="5" borderId="2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7" fontId="0" fillId="0" borderId="30" xfId="0" applyNumberFormat="1" applyBorder="1"/>
    <xf numFmtId="165" fontId="0" fillId="0" borderId="31" xfId="0" applyNumberFormat="1" applyBorder="1"/>
    <xf numFmtId="165" fontId="0" fillId="0" borderId="30" xfId="0" applyNumberFormat="1" applyBorder="1"/>
    <xf numFmtId="0" fontId="1" fillId="5" borderId="32" xfId="0" applyFont="1" applyFill="1" applyBorder="1" applyAlignment="1">
      <alignment horizontal="center" vertical="center" wrapText="1"/>
    </xf>
    <xf numFmtId="165" fontId="0" fillId="0" borderId="33" xfId="0" applyNumberFormat="1" applyBorder="1"/>
    <xf numFmtId="0" fontId="0" fillId="0" borderId="26" xfId="0" applyBorder="1"/>
    <xf numFmtId="0" fontId="1" fillId="5" borderId="17" xfId="0" applyFont="1" applyFill="1" applyBorder="1" applyAlignment="1">
      <alignment horizontal="center" vertical="center" wrapText="1"/>
    </xf>
    <xf numFmtId="165" fontId="0" fillId="0" borderId="34" xfId="0" applyNumberFormat="1" applyBorder="1"/>
    <xf numFmtId="0" fontId="0" fillId="0" borderId="18" xfId="0" applyBorder="1"/>
    <xf numFmtId="0" fontId="0" fillId="0" borderId="35" xfId="0" applyBorder="1"/>
    <xf numFmtId="0" fontId="0" fillId="0" borderId="19" xfId="0" applyBorder="1"/>
    <xf numFmtId="166" fontId="0" fillId="0" borderId="1" xfId="0" applyNumberFormat="1" applyBorder="1"/>
    <xf numFmtId="0" fontId="1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1" xfId="2" applyNumberFormat="1" applyFont="1" applyBorder="1"/>
    <xf numFmtId="168" fontId="0" fillId="0" borderId="0" xfId="0" applyNumberFormat="1"/>
    <xf numFmtId="1" fontId="0" fillId="0" borderId="1" xfId="0" applyNumberFormat="1" applyBorder="1"/>
    <xf numFmtId="17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7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9" xfId="1" applyBorder="1" applyAlignment="1">
      <alignment horizontal="center"/>
    </xf>
    <xf numFmtId="0" fontId="5" fillId="3" borderId="36" xfId="1" applyFont="1" applyBorder="1" applyAlignment="1">
      <alignment horizontal="center"/>
    </xf>
    <xf numFmtId="0" fontId="5" fillId="3" borderId="37" xfId="1" applyFont="1" applyBorder="1" applyAlignment="1">
      <alignment horizontal="center"/>
    </xf>
    <xf numFmtId="0" fontId="5" fillId="3" borderId="38" xfId="1" applyFont="1" applyBorder="1" applyAlignment="1">
      <alignment horizontal="center"/>
    </xf>
    <xf numFmtId="0" fontId="5" fillId="3" borderId="16" xfId="1" applyFont="1" applyAlignment="1">
      <alignment horizontal="center"/>
    </xf>
    <xf numFmtId="0" fontId="2" fillId="3" borderId="36" xfId="1" applyBorder="1" applyAlignment="1">
      <alignment horizontal="center"/>
    </xf>
    <xf numFmtId="0" fontId="2" fillId="3" borderId="37" xfId="1" applyBorder="1" applyAlignment="1">
      <alignment horizontal="center"/>
    </xf>
  </cellXfs>
  <cellStyles count="3">
    <cellStyle name="Check Cell" xfId="1" builtinId="23"/>
    <cellStyle name="Currency" xfId="2" builtinId="4"/>
    <cellStyle name="Normal" xfId="0" builtinId="0"/>
  </cellStyles>
  <dxfs count="5"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'Emp. Attendance'!$I$1:$N$1</c:f>
          <c:strCache>
            <c:ptCount val="6"/>
            <c:pt idx="0">
              <c:v>Employee Absent Information (Month-Wise)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'Emp. Attendance'!$I$3</c:f>
              <c:strCache>
                <c:ptCount val="1"/>
                <c:pt idx="0">
                  <c:v>Oct-18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'Emp. Attendance'!$J$2:$N$2</c:f>
              <c:strCache>
                <c:ptCount val="5"/>
                <c:pt idx="0">
                  <c:v>Anuj Chabra</c:v>
                </c:pt>
                <c:pt idx="1">
                  <c:v>Amit Matani</c:v>
                </c:pt>
                <c:pt idx="2">
                  <c:v>Neeraj Kumar</c:v>
                </c:pt>
                <c:pt idx="3">
                  <c:v>Shilpa Choudhri</c:v>
                </c:pt>
                <c:pt idx="4">
                  <c:v>Vikas Aggarwal</c:v>
                </c:pt>
              </c:strCache>
            </c:strRef>
          </c:cat>
          <c:val>
            <c:numRef>
              <c:f>'Emp. Attendance'!$J$3:$N$3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2C1-BDC5-5764DC42C645}"/>
            </c:ext>
          </c:extLst>
        </c:ser>
        <c:ser>
          <c:idx val="1"/>
          <c:order val="1"/>
          <c:tx>
            <c:strRef>
              <c:f>'Emp. Attendance'!$I$4</c:f>
              <c:strCache>
                <c:ptCount val="1"/>
                <c:pt idx="0">
                  <c:v>Nov-18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'Emp. Attendance'!$J$2:$N$2</c:f>
              <c:strCache>
                <c:ptCount val="5"/>
                <c:pt idx="0">
                  <c:v>Anuj Chabra</c:v>
                </c:pt>
                <c:pt idx="1">
                  <c:v>Amit Matani</c:v>
                </c:pt>
                <c:pt idx="2">
                  <c:v>Neeraj Kumar</c:v>
                </c:pt>
                <c:pt idx="3">
                  <c:v>Shilpa Choudhri</c:v>
                </c:pt>
                <c:pt idx="4">
                  <c:v>Vikas Aggarwal</c:v>
                </c:pt>
              </c:strCache>
            </c:strRef>
          </c:cat>
          <c:val>
            <c:numRef>
              <c:f>'Emp. Attendance'!$J$4:$N$4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1-42C1-BDC5-5764DC42C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2580488"/>
        <c:axId val="372585080"/>
      </c:barChart>
      <c:catAx>
        <c:axId val="37258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080"/>
        <c:crosses val="autoZero"/>
        <c:auto val="1"/>
        <c:lblAlgn val="ctr"/>
        <c:lblOffset val="100"/>
        <c:noMultiLvlLbl val="0"/>
      </c:catAx>
      <c:valAx>
        <c:axId val="372585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2580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Expenses!$L$2</c:f>
          <c:strCache>
            <c:ptCount val="1"/>
            <c:pt idx="0">
              <c:v>Monthly Expenses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Expenses!$M$3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Expenses!$L$4:$L$9</c:f>
              <c:numCache>
                <c:formatCode>mmm\-yy</c:formatCode>
                <c:ptCount val="6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</c:numCache>
            </c:numRef>
          </c:cat>
          <c:val>
            <c:numRef>
              <c:f>Expenses!$M$4:$M$9</c:f>
              <c:numCache>
                <c:formatCode>_ [$₹-4009]\ * #,##0_ ;_ [$₹-4009]\ * \-#,##0_ ;_ [$₹-4009]\ * "-"??_ ;_ @_ </c:formatCode>
                <c:ptCount val="6"/>
                <c:pt idx="0">
                  <c:v>74566.666666666657</c:v>
                </c:pt>
                <c:pt idx="1">
                  <c:v>76133.333333333328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065-BAB3-253538D83885}"/>
            </c:ext>
          </c:extLst>
        </c:ser>
        <c:ser>
          <c:idx val="1"/>
          <c:order val="1"/>
          <c:tx>
            <c:strRef>
              <c:f>Expenses!$N$3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Expenses!$L$4:$L$9</c:f>
              <c:numCache>
                <c:formatCode>mmm\-yy</c:formatCode>
                <c:ptCount val="6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</c:numCache>
            </c:numRef>
          </c:cat>
          <c:val>
            <c:numRef>
              <c:f>Expenses!$N$4:$N$9</c:f>
              <c:numCache>
                <c:formatCode>_ [$₹-4009]\ * #,##0_ ;_ [$₹-4009]\ * \-#,##0_ ;_ [$₹-4009]\ * "-"??_ ;_ @_ </c:formatCode>
                <c:ptCount val="6"/>
                <c:pt idx="0">
                  <c:v>25000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F-4065-BAB3-253538D83885}"/>
            </c:ext>
          </c:extLst>
        </c:ser>
        <c:ser>
          <c:idx val="2"/>
          <c:order val="2"/>
          <c:tx>
            <c:strRef>
              <c:f>Expenses!$O$3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Expenses!$L$4:$L$9</c:f>
              <c:numCache>
                <c:formatCode>mmm\-yy</c:formatCode>
                <c:ptCount val="6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</c:numCache>
            </c:numRef>
          </c:cat>
          <c:val>
            <c:numRef>
              <c:f>Expenses!$O$4:$O$9</c:f>
              <c:numCache>
                <c:formatCode>_ [$₹-4009]\ * #,##0_ ;_ [$₹-4009]\ * \-#,##0_ ;_ [$₹-4009]\ * "-"??_ ;_ @_ </c:formatCode>
                <c:ptCount val="6"/>
                <c:pt idx="0">
                  <c:v>4800</c:v>
                </c:pt>
                <c:pt idx="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F-4065-BAB3-253538D83885}"/>
            </c:ext>
          </c:extLst>
        </c:ser>
        <c:ser>
          <c:idx val="3"/>
          <c:order val="3"/>
          <c:tx>
            <c:strRef>
              <c:f>Expenses!$P$3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Expenses!$L$4:$L$9</c:f>
              <c:numCache>
                <c:formatCode>mmm\-yy</c:formatCode>
                <c:ptCount val="6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</c:numCache>
            </c:numRef>
          </c:cat>
          <c:val>
            <c:numRef>
              <c:f>Expenses!$P$4:$P$9</c:f>
              <c:numCache>
                <c:formatCode>_ [$₹-4009]\ * #,##0_ ;_ [$₹-4009]\ * \-#,##0_ ;_ [$₹-4009]\ * "-"??_ ;_ @_ </c:formatCode>
                <c:ptCount val="6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F-4065-BAB3-253538D83885}"/>
            </c:ext>
          </c:extLst>
        </c:ser>
        <c:ser>
          <c:idx val="4"/>
          <c:order val="4"/>
          <c:tx>
            <c:strRef>
              <c:f>Expenses!$Q$3</c:f>
              <c:strCache>
                <c:ptCount val="1"/>
                <c:pt idx="0">
                  <c:v>Misc.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Expenses!$L$4:$L$9</c:f>
              <c:numCache>
                <c:formatCode>mmm\-yy</c:formatCode>
                <c:ptCount val="6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</c:numCache>
            </c:numRef>
          </c:cat>
          <c:val>
            <c:numRef>
              <c:f>Expenses!$Q$4:$Q$9</c:f>
              <c:numCache>
                <c:formatCode>_ [$₹-4009]\ * #,##0_ ;_ [$₹-4009]\ * \-#,##0_ ;_ [$₹-4009]\ * "-"??_ ;_ @_ </c:formatCode>
                <c:ptCount val="6"/>
                <c:pt idx="0">
                  <c:v>17215</c:v>
                </c:pt>
                <c:pt idx="1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F-4065-BAB3-253538D8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186592"/>
        <c:axId val="473187248"/>
      </c:barChart>
      <c:dateAx>
        <c:axId val="473186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7248"/>
        <c:crosses val="autoZero"/>
        <c:auto val="1"/>
        <c:lblOffset val="100"/>
        <c:baseTimeUnit val="months"/>
      </c:dateAx>
      <c:valAx>
        <c:axId val="473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'Profit Loss'!$A$2</c:f>
          <c:strCache>
            <c:ptCount val="1"/>
            <c:pt idx="0">
              <c:v>Month-Wise Profit/Loss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Loss'!$E$3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'Profit Loss'!$A$4:$A$5</c:f>
              <c:numCache>
                <c:formatCode>mmm\-yy</c:formatCode>
                <c:ptCount val="2"/>
                <c:pt idx="0">
                  <c:v>43374</c:v>
                </c:pt>
                <c:pt idx="1">
                  <c:v>43405</c:v>
                </c:pt>
              </c:numCache>
            </c:numRef>
          </c:cat>
          <c:val>
            <c:numRef>
              <c:f>'Profit Loss'!$E$4:$E$5</c:f>
              <c:numCache>
                <c:formatCode>_ "₹"\ * #,##0_ ;_ "₹"\ * \-#,##0_ ;_ "₹"\ * "-"??_ ;_ @_ </c:formatCode>
                <c:ptCount val="2"/>
                <c:pt idx="0">
                  <c:v>148401.33333333334</c:v>
                </c:pt>
                <c:pt idx="1">
                  <c:v>165295.66666666669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3-4B09-915C-5511173EB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411672"/>
        <c:axId val="352407408"/>
      </c:barChart>
      <c:dateAx>
        <c:axId val="352411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07408"/>
        <c:crosses val="autoZero"/>
        <c:auto val="1"/>
        <c:lblOffset val="100"/>
        <c:baseTimeUnit val="months"/>
      </c:dateAx>
      <c:valAx>
        <c:axId val="352407408"/>
        <c:scaling>
          <c:orientation val="minMax"/>
        </c:scaling>
        <c:delete val="1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crossAx val="35241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</xdr:row>
      <xdr:rowOff>185737</xdr:rowOff>
    </xdr:from>
    <xdr:to>
      <xdr:col>14</xdr:col>
      <xdr:colOff>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8347-610A-42BC-9A31-28586A0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10</xdr:col>
      <xdr:colOff>581025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5B424-0DDA-46A8-A2C9-14C44EAD4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14287</xdr:rowOff>
    </xdr:from>
    <xdr:to>
      <xdr:col>12</xdr:col>
      <xdr:colOff>533400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89040-21CD-490B-BF9B-B5A7C2E8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3465.599008333331" createdVersion="6" refreshedVersion="6" minRefreshableVersion="3" recordCount="74" xr:uid="{B9B22D3A-07B6-4B11-B692-F6B2E8648489}">
  <cacheSource type="worksheet">
    <worksheetSource ref="A3:E77" sheet="Purchase"/>
  </cacheSource>
  <cacheFields count="6">
    <cacheField name="Date" numFmtId="14">
      <sharedItems containsSemiMixedTypes="0" containsNonDate="0" containsDate="1" containsString="0" minDate="2018-10-01T00:00:00" maxDate="2018-12-01T00:00:00" count="45"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1T00:00:00"/>
        <d v="2018-10-12T00:00:00"/>
        <d v="2018-10-15T00:00:00"/>
        <d v="2018-10-16T00:00:00"/>
        <d v="2018-10-17T00:00:00"/>
        <d v="2018-10-19T00:00:00"/>
        <d v="2018-10-20T00:00:00"/>
        <d v="2018-10-22T00:00:00"/>
        <d v="2018-10-24T00:00:00"/>
        <d v="2018-10-25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</sharedItems>
      <fieldGroup par="5" base="0">
        <rangePr groupBy="days" startDate="2018-10-01T00:00:00" endDate="2018-12-01T00:00:00"/>
        <groupItems count="368">
          <s v="&lt;01-10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2-2018"/>
        </groupItems>
      </fieldGroup>
    </cacheField>
    <cacheField name="Product" numFmtId="0">
      <sharedItems count="9">
        <s v="Beauty Cream"/>
        <s v="Face Wash"/>
        <s v="Bleach"/>
        <s v="Soap"/>
        <s v="Scrub"/>
        <s v="Body Wash"/>
        <s v="Facial Kit"/>
        <s v="Moisturiser"/>
        <s v="Shampoo"/>
      </sharedItems>
    </cacheField>
    <cacheField name="Quantity" numFmtId="0">
      <sharedItems containsSemiMixedTypes="0" containsString="0" containsNumber="1" containsInteger="1" minValue="14" maxValue="230"/>
    </cacheField>
    <cacheField name="Purchase Price" numFmtId="167">
      <sharedItems containsSemiMixedTypes="0" containsString="0" containsNumber="1" containsInteger="1" minValue="100" maxValue="1500"/>
    </cacheField>
    <cacheField name="Total Amount (Rs.)" numFmtId="167">
      <sharedItems containsSemiMixedTypes="0" containsString="0" containsNumber="1" containsInteger="1" minValue="3750" maxValue="138000"/>
    </cacheField>
    <cacheField name="Months" numFmtId="0" databaseField="0">
      <fieldGroup base="0">
        <rangePr groupBy="months" startDate="2018-10-01T00:00:00" endDate="2018-12-01T00:00:00"/>
        <groupItems count="14">
          <s v="&lt;01-10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3465.608308912037" createdVersion="6" refreshedVersion="6" minRefreshableVersion="3" recordCount="74" xr:uid="{551A2A00-7C41-4432-B934-88351B98AAF1}">
  <cacheSource type="worksheet">
    <worksheetSource ref="A3:G77" sheet="Sales"/>
  </cacheSource>
  <cacheFields count="8">
    <cacheField name="Date" numFmtId="14">
      <sharedItems containsSemiMixedTypes="0" containsNonDate="0" containsDate="1" containsString="0" minDate="2018-10-01T00:00:00" maxDate="2018-12-01T00:00:00" count="45"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1T00:00:00"/>
        <d v="2018-10-12T00:00:00"/>
        <d v="2018-10-15T00:00:00"/>
        <d v="2018-10-16T00:00:00"/>
        <d v="2018-10-17T00:00:00"/>
        <d v="2018-10-19T00:00:00"/>
        <d v="2018-10-20T00:00:00"/>
        <d v="2018-10-22T00:00:00"/>
        <d v="2018-10-24T00:00:00"/>
        <d v="2018-10-25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</sharedItems>
      <fieldGroup par="7" base="0">
        <rangePr groupBy="days" startDate="2018-10-01T00:00:00" endDate="2018-12-01T00:00:00"/>
        <groupItems count="368">
          <s v="&lt;01-10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2-2018"/>
        </groupItems>
      </fieldGroup>
    </cacheField>
    <cacheField name="Product" numFmtId="0">
      <sharedItems count="9">
        <s v="Beauty Cream"/>
        <s v="Bleach"/>
        <s v="Body Wash"/>
        <s v="Face Wash"/>
        <s v="Facial Kit"/>
        <s v="Moisturiser"/>
        <s v="Scrub"/>
        <s v="Shampoo"/>
        <s v="Soap"/>
      </sharedItems>
    </cacheField>
    <cacheField name="Quantity" numFmtId="0">
      <sharedItems containsSemiMixedTypes="0" containsString="0" containsNumber="1" containsInteger="1" minValue="10" maxValue="198"/>
    </cacheField>
    <cacheField name="Selling Price" numFmtId="167">
      <sharedItems containsSemiMixedTypes="0" containsString="0" containsNumber="1" containsInteger="1" minValue="120" maxValue="1800"/>
    </cacheField>
    <cacheField name="Purchase Price" numFmtId="167">
      <sharedItems containsSemiMixedTypes="0" containsString="0" containsNumber="1" containsInteger="1" minValue="100" maxValue="1500"/>
    </cacheField>
    <cacheField name="Total Purchase Amount (Rs.)" numFmtId="167">
      <sharedItems containsSemiMixedTypes="0" containsString="0" containsNumber="1" containsInteger="1" minValue="1785" maxValue="114600"/>
    </cacheField>
    <cacheField name="Total Sales Amount (Rs.)" numFmtId="167">
      <sharedItems containsSemiMixedTypes="0" containsString="0" containsNumber="1" containsInteger="1" minValue="2142" maxValue="137520"/>
    </cacheField>
    <cacheField name="Months" numFmtId="0" databaseField="0">
      <fieldGroup base="0">
        <rangePr groupBy="months" startDate="2018-10-01T00:00:00" endDate="2018-12-01T00:00:00"/>
        <groupItems count="14">
          <s v="&lt;01-10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n v="102"/>
    <n v="450"/>
    <n v="45900"/>
  </r>
  <r>
    <x v="0"/>
    <x v="1"/>
    <n v="198"/>
    <n v="350"/>
    <n v="69300"/>
  </r>
  <r>
    <x v="0"/>
    <x v="2"/>
    <n v="88"/>
    <n v="105"/>
    <n v="9240"/>
  </r>
  <r>
    <x v="1"/>
    <x v="3"/>
    <n v="171"/>
    <n v="100"/>
    <n v="17100"/>
  </r>
  <r>
    <x v="2"/>
    <x v="4"/>
    <n v="76"/>
    <n v="500"/>
    <n v="38000"/>
  </r>
  <r>
    <x v="3"/>
    <x v="5"/>
    <n v="142"/>
    <n v="600"/>
    <n v="85200"/>
  </r>
  <r>
    <x v="3"/>
    <x v="6"/>
    <n v="15"/>
    <n v="1500"/>
    <n v="22500"/>
  </r>
  <r>
    <x v="4"/>
    <x v="7"/>
    <n v="38"/>
    <n v="250"/>
    <n v="9500"/>
  </r>
  <r>
    <x v="5"/>
    <x v="8"/>
    <n v="146"/>
    <n v="480"/>
    <n v="70080"/>
  </r>
  <r>
    <x v="6"/>
    <x v="3"/>
    <n v="76"/>
    <n v="100"/>
    <n v="7600"/>
  </r>
  <r>
    <x v="6"/>
    <x v="4"/>
    <n v="83"/>
    <n v="500"/>
    <n v="41500"/>
  </r>
  <r>
    <x v="6"/>
    <x v="8"/>
    <n v="84"/>
    <n v="480"/>
    <n v="40320"/>
  </r>
  <r>
    <x v="7"/>
    <x v="5"/>
    <n v="212"/>
    <n v="600"/>
    <n v="127200"/>
  </r>
  <r>
    <x v="7"/>
    <x v="6"/>
    <n v="20"/>
    <n v="1500"/>
    <n v="30000"/>
  </r>
  <r>
    <x v="8"/>
    <x v="7"/>
    <n v="15"/>
    <n v="250"/>
    <n v="3750"/>
  </r>
  <r>
    <x v="8"/>
    <x v="8"/>
    <n v="40"/>
    <n v="480"/>
    <n v="19200"/>
  </r>
  <r>
    <x v="9"/>
    <x v="3"/>
    <n v="57"/>
    <n v="100"/>
    <n v="5700"/>
  </r>
  <r>
    <x v="9"/>
    <x v="4"/>
    <n v="48"/>
    <n v="500"/>
    <n v="24000"/>
  </r>
  <r>
    <x v="10"/>
    <x v="0"/>
    <n v="106"/>
    <n v="450"/>
    <n v="47700"/>
  </r>
  <r>
    <x v="11"/>
    <x v="1"/>
    <n v="161"/>
    <n v="350"/>
    <n v="56350"/>
  </r>
  <r>
    <x v="11"/>
    <x v="2"/>
    <n v="200"/>
    <n v="105"/>
    <n v="21000"/>
  </r>
  <r>
    <x v="11"/>
    <x v="3"/>
    <n v="132"/>
    <n v="100"/>
    <n v="13200"/>
  </r>
  <r>
    <x v="12"/>
    <x v="4"/>
    <n v="14"/>
    <n v="500"/>
    <n v="7000"/>
  </r>
  <r>
    <x v="12"/>
    <x v="5"/>
    <n v="160"/>
    <n v="600"/>
    <n v="96000"/>
  </r>
  <r>
    <x v="12"/>
    <x v="6"/>
    <n v="18"/>
    <n v="1500"/>
    <n v="27000"/>
  </r>
  <r>
    <x v="13"/>
    <x v="7"/>
    <n v="81"/>
    <n v="250"/>
    <n v="20250"/>
  </r>
  <r>
    <x v="14"/>
    <x v="8"/>
    <n v="146"/>
    <n v="480"/>
    <n v="70080"/>
  </r>
  <r>
    <x v="15"/>
    <x v="0"/>
    <n v="163"/>
    <n v="450"/>
    <n v="73350"/>
  </r>
  <r>
    <x v="15"/>
    <x v="1"/>
    <n v="168"/>
    <n v="350"/>
    <n v="58800"/>
  </r>
  <r>
    <x v="16"/>
    <x v="2"/>
    <n v="186"/>
    <n v="105"/>
    <n v="19530"/>
  </r>
  <r>
    <x v="16"/>
    <x v="3"/>
    <n v="76"/>
    <n v="100"/>
    <n v="7600"/>
  </r>
  <r>
    <x v="17"/>
    <x v="4"/>
    <n v="180"/>
    <n v="500"/>
    <n v="90000"/>
  </r>
  <r>
    <x v="17"/>
    <x v="5"/>
    <n v="156"/>
    <n v="600"/>
    <n v="93600"/>
  </r>
  <r>
    <x v="17"/>
    <x v="6"/>
    <n v="17"/>
    <n v="1500"/>
    <n v="25500"/>
  </r>
  <r>
    <x v="18"/>
    <x v="7"/>
    <n v="186"/>
    <n v="250"/>
    <n v="46500"/>
  </r>
  <r>
    <x v="18"/>
    <x v="8"/>
    <n v="105"/>
    <n v="480"/>
    <n v="50400"/>
  </r>
  <r>
    <x v="19"/>
    <x v="0"/>
    <n v="193"/>
    <n v="450"/>
    <n v="86850"/>
  </r>
  <r>
    <x v="19"/>
    <x v="1"/>
    <n v="135"/>
    <n v="350"/>
    <n v="47250"/>
  </r>
  <r>
    <x v="20"/>
    <x v="2"/>
    <n v="102"/>
    <n v="105"/>
    <n v="10710"/>
  </r>
  <r>
    <x v="21"/>
    <x v="3"/>
    <n v="68"/>
    <n v="100"/>
    <n v="6800"/>
  </r>
  <r>
    <x v="22"/>
    <x v="4"/>
    <n v="149"/>
    <n v="500"/>
    <n v="74500"/>
  </r>
  <r>
    <x v="22"/>
    <x v="5"/>
    <n v="103"/>
    <n v="600"/>
    <n v="61800"/>
  </r>
  <r>
    <x v="22"/>
    <x v="6"/>
    <n v="22"/>
    <n v="1500"/>
    <n v="33000"/>
  </r>
  <r>
    <x v="23"/>
    <x v="7"/>
    <n v="47"/>
    <n v="250"/>
    <n v="11750"/>
  </r>
  <r>
    <x v="24"/>
    <x v="8"/>
    <n v="110"/>
    <n v="480"/>
    <n v="52800"/>
  </r>
  <r>
    <x v="25"/>
    <x v="0"/>
    <n v="130"/>
    <n v="450"/>
    <n v="58500"/>
  </r>
  <r>
    <x v="25"/>
    <x v="1"/>
    <n v="118"/>
    <n v="350"/>
    <n v="41300"/>
  </r>
  <r>
    <x v="25"/>
    <x v="2"/>
    <n v="68"/>
    <n v="105"/>
    <n v="7140"/>
  </r>
  <r>
    <x v="26"/>
    <x v="3"/>
    <n v="113"/>
    <n v="100"/>
    <n v="11300"/>
  </r>
  <r>
    <x v="26"/>
    <x v="4"/>
    <n v="165"/>
    <n v="500"/>
    <n v="82500"/>
  </r>
  <r>
    <x v="27"/>
    <x v="5"/>
    <n v="104"/>
    <n v="600"/>
    <n v="62400"/>
  </r>
  <r>
    <x v="28"/>
    <x v="6"/>
    <n v="26"/>
    <n v="1500"/>
    <n v="39000"/>
  </r>
  <r>
    <x v="28"/>
    <x v="7"/>
    <n v="184"/>
    <n v="250"/>
    <n v="46000"/>
  </r>
  <r>
    <x v="29"/>
    <x v="8"/>
    <n v="108"/>
    <n v="480"/>
    <n v="51840"/>
  </r>
  <r>
    <x v="30"/>
    <x v="0"/>
    <n v="130"/>
    <n v="450"/>
    <n v="58500"/>
  </r>
  <r>
    <x v="30"/>
    <x v="1"/>
    <n v="20"/>
    <n v="350"/>
    <n v="7000"/>
  </r>
  <r>
    <x v="31"/>
    <x v="2"/>
    <n v="134"/>
    <n v="105"/>
    <n v="14070"/>
  </r>
  <r>
    <x v="32"/>
    <x v="3"/>
    <n v="110"/>
    <n v="100"/>
    <n v="11000"/>
  </r>
  <r>
    <x v="33"/>
    <x v="4"/>
    <n v="22"/>
    <n v="500"/>
    <n v="11000"/>
  </r>
  <r>
    <x v="34"/>
    <x v="5"/>
    <n v="185"/>
    <n v="600"/>
    <n v="111000"/>
  </r>
  <r>
    <x v="35"/>
    <x v="6"/>
    <n v="19"/>
    <n v="1500"/>
    <n v="28500"/>
  </r>
  <r>
    <x v="35"/>
    <x v="7"/>
    <n v="212"/>
    <n v="250"/>
    <n v="53000"/>
  </r>
  <r>
    <x v="36"/>
    <x v="8"/>
    <n v="66"/>
    <n v="480"/>
    <n v="31680"/>
  </r>
  <r>
    <x v="37"/>
    <x v="0"/>
    <n v="187"/>
    <n v="450"/>
    <n v="84150"/>
  </r>
  <r>
    <x v="38"/>
    <x v="1"/>
    <n v="215"/>
    <n v="350"/>
    <n v="75250"/>
  </r>
  <r>
    <x v="39"/>
    <x v="2"/>
    <n v="192"/>
    <n v="105"/>
    <n v="20160"/>
  </r>
  <r>
    <x v="40"/>
    <x v="3"/>
    <n v="69"/>
    <n v="100"/>
    <n v="6900"/>
  </r>
  <r>
    <x v="40"/>
    <x v="4"/>
    <n v="200"/>
    <n v="500"/>
    <n v="100000"/>
  </r>
  <r>
    <x v="41"/>
    <x v="5"/>
    <n v="230"/>
    <n v="600"/>
    <n v="138000"/>
  </r>
  <r>
    <x v="41"/>
    <x v="6"/>
    <n v="18"/>
    <n v="1500"/>
    <n v="27000"/>
  </r>
  <r>
    <x v="42"/>
    <x v="7"/>
    <n v="130"/>
    <n v="250"/>
    <n v="32500"/>
  </r>
  <r>
    <x v="43"/>
    <x v="8"/>
    <n v="195"/>
    <n v="480"/>
    <n v="93600"/>
  </r>
  <r>
    <x v="44"/>
    <x v="6"/>
    <n v="28"/>
    <n v="1500"/>
    <n v="42000"/>
  </r>
  <r>
    <x v="44"/>
    <x v="7"/>
    <n v="225"/>
    <n v="250"/>
    <n v="56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n v="45"/>
    <n v="540"/>
    <n v="450"/>
    <n v="20250"/>
    <n v="24300"/>
  </r>
  <r>
    <x v="0"/>
    <x v="1"/>
    <n v="168"/>
    <n v="126"/>
    <n v="105"/>
    <n v="17640"/>
    <n v="21168"/>
  </r>
  <r>
    <x v="0"/>
    <x v="2"/>
    <n v="68"/>
    <n v="720"/>
    <n v="600"/>
    <n v="40800"/>
    <n v="48960"/>
  </r>
  <r>
    <x v="1"/>
    <x v="3"/>
    <n v="150"/>
    <n v="420"/>
    <n v="350"/>
    <n v="52500"/>
    <n v="63000"/>
  </r>
  <r>
    <x v="2"/>
    <x v="4"/>
    <n v="10"/>
    <n v="1800"/>
    <n v="1500"/>
    <n v="15000"/>
    <n v="18000"/>
  </r>
  <r>
    <x v="3"/>
    <x v="5"/>
    <n v="49"/>
    <n v="300"/>
    <n v="250"/>
    <n v="12250"/>
    <n v="14700"/>
  </r>
  <r>
    <x v="3"/>
    <x v="6"/>
    <n v="82"/>
    <n v="600"/>
    <n v="500"/>
    <n v="41000"/>
    <n v="49200"/>
  </r>
  <r>
    <x v="4"/>
    <x v="7"/>
    <n v="21"/>
    <n v="576"/>
    <n v="480"/>
    <n v="10080"/>
    <n v="12096"/>
  </r>
  <r>
    <x v="5"/>
    <x v="8"/>
    <n v="161"/>
    <n v="120"/>
    <n v="100"/>
    <n v="16100"/>
    <n v="19320"/>
  </r>
  <r>
    <x v="6"/>
    <x v="0"/>
    <n v="175"/>
    <n v="540"/>
    <n v="450"/>
    <n v="78750"/>
    <n v="94500"/>
  </r>
  <r>
    <x v="6"/>
    <x v="1"/>
    <n v="88"/>
    <n v="126"/>
    <n v="105"/>
    <n v="9240"/>
    <n v="11088"/>
  </r>
  <r>
    <x v="6"/>
    <x v="2"/>
    <n v="53"/>
    <n v="720"/>
    <n v="600"/>
    <n v="31800"/>
    <n v="38160"/>
  </r>
  <r>
    <x v="7"/>
    <x v="3"/>
    <n v="134"/>
    <n v="420"/>
    <n v="350"/>
    <n v="46900"/>
    <n v="56280"/>
  </r>
  <r>
    <x v="7"/>
    <x v="4"/>
    <n v="15"/>
    <n v="1800"/>
    <n v="1500"/>
    <n v="22500"/>
    <n v="27000"/>
  </r>
  <r>
    <x v="8"/>
    <x v="5"/>
    <n v="195"/>
    <n v="300"/>
    <n v="250"/>
    <n v="48750"/>
    <n v="58500"/>
  </r>
  <r>
    <x v="8"/>
    <x v="6"/>
    <n v="60"/>
    <n v="600"/>
    <n v="500"/>
    <n v="30000"/>
    <n v="36000"/>
  </r>
  <r>
    <x v="9"/>
    <x v="7"/>
    <n v="151"/>
    <n v="576"/>
    <n v="480"/>
    <n v="72480"/>
    <n v="86976"/>
  </r>
  <r>
    <x v="9"/>
    <x v="8"/>
    <n v="42"/>
    <n v="120"/>
    <n v="100"/>
    <n v="4200"/>
    <n v="5040"/>
  </r>
  <r>
    <x v="10"/>
    <x v="0"/>
    <n v="71"/>
    <n v="540"/>
    <n v="450"/>
    <n v="31950"/>
    <n v="38340"/>
  </r>
  <r>
    <x v="11"/>
    <x v="1"/>
    <n v="187"/>
    <n v="126"/>
    <n v="105"/>
    <n v="19635"/>
    <n v="23562"/>
  </r>
  <r>
    <x v="11"/>
    <x v="2"/>
    <n v="34"/>
    <n v="720"/>
    <n v="600"/>
    <n v="20400"/>
    <n v="24480"/>
  </r>
  <r>
    <x v="11"/>
    <x v="3"/>
    <n v="82"/>
    <n v="420"/>
    <n v="350"/>
    <n v="28700"/>
    <n v="34440"/>
  </r>
  <r>
    <x v="12"/>
    <x v="4"/>
    <n v="22"/>
    <n v="1800"/>
    <n v="1500"/>
    <n v="33000"/>
    <n v="39600"/>
  </r>
  <r>
    <x v="12"/>
    <x v="5"/>
    <n v="142"/>
    <n v="300"/>
    <n v="250"/>
    <n v="35500"/>
    <n v="42600"/>
  </r>
  <r>
    <x v="12"/>
    <x v="6"/>
    <n v="68"/>
    <n v="600"/>
    <n v="500"/>
    <n v="34000"/>
    <n v="40800"/>
  </r>
  <r>
    <x v="13"/>
    <x v="7"/>
    <n v="85"/>
    <n v="576"/>
    <n v="480"/>
    <n v="40800"/>
    <n v="48960"/>
  </r>
  <r>
    <x v="14"/>
    <x v="8"/>
    <n v="83"/>
    <n v="120"/>
    <n v="100"/>
    <n v="8300"/>
    <n v="9960"/>
  </r>
  <r>
    <x v="15"/>
    <x v="0"/>
    <n v="137"/>
    <n v="540"/>
    <n v="450"/>
    <n v="61650"/>
    <n v="73980"/>
  </r>
  <r>
    <x v="15"/>
    <x v="1"/>
    <n v="17"/>
    <n v="126"/>
    <n v="105"/>
    <n v="1785"/>
    <n v="2142"/>
  </r>
  <r>
    <x v="16"/>
    <x v="2"/>
    <n v="39"/>
    <n v="720"/>
    <n v="600"/>
    <n v="23400"/>
    <n v="28080"/>
  </r>
  <r>
    <x v="16"/>
    <x v="3"/>
    <n v="72"/>
    <n v="420"/>
    <n v="350"/>
    <n v="25200"/>
    <n v="30240"/>
  </r>
  <r>
    <x v="17"/>
    <x v="4"/>
    <n v="18"/>
    <n v="1800"/>
    <n v="1500"/>
    <n v="27000"/>
    <n v="32400"/>
  </r>
  <r>
    <x v="17"/>
    <x v="5"/>
    <n v="44"/>
    <n v="300"/>
    <n v="250"/>
    <n v="11000"/>
    <n v="13200"/>
  </r>
  <r>
    <x v="17"/>
    <x v="6"/>
    <n v="143"/>
    <n v="600"/>
    <n v="500"/>
    <n v="71500"/>
    <n v="85800"/>
  </r>
  <r>
    <x v="18"/>
    <x v="7"/>
    <n v="178"/>
    <n v="576"/>
    <n v="480"/>
    <n v="85440"/>
    <n v="102528"/>
  </r>
  <r>
    <x v="18"/>
    <x v="8"/>
    <n v="152"/>
    <n v="120"/>
    <n v="100"/>
    <n v="15200"/>
    <n v="18240"/>
  </r>
  <r>
    <x v="19"/>
    <x v="0"/>
    <n v="183"/>
    <n v="540"/>
    <n v="450"/>
    <n v="82350"/>
    <n v="98820"/>
  </r>
  <r>
    <x v="19"/>
    <x v="1"/>
    <n v="133"/>
    <n v="126"/>
    <n v="105"/>
    <n v="13965"/>
    <n v="16758"/>
  </r>
  <r>
    <x v="20"/>
    <x v="2"/>
    <n v="173"/>
    <n v="720"/>
    <n v="600"/>
    <n v="103800"/>
    <n v="124560"/>
  </r>
  <r>
    <x v="21"/>
    <x v="3"/>
    <n v="36"/>
    <n v="420"/>
    <n v="350"/>
    <n v="12600"/>
    <n v="15120"/>
  </r>
  <r>
    <x v="22"/>
    <x v="4"/>
    <n v="16"/>
    <n v="1800"/>
    <n v="1500"/>
    <n v="24000"/>
    <n v="28800"/>
  </r>
  <r>
    <x v="22"/>
    <x v="5"/>
    <n v="158"/>
    <n v="300"/>
    <n v="250"/>
    <n v="39500"/>
    <n v="47400"/>
  </r>
  <r>
    <x v="22"/>
    <x v="6"/>
    <n v="103"/>
    <n v="600"/>
    <n v="500"/>
    <n v="51500"/>
    <n v="61800"/>
  </r>
  <r>
    <x v="23"/>
    <x v="7"/>
    <n v="181"/>
    <n v="576"/>
    <n v="480"/>
    <n v="86880"/>
    <n v="104256"/>
  </r>
  <r>
    <x v="24"/>
    <x v="8"/>
    <n v="146"/>
    <n v="120"/>
    <n v="100"/>
    <n v="14600"/>
    <n v="17520"/>
  </r>
  <r>
    <x v="25"/>
    <x v="0"/>
    <n v="111"/>
    <n v="540"/>
    <n v="450"/>
    <n v="49950"/>
    <n v="59940"/>
  </r>
  <r>
    <x v="25"/>
    <x v="1"/>
    <n v="35"/>
    <n v="126"/>
    <n v="105"/>
    <n v="3675"/>
    <n v="4410"/>
  </r>
  <r>
    <x v="25"/>
    <x v="2"/>
    <n v="143"/>
    <n v="720"/>
    <n v="600"/>
    <n v="85800"/>
    <n v="102960"/>
  </r>
  <r>
    <x v="26"/>
    <x v="0"/>
    <n v="19"/>
    <n v="540"/>
    <n v="450"/>
    <n v="8550"/>
    <n v="10260"/>
  </r>
  <r>
    <x v="26"/>
    <x v="1"/>
    <n v="92"/>
    <n v="126"/>
    <n v="105"/>
    <n v="9660"/>
    <n v="11592"/>
  </r>
  <r>
    <x v="27"/>
    <x v="2"/>
    <n v="166"/>
    <n v="720"/>
    <n v="600"/>
    <n v="99600"/>
    <n v="119520"/>
  </r>
  <r>
    <x v="28"/>
    <x v="3"/>
    <n v="188"/>
    <n v="420"/>
    <n v="350"/>
    <n v="65800"/>
    <n v="78960"/>
  </r>
  <r>
    <x v="28"/>
    <x v="4"/>
    <n v="14"/>
    <n v="1800"/>
    <n v="1500"/>
    <n v="21000"/>
    <n v="25200"/>
  </r>
  <r>
    <x v="29"/>
    <x v="0"/>
    <n v="85"/>
    <n v="540"/>
    <n v="450"/>
    <n v="38250"/>
    <n v="45900"/>
  </r>
  <r>
    <x v="30"/>
    <x v="1"/>
    <n v="59"/>
    <n v="126"/>
    <n v="105"/>
    <n v="6195"/>
    <n v="7434"/>
  </r>
  <r>
    <x v="30"/>
    <x v="2"/>
    <n v="160"/>
    <n v="720"/>
    <n v="600"/>
    <n v="96000"/>
    <n v="115200"/>
  </r>
  <r>
    <x v="31"/>
    <x v="3"/>
    <n v="167"/>
    <n v="420"/>
    <n v="350"/>
    <n v="58450"/>
    <n v="70140"/>
  </r>
  <r>
    <x v="32"/>
    <x v="4"/>
    <n v="23"/>
    <n v="1800"/>
    <n v="1500"/>
    <n v="34500"/>
    <n v="41400"/>
  </r>
  <r>
    <x v="33"/>
    <x v="5"/>
    <n v="73"/>
    <n v="300"/>
    <n v="250"/>
    <n v="18250"/>
    <n v="21900"/>
  </r>
  <r>
    <x v="34"/>
    <x v="6"/>
    <n v="71"/>
    <n v="600"/>
    <n v="500"/>
    <n v="35500"/>
    <n v="42600"/>
  </r>
  <r>
    <x v="35"/>
    <x v="7"/>
    <n v="52"/>
    <n v="576"/>
    <n v="480"/>
    <n v="24960"/>
    <n v="29952"/>
  </r>
  <r>
    <x v="35"/>
    <x v="8"/>
    <n v="198"/>
    <n v="120"/>
    <n v="100"/>
    <n v="19800"/>
    <n v="23760"/>
  </r>
  <r>
    <x v="36"/>
    <x v="0"/>
    <n v="133"/>
    <n v="540"/>
    <n v="450"/>
    <n v="59850"/>
    <n v="71820"/>
  </r>
  <r>
    <x v="37"/>
    <x v="1"/>
    <n v="45"/>
    <n v="126"/>
    <n v="105"/>
    <n v="4725"/>
    <n v="5670"/>
  </r>
  <r>
    <x v="38"/>
    <x v="2"/>
    <n v="178"/>
    <n v="720"/>
    <n v="600"/>
    <n v="106800"/>
    <n v="128160"/>
  </r>
  <r>
    <x v="39"/>
    <x v="3"/>
    <n v="131"/>
    <n v="420"/>
    <n v="350"/>
    <n v="45850"/>
    <n v="55020"/>
  </r>
  <r>
    <x v="40"/>
    <x v="0"/>
    <n v="32"/>
    <n v="540"/>
    <n v="450"/>
    <n v="14400"/>
    <n v="17280"/>
  </r>
  <r>
    <x v="40"/>
    <x v="1"/>
    <n v="82"/>
    <n v="126"/>
    <n v="105"/>
    <n v="8610"/>
    <n v="10332"/>
  </r>
  <r>
    <x v="41"/>
    <x v="2"/>
    <n v="191"/>
    <n v="720"/>
    <n v="600"/>
    <n v="114600"/>
    <n v="137520"/>
  </r>
  <r>
    <x v="41"/>
    <x v="3"/>
    <n v="36"/>
    <n v="420"/>
    <n v="350"/>
    <n v="12600"/>
    <n v="15120"/>
  </r>
  <r>
    <x v="42"/>
    <x v="4"/>
    <n v="25"/>
    <n v="1800"/>
    <n v="1500"/>
    <n v="37500"/>
    <n v="45000"/>
  </r>
  <r>
    <x v="43"/>
    <x v="5"/>
    <n v="26"/>
    <n v="300"/>
    <n v="250"/>
    <n v="6500"/>
    <n v="7800"/>
  </r>
  <r>
    <x v="44"/>
    <x v="6"/>
    <n v="77"/>
    <n v="600"/>
    <n v="500"/>
    <n v="38500"/>
    <n v="46200"/>
  </r>
  <r>
    <x v="44"/>
    <x v="7"/>
    <n v="198"/>
    <n v="576"/>
    <n v="480"/>
    <n v="95040"/>
    <n v="114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16AEF-E43A-45CE-B2B3-D5355F492DA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M16" firstHeaderRow="1" firstDataRow="4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0"/>
        <item x="2"/>
        <item x="5"/>
        <item x="1"/>
        <item x="6"/>
        <item x="7"/>
        <item x="4"/>
        <item x="8"/>
        <item x="3"/>
        <item t="default"/>
      </items>
    </pivotField>
    <pivotField dataField="1" showAll="0"/>
    <pivotField numFmtId="167" showAll="0"/>
    <pivotField dataField="1" numFmtId="167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5"/>
    <field x="0"/>
    <field x="-2"/>
  </colFields>
  <colItems count="6">
    <i>
      <x v="10"/>
      <x v="1048832"/>
      <x/>
    </i>
    <i r="2" i="1">
      <x v="1"/>
    </i>
    <i>
      <x v="11"/>
      <x v="1048832"/>
      <x/>
    </i>
    <i r="2" i="1">
      <x v="1"/>
    </i>
    <i t="grand">
      <x/>
    </i>
    <i t="grand" i="1">
      <x/>
    </i>
  </colItems>
  <dataFields count="2">
    <dataField name="Sum of Quantity" fld="2" baseField="0" baseItem="0"/>
    <dataField name="Sum of Total Amount (Rs.)" fld="4" baseField="0" baseItem="0"/>
  </dataFields>
  <formats count="3">
    <format dxfId="2">
      <pivotArea outline="0" collapsedLevelsAreSubtotals="1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5" count="1" selected="0">
            <x v="10"/>
          </reference>
        </references>
      </pivotArea>
    </format>
    <format dxfId="1">
      <pivotArea outline="0" collapsedLevelsAreSubtotals="1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5" count="1" selected="0">
            <x v="11"/>
          </reference>
        </references>
      </pivotArea>
    </format>
    <format dxfId="0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CF9BD-D2B3-4006-A268-1B684E69EFC2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R16" firstHeaderRow="1" firstDataRow="4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numFmtId="167" showAll="0"/>
    <pivotField numFmtId="167" showAll="0"/>
    <pivotField dataField="1" numFmtId="167" showAll="0"/>
    <pivotField dataField="1" numFmtId="167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7"/>
    <field x="0"/>
    <field x="-2"/>
  </colFields>
  <colItems count="9">
    <i>
      <x v="10"/>
      <x v="1048832"/>
      <x/>
    </i>
    <i r="2" i="1">
      <x v="1"/>
    </i>
    <i r="2" i="2">
      <x v="2"/>
    </i>
    <i>
      <x v="11"/>
      <x v="1048832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Sum of Quantity" fld="2" baseField="0" baseItem="0"/>
    <dataField name="Sum of Total Purchase Amount (Rs.)" fld="5" baseField="0" baseItem="0"/>
    <dataField name="Sum of Total Sales Amount (Rs.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91EC-FA00-4D7C-9799-729BB9501DA4}">
  <dimension ref="B1:U14"/>
  <sheetViews>
    <sheetView zoomScaleNormal="100" workbookViewId="0"/>
  </sheetViews>
  <sheetFormatPr defaultRowHeight="15" x14ac:dyDescent="0.25"/>
  <cols>
    <col min="1" max="1" width="1.42578125" customWidth="1"/>
    <col min="2" max="2" width="7" bestFit="1" customWidth="1"/>
    <col min="3" max="3" width="10.42578125" bestFit="1" customWidth="1"/>
    <col min="4" max="4" width="15" customWidth="1"/>
    <col min="5" max="5" width="15" bestFit="1" customWidth="1"/>
    <col min="6" max="6" width="11.5703125" bestFit="1" customWidth="1"/>
    <col min="7" max="18" width="9.5703125" customWidth="1"/>
    <col min="19" max="19" width="9.42578125" customWidth="1"/>
  </cols>
  <sheetData>
    <row r="1" spans="2:21" ht="15.75" thickBot="1" x14ac:dyDescent="0.3">
      <c r="B1" s="78" t="s">
        <v>24</v>
      </c>
      <c r="C1" s="79"/>
      <c r="D1" s="79"/>
      <c r="E1" s="79"/>
      <c r="F1" s="80"/>
    </row>
    <row r="2" spans="2:21" s="2" customFormat="1" ht="28.5" customHeight="1" x14ac:dyDescent="0.25">
      <c r="B2" s="23" t="s">
        <v>3</v>
      </c>
      <c r="C2" s="24" t="s">
        <v>1</v>
      </c>
      <c r="D2" s="24" t="s">
        <v>0</v>
      </c>
      <c r="E2" s="24" t="s">
        <v>2</v>
      </c>
      <c r="F2" s="25" t="s">
        <v>13</v>
      </c>
    </row>
    <row r="3" spans="2:21" x14ac:dyDescent="0.25">
      <c r="B3" s="5">
        <v>1</v>
      </c>
      <c r="C3" s="4">
        <v>42378</v>
      </c>
      <c r="D3" s="3" t="s">
        <v>4</v>
      </c>
      <c r="E3" s="3" t="s">
        <v>9</v>
      </c>
      <c r="F3" s="29">
        <v>22000</v>
      </c>
    </row>
    <row r="4" spans="2:21" x14ac:dyDescent="0.25">
      <c r="B4" s="5">
        <v>2</v>
      </c>
      <c r="C4" s="4">
        <v>42433</v>
      </c>
      <c r="D4" s="3" t="s">
        <v>5</v>
      </c>
      <c r="E4" s="3" t="s">
        <v>10</v>
      </c>
      <c r="F4" s="29">
        <v>8000</v>
      </c>
    </row>
    <row r="5" spans="2:21" x14ac:dyDescent="0.25">
      <c r="B5" s="5">
        <v>3</v>
      </c>
      <c r="C5" s="4">
        <v>42722</v>
      </c>
      <c r="D5" s="3" t="s">
        <v>6</v>
      </c>
      <c r="E5" s="3" t="s">
        <v>9</v>
      </c>
      <c r="F5" s="29">
        <v>18000</v>
      </c>
    </row>
    <row r="6" spans="2:21" x14ac:dyDescent="0.25">
      <c r="B6" s="5">
        <v>4</v>
      </c>
      <c r="C6" s="4">
        <v>42882</v>
      </c>
      <c r="D6" s="3" t="s">
        <v>7</v>
      </c>
      <c r="E6" s="3" t="s">
        <v>11</v>
      </c>
      <c r="F6" s="29">
        <v>16000</v>
      </c>
    </row>
    <row r="7" spans="2:21" ht="15.75" thickBot="1" x14ac:dyDescent="0.3">
      <c r="B7" s="7">
        <v>5</v>
      </c>
      <c r="C7" s="8">
        <v>43254</v>
      </c>
      <c r="D7" s="9" t="s">
        <v>8</v>
      </c>
      <c r="E7" s="9" t="s">
        <v>12</v>
      </c>
      <c r="F7" s="30">
        <v>15000</v>
      </c>
    </row>
    <row r="8" spans="2:21" ht="15.75" thickBot="1" x14ac:dyDescent="0.3">
      <c r="C8" s="1"/>
    </row>
    <row r="9" spans="2:21" ht="15.75" thickBot="1" x14ac:dyDescent="0.3">
      <c r="B9" s="78" t="s">
        <v>25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2:21" x14ac:dyDescent="0.25">
      <c r="B10" s="11"/>
      <c r="C10" s="12"/>
      <c r="D10" s="75" t="s">
        <v>4</v>
      </c>
      <c r="E10" s="76"/>
      <c r="F10" s="83"/>
      <c r="G10" s="75" t="s">
        <v>5</v>
      </c>
      <c r="H10" s="76"/>
      <c r="I10" s="83"/>
      <c r="J10" s="75" t="s">
        <v>6</v>
      </c>
      <c r="K10" s="76"/>
      <c r="L10" s="83"/>
      <c r="M10" s="75" t="s">
        <v>7</v>
      </c>
      <c r="N10" s="76"/>
      <c r="O10" s="83"/>
      <c r="P10" s="75" t="s">
        <v>8</v>
      </c>
      <c r="Q10" s="76"/>
      <c r="R10" s="77"/>
      <c r="S10" s="81" t="s">
        <v>39</v>
      </c>
      <c r="T10" s="40"/>
      <c r="U10" s="40"/>
    </row>
    <row r="11" spans="2:21" ht="30" x14ac:dyDescent="0.25">
      <c r="B11" s="26" t="s">
        <v>22</v>
      </c>
      <c r="C11" s="27" t="s">
        <v>15</v>
      </c>
      <c r="D11" s="26" t="s">
        <v>23</v>
      </c>
      <c r="E11" s="28" t="s">
        <v>16</v>
      </c>
      <c r="F11" s="35" t="s">
        <v>17</v>
      </c>
      <c r="G11" s="26" t="s">
        <v>23</v>
      </c>
      <c r="H11" s="28" t="s">
        <v>16</v>
      </c>
      <c r="I11" s="35" t="s">
        <v>17</v>
      </c>
      <c r="J11" s="26" t="s">
        <v>23</v>
      </c>
      <c r="K11" s="28" t="s">
        <v>16</v>
      </c>
      <c r="L11" s="35" t="s">
        <v>17</v>
      </c>
      <c r="M11" s="26" t="s">
        <v>23</v>
      </c>
      <c r="N11" s="28" t="s">
        <v>16</v>
      </c>
      <c r="O11" s="35" t="s">
        <v>17</v>
      </c>
      <c r="P11" s="26" t="s">
        <v>23</v>
      </c>
      <c r="Q11" s="28" t="s">
        <v>16</v>
      </c>
      <c r="R11" s="41" t="s">
        <v>17</v>
      </c>
      <c r="S11" s="82"/>
    </row>
    <row r="12" spans="2:21" x14ac:dyDescent="0.25">
      <c r="B12" s="33" t="s">
        <v>28</v>
      </c>
      <c r="C12" s="15">
        <v>43411</v>
      </c>
      <c r="D12" s="33">
        <f>'Emp. Attendance'!J3</f>
        <v>2</v>
      </c>
      <c r="E12" s="31">
        <f>$F$3/30</f>
        <v>733.33333333333337</v>
      </c>
      <c r="F12" s="36">
        <f>$F$3-(E12*D12)</f>
        <v>20533.333333333332</v>
      </c>
      <c r="G12" s="33">
        <f>'Emp. Attendance'!K3</f>
        <v>1</v>
      </c>
      <c r="H12" s="31">
        <f>$F$4/30</f>
        <v>266.66666666666669</v>
      </c>
      <c r="I12" s="38">
        <f>$F$4-(H12*G12)</f>
        <v>7733.333333333333</v>
      </c>
      <c r="J12" s="33">
        <f>'Emp. Attendance'!L3</f>
        <v>1</v>
      </c>
      <c r="K12" s="31">
        <f>$F$5/30</f>
        <v>600</v>
      </c>
      <c r="L12" s="38">
        <f>$F$5-(K12*J12)</f>
        <v>17400</v>
      </c>
      <c r="M12" s="33">
        <f>'Emp. Attendance'!M3</f>
        <v>3</v>
      </c>
      <c r="N12" s="31">
        <f>$F$6/30</f>
        <v>533.33333333333337</v>
      </c>
      <c r="O12" s="38">
        <f>$F$6-(N12*M12)</f>
        <v>14400</v>
      </c>
      <c r="P12" s="33">
        <f>'Emp. Attendance'!N3</f>
        <v>1</v>
      </c>
      <c r="Q12" s="31">
        <f>$F$7/30</f>
        <v>500</v>
      </c>
      <c r="R12" s="42">
        <f>$F$7-(P12*Q12)</f>
        <v>14500</v>
      </c>
      <c r="S12" s="47">
        <f>F12+I12+L12+O12+R12</f>
        <v>74566.666666666657</v>
      </c>
    </row>
    <row r="13" spans="2:21" ht="15.75" thickBot="1" x14ac:dyDescent="0.3">
      <c r="B13" s="34" t="s">
        <v>29</v>
      </c>
      <c r="C13" s="16">
        <v>43441</v>
      </c>
      <c r="D13" s="34">
        <f>'Emp. Attendance'!J4</f>
        <v>2</v>
      </c>
      <c r="E13" s="32">
        <f>$F$3/30</f>
        <v>733.33333333333337</v>
      </c>
      <c r="F13" s="37">
        <f>$F$3-(E13*D13)</f>
        <v>20533.333333333332</v>
      </c>
      <c r="G13" s="34">
        <f>'Emp. Attendance'!K4</f>
        <v>1</v>
      </c>
      <c r="H13" s="32">
        <f>$F$4/30</f>
        <v>266.66666666666669</v>
      </c>
      <c r="I13" s="39">
        <f>$F$4-(H13*G13)</f>
        <v>7733.333333333333</v>
      </c>
      <c r="J13" s="34">
        <f>'Emp. Attendance'!L4</f>
        <v>1</v>
      </c>
      <c r="K13" s="32">
        <f>$F$5/30</f>
        <v>600</v>
      </c>
      <c r="L13" s="39">
        <f>$F$5-(K13*J13)</f>
        <v>17400</v>
      </c>
      <c r="M13" s="34">
        <f>'Emp. Attendance'!M4</f>
        <v>1</v>
      </c>
      <c r="N13" s="32">
        <f>$F$6/30</f>
        <v>533.33333333333337</v>
      </c>
      <c r="O13" s="39">
        <f>$F$6-(N13*M13)</f>
        <v>15466.666666666666</v>
      </c>
      <c r="P13" s="34">
        <f>'Emp. Attendance'!N4</f>
        <v>0</v>
      </c>
      <c r="Q13" s="32">
        <f>$F$7/30</f>
        <v>500</v>
      </c>
      <c r="R13" s="43">
        <f>$F$7-(P13*Q13)</f>
        <v>15000</v>
      </c>
      <c r="S13" s="48">
        <f>F13+I13+L13+O13+R13</f>
        <v>76133.333333333328</v>
      </c>
    </row>
    <row r="14" spans="2:21" x14ac:dyDescent="0.25">
      <c r="C14" s="1"/>
    </row>
  </sheetData>
  <mergeCells count="8">
    <mergeCell ref="P10:R10"/>
    <mergeCell ref="B9:S9"/>
    <mergeCell ref="S10:S11"/>
    <mergeCell ref="B1:F1"/>
    <mergeCell ref="D10:F10"/>
    <mergeCell ref="G10:I10"/>
    <mergeCell ref="J10:L10"/>
    <mergeCell ref="M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044-D172-4B9E-845E-5E10A21BBE1C}">
  <dimension ref="A1:N6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1.85546875" bestFit="1" customWidth="1"/>
    <col min="4" max="4" width="13.28515625" bestFit="1" customWidth="1"/>
    <col min="5" max="5" width="15.140625" bestFit="1" customWidth="1"/>
    <col min="6" max="6" width="14.42578125" bestFit="1" customWidth="1"/>
    <col min="9" max="9" width="15.140625" bestFit="1" customWidth="1"/>
    <col min="10" max="10" width="11.7109375" bestFit="1" customWidth="1"/>
    <col min="11" max="11" width="11.85546875" bestFit="1" customWidth="1"/>
    <col min="12" max="12" width="13.28515625" bestFit="1" customWidth="1"/>
    <col min="13" max="13" width="15.140625" bestFit="1" customWidth="1"/>
    <col min="14" max="14" width="14.42578125" bestFit="1" customWidth="1"/>
  </cols>
  <sheetData>
    <row r="1" spans="1:14" ht="15.75" thickBot="1" x14ac:dyDescent="0.3">
      <c r="A1" s="84" t="s">
        <v>27</v>
      </c>
      <c r="B1" s="85"/>
      <c r="C1" s="85"/>
      <c r="D1" s="85"/>
      <c r="E1" s="85"/>
      <c r="F1" s="86"/>
      <c r="I1" s="78" t="s">
        <v>26</v>
      </c>
      <c r="J1" s="79"/>
      <c r="K1" s="79"/>
      <c r="L1" s="79"/>
      <c r="M1" s="79"/>
      <c r="N1" s="80"/>
    </row>
    <row r="2" spans="1:14" x14ac:dyDescent="0.25">
      <c r="A2" s="19" t="s">
        <v>18</v>
      </c>
      <c r="B2" s="19" t="s">
        <v>4</v>
      </c>
      <c r="C2" s="19" t="s">
        <v>5</v>
      </c>
      <c r="D2" s="19" t="s">
        <v>6</v>
      </c>
      <c r="E2" s="19" t="s">
        <v>7</v>
      </c>
      <c r="F2" s="19" t="s">
        <v>8</v>
      </c>
      <c r="I2" s="20" t="s">
        <v>14</v>
      </c>
      <c r="J2" s="21" t="s">
        <v>4</v>
      </c>
      <c r="K2" s="21" t="s">
        <v>5</v>
      </c>
      <c r="L2" s="21" t="s">
        <v>6</v>
      </c>
      <c r="M2" s="21" t="s">
        <v>7</v>
      </c>
      <c r="N2" s="22" t="s">
        <v>8</v>
      </c>
    </row>
    <row r="3" spans="1:14" x14ac:dyDescent="0.25">
      <c r="A3" s="17">
        <v>43374</v>
      </c>
      <c r="B3" s="18" t="s">
        <v>19</v>
      </c>
      <c r="C3" s="18" t="s">
        <v>19</v>
      </c>
      <c r="D3" s="18" t="s">
        <v>21</v>
      </c>
      <c r="E3" s="18" t="s">
        <v>19</v>
      </c>
      <c r="F3" s="18" t="s">
        <v>19</v>
      </c>
      <c r="I3" s="13">
        <v>43374</v>
      </c>
      <c r="J3" s="3">
        <f>COUNTIF(B3:B33,"A")</f>
        <v>2</v>
      </c>
      <c r="K3" s="3">
        <f>COUNTIF(C3:C33,"A")</f>
        <v>1</v>
      </c>
      <c r="L3" s="3">
        <f>COUNTIF(D3:D33,"A")</f>
        <v>1</v>
      </c>
      <c r="M3" s="3">
        <f>COUNTIF(E3:E33,"A")</f>
        <v>3</v>
      </c>
      <c r="N3" s="6">
        <f>COUNTIF(F3:F33,"A")</f>
        <v>1</v>
      </c>
    </row>
    <row r="4" spans="1:14" ht="15.75" thickBot="1" x14ac:dyDescent="0.3">
      <c r="A4" s="17">
        <v>43375</v>
      </c>
      <c r="B4" s="18" t="s">
        <v>21</v>
      </c>
      <c r="C4" s="18" t="s">
        <v>19</v>
      </c>
      <c r="D4" s="18" t="s">
        <v>19</v>
      </c>
      <c r="E4" s="18" t="s">
        <v>21</v>
      </c>
      <c r="F4" s="18" t="s">
        <v>19</v>
      </c>
      <c r="I4" s="14">
        <v>43405</v>
      </c>
      <c r="J4" s="9">
        <f>COUNTIF(B4:B34,"A")</f>
        <v>2</v>
      </c>
      <c r="K4" s="9">
        <f>COUNTIF(C34:C63,"A")</f>
        <v>1</v>
      </c>
      <c r="L4" s="9">
        <f>COUNTIF(D34:D63,"A")</f>
        <v>1</v>
      </c>
      <c r="M4" s="9">
        <f>COUNTIF(E34:E63,"A")</f>
        <v>1</v>
      </c>
      <c r="N4" s="10">
        <f>COUNTIF(F34:F63,"A")</f>
        <v>0</v>
      </c>
    </row>
    <row r="5" spans="1:14" x14ac:dyDescent="0.25">
      <c r="A5" s="17">
        <v>43376</v>
      </c>
      <c r="B5" s="18" t="s">
        <v>19</v>
      </c>
      <c r="C5" s="18" t="s">
        <v>19</v>
      </c>
      <c r="D5" s="18" t="s">
        <v>19</v>
      </c>
      <c r="E5" s="18" t="s">
        <v>19</v>
      </c>
      <c r="F5" s="18" t="s">
        <v>19</v>
      </c>
    </row>
    <row r="6" spans="1:14" x14ac:dyDescent="0.25">
      <c r="A6" s="17">
        <v>43377</v>
      </c>
      <c r="B6" s="18" t="s">
        <v>19</v>
      </c>
      <c r="C6" s="18" t="s">
        <v>19</v>
      </c>
      <c r="D6" s="18" t="s">
        <v>19</v>
      </c>
      <c r="E6" s="18" t="s">
        <v>21</v>
      </c>
      <c r="F6" s="18" t="s">
        <v>19</v>
      </c>
    </row>
    <row r="7" spans="1:14" x14ac:dyDescent="0.25">
      <c r="A7" s="17">
        <v>43378</v>
      </c>
      <c r="B7" s="18" t="s">
        <v>19</v>
      </c>
      <c r="C7" s="18" t="s">
        <v>21</v>
      </c>
      <c r="D7" s="18" t="s">
        <v>19</v>
      </c>
      <c r="E7" s="18" t="s">
        <v>19</v>
      </c>
      <c r="F7" s="18" t="s">
        <v>21</v>
      </c>
    </row>
    <row r="8" spans="1:14" x14ac:dyDescent="0.25">
      <c r="A8" s="17">
        <v>43379</v>
      </c>
      <c r="B8" s="18" t="s">
        <v>19</v>
      </c>
      <c r="C8" s="18" t="s">
        <v>19</v>
      </c>
      <c r="D8" s="18" t="s">
        <v>19</v>
      </c>
      <c r="E8" s="18" t="s">
        <v>19</v>
      </c>
      <c r="F8" s="18" t="s">
        <v>19</v>
      </c>
    </row>
    <row r="9" spans="1:14" x14ac:dyDescent="0.25">
      <c r="A9" s="17">
        <v>43380</v>
      </c>
      <c r="B9" s="18" t="s">
        <v>20</v>
      </c>
      <c r="C9" s="18" t="s">
        <v>20</v>
      </c>
      <c r="D9" s="18" t="s">
        <v>20</v>
      </c>
      <c r="E9" s="18" t="s">
        <v>20</v>
      </c>
      <c r="F9" s="18" t="s">
        <v>20</v>
      </c>
    </row>
    <row r="10" spans="1:14" x14ac:dyDescent="0.25">
      <c r="A10" s="17">
        <v>43381</v>
      </c>
      <c r="B10" s="18" t="s">
        <v>19</v>
      </c>
      <c r="C10" s="18" t="s">
        <v>19</v>
      </c>
      <c r="D10" s="18" t="s">
        <v>19</v>
      </c>
      <c r="E10" s="18" t="s">
        <v>19</v>
      </c>
      <c r="F10" s="18" t="s">
        <v>19</v>
      </c>
    </row>
    <row r="11" spans="1:14" x14ac:dyDescent="0.25">
      <c r="A11" s="17">
        <v>43382</v>
      </c>
      <c r="B11" s="18" t="s">
        <v>19</v>
      </c>
      <c r="C11" s="18" t="s">
        <v>19</v>
      </c>
      <c r="D11" s="18" t="s">
        <v>19</v>
      </c>
      <c r="E11" s="18" t="s">
        <v>19</v>
      </c>
      <c r="F11" s="18" t="s">
        <v>19</v>
      </c>
    </row>
    <row r="12" spans="1:14" x14ac:dyDescent="0.25">
      <c r="A12" s="17">
        <v>43383</v>
      </c>
      <c r="B12" s="18" t="s">
        <v>21</v>
      </c>
      <c r="C12" s="18" t="s">
        <v>19</v>
      </c>
      <c r="D12" s="18" t="s">
        <v>19</v>
      </c>
      <c r="E12" s="18" t="s">
        <v>19</v>
      </c>
      <c r="F12" s="18" t="s">
        <v>19</v>
      </c>
    </row>
    <row r="13" spans="1:14" x14ac:dyDescent="0.25">
      <c r="A13" s="17">
        <v>43384</v>
      </c>
      <c r="B13" s="18" t="s">
        <v>19</v>
      </c>
      <c r="C13" s="18" t="s">
        <v>19</v>
      </c>
      <c r="D13" s="18" t="s">
        <v>19</v>
      </c>
      <c r="E13" s="18" t="s">
        <v>21</v>
      </c>
      <c r="F13" s="18" t="s">
        <v>19</v>
      </c>
    </row>
    <row r="14" spans="1:14" x14ac:dyDescent="0.25">
      <c r="A14" s="17">
        <v>43385</v>
      </c>
      <c r="B14" s="18" t="s">
        <v>19</v>
      </c>
      <c r="C14" s="18" t="s">
        <v>19</v>
      </c>
      <c r="D14" s="18" t="s">
        <v>19</v>
      </c>
      <c r="E14" s="18" t="s">
        <v>19</v>
      </c>
      <c r="F14" s="18" t="s">
        <v>19</v>
      </c>
    </row>
    <row r="15" spans="1:14" x14ac:dyDescent="0.25">
      <c r="A15" s="17">
        <v>43386</v>
      </c>
      <c r="B15" s="18" t="s">
        <v>19</v>
      </c>
      <c r="C15" s="18" t="s">
        <v>19</v>
      </c>
      <c r="D15" s="18" t="s">
        <v>19</v>
      </c>
      <c r="E15" s="18" t="s">
        <v>19</v>
      </c>
      <c r="F15" s="18" t="s">
        <v>19</v>
      </c>
    </row>
    <row r="16" spans="1:14" x14ac:dyDescent="0.25">
      <c r="A16" s="17">
        <v>43387</v>
      </c>
      <c r="B16" s="18" t="s">
        <v>20</v>
      </c>
      <c r="C16" s="18" t="s">
        <v>20</v>
      </c>
      <c r="D16" s="18" t="s">
        <v>20</v>
      </c>
      <c r="E16" s="18" t="s">
        <v>20</v>
      </c>
      <c r="F16" s="18" t="s">
        <v>20</v>
      </c>
    </row>
    <row r="17" spans="1:6" x14ac:dyDescent="0.25">
      <c r="A17" s="17">
        <v>43388</v>
      </c>
      <c r="B17" s="18" t="s">
        <v>19</v>
      </c>
      <c r="C17" s="18" t="s">
        <v>19</v>
      </c>
      <c r="D17" s="18" t="s">
        <v>19</v>
      </c>
      <c r="E17" s="18" t="s">
        <v>19</v>
      </c>
      <c r="F17" s="18" t="s">
        <v>19</v>
      </c>
    </row>
    <row r="18" spans="1:6" x14ac:dyDescent="0.25">
      <c r="A18" s="17">
        <v>43389</v>
      </c>
      <c r="B18" s="18" t="s">
        <v>19</v>
      </c>
      <c r="C18" s="18" t="s">
        <v>19</v>
      </c>
      <c r="D18" s="18" t="s">
        <v>19</v>
      </c>
      <c r="E18" s="18" t="s">
        <v>19</v>
      </c>
      <c r="F18" s="18" t="s">
        <v>19</v>
      </c>
    </row>
    <row r="19" spans="1:6" x14ac:dyDescent="0.25">
      <c r="A19" s="17">
        <v>43390</v>
      </c>
      <c r="B19" s="18" t="s">
        <v>19</v>
      </c>
      <c r="C19" s="18" t="s">
        <v>19</v>
      </c>
      <c r="D19" s="18" t="s">
        <v>19</v>
      </c>
      <c r="E19" s="18" t="s">
        <v>19</v>
      </c>
      <c r="F19" s="18" t="s">
        <v>19</v>
      </c>
    </row>
    <row r="20" spans="1:6" x14ac:dyDescent="0.25">
      <c r="A20" s="17">
        <v>43391</v>
      </c>
      <c r="B20" s="18" t="s">
        <v>19</v>
      </c>
      <c r="C20" s="18" t="s">
        <v>19</v>
      </c>
      <c r="D20" s="18" t="s">
        <v>19</v>
      </c>
      <c r="E20" s="18" t="s">
        <v>19</v>
      </c>
      <c r="F20" s="18" t="s">
        <v>19</v>
      </c>
    </row>
    <row r="21" spans="1:6" x14ac:dyDescent="0.25">
      <c r="A21" s="17">
        <v>43392</v>
      </c>
      <c r="B21" s="18" t="s">
        <v>19</v>
      </c>
      <c r="C21" s="18" t="s">
        <v>19</v>
      </c>
      <c r="D21" s="18" t="s">
        <v>19</v>
      </c>
      <c r="E21" s="18" t="s">
        <v>19</v>
      </c>
      <c r="F21" s="18" t="s">
        <v>19</v>
      </c>
    </row>
    <row r="22" spans="1:6" x14ac:dyDescent="0.25">
      <c r="A22" s="17">
        <v>43393</v>
      </c>
      <c r="B22" s="18" t="s">
        <v>19</v>
      </c>
      <c r="C22" s="18" t="s">
        <v>19</v>
      </c>
      <c r="D22" s="18" t="s">
        <v>19</v>
      </c>
      <c r="E22" s="18" t="s">
        <v>19</v>
      </c>
      <c r="F22" s="18" t="s">
        <v>19</v>
      </c>
    </row>
    <row r="23" spans="1:6" x14ac:dyDescent="0.25">
      <c r="A23" s="17">
        <v>43394</v>
      </c>
      <c r="B23" s="18" t="s">
        <v>20</v>
      </c>
      <c r="C23" s="18" t="s">
        <v>20</v>
      </c>
      <c r="D23" s="18" t="s">
        <v>20</v>
      </c>
      <c r="E23" s="18" t="s">
        <v>20</v>
      </c>
      <c r="F23" s="18" t="s">
        <v>20</v>
      </c>
    </row>
    <row r="24" spans="1:6" x14ac:dyDescent="0.25">
      <c r="A24" s="17">
        <v>43395</v>
      </c>
      <c r="B24" s="18" t="s">
        <v>19</v>
      </c>
      <c r="C24" s="18" t="s">
        <v>19</v>
      </c>
      <c r="D24" s="18" t="s">
        <v>19</v>
      </c>
      <c r="E24" s="18" t="s">
        <v>19</v>
      </c>
      <c r="F24" s="18" t="s">
        <v>19</v>
      </c>
    </row>
    <row r="25" spans="1:6" x14ac:dyDescent="0.25">
      <c r="A25" s="17">
        <v>43396</v>
      </c>
      <c r="B25" s="18" t="s">
        <v>19</v>
      </c>
      <c r="C25" s="18" t="s">
        <v>19</v>
      </c>
      <c r="D25" s="18" t="s">
        <v>19</v>
      </c>
      <c r="E25" s="18" t="s">
        <v>19</v>
      </c>
      <c r="F25" s="18" t="s">
        <v>19</v>
      </c>
    </row>
    <row r="26" spans="1:6" x14ac:dyDescent="0.25">
      <c r="A26" s="17">
        <v>43397</v>
      </c>
      <c r="B26" s="18" t="s">
        <v>19</v>
      </c>
      <c r="C26" s="18" t="s">
        <v>19</v>
      </c>
      <c r="D26" s="18" t="s">
        <v>19</v>
      </c>
      <c r="E26" s="18" t="s">
        <v>19</v>
      </c>
      <c r="F26" s="18" t="s">
        <v>19</v>
      </c>
    </row>
    <row r="27" spans="1:6" x14ac:dyDescent="0.25">
      <c r="A27" s="17">
        <v>43398</v>
      </c>
      <c r="B27" s="18" t="s">
        <v>19</v>
      </c>
      <c r="C27" s="18" t="s">
        <v>19</v>
      </c>
      <c r="D27" s="18" t="s">
        <v>19</v>
      </c>
      <c r="E27" s="18" t="s">
        <v>19</v>
      </c>
      <c r="F27" s="18" t="s">
        <v>19</v>
      </c>
    </row>
    <row r="28" spans="1:6" x14ac:dyDescent="0.25">
      <c r="A28" s="17">
        <v>43399</v>
      </c>
      <c r="B28" s="18" t="s">
        <v>19</v>
      </c>
      <c r="C28" s="18" t="s">
        <v>19</v>
      </c>
      <c r="D28" s="18" t="s">
        <v>19</v>
      </c>
      <c r="E28" s="18" t="s">
        <v>19</v>
      </c>
      <c r="F28" s="18" t="s">
        <v>19</v>
      </c>
    </row>
    <row r="29" spans="1:6" x14ac:dyDescent="0.25">
      <c r="A29" s="17">
        <v>43400</v>
      </c>
      <c r="B29" s="18" t="s">
        <v>19</v>
      </c>
      <c r="C29" s="18" t="s">
        <v>19</v>
      </c>
      <c r="D29" s="18" t="s">
        <v>19</v>
      </c>
      <c r="E29" s="18" t="s">
        <v>19</v>
      </c>
      <c r="F29" s="18" t="s">
        <v>19</v>
      </c>
    </row>
    <row r="30" spans="1:6" x14ac:dyDescent="0.25">
      <c r="A30" s="17">
        <v>43401</v>
      </c>
      <c r="B30" s="18" t="s">
        <v>20</v>
      </c>
      <c r="C30" s="18" t="s">
        <v>20</v>
      </c>
      <c r="D30" s="18" t="s">
        <v>20</v>
      </c>
      <c r="E30" s="18" t="s">
        <v>20</v>
      </c>
      <c r="F30" s="18" t="s">
        <v>20</v>
      </c>
    </row>
    <row r="31" spans="1:6" x14ac:dyDescent="0.25">
      <c r="A31" s="17">
        <v>43402</v>
      </c>
      <c r="B31" s="18" t="s">
        <v>19</v>
      </c>
      <c r="C31" s="18" t="s">
        <v>19</v>
      </c>
      <c r="D31" s="18" t="s">
        <v>19</v>
      </c>
      <c r="E31" s="18" t="s">
        <v>19</v>
      </c>
      <c r="F31" s="18" t="s">
        <v>19</v>
      </c>
    </row>
    <row r="32" spans="1:6" x14ac:dyDescent="0.25">
      <c r="A32" s="17">
        <v>43403</v>
      </c>
      <c r="B32" s="18" t="s">
        <v>19</v>
      </c>
      <c r="C32" s="18" t="s">
        <v>19</v>
      </c>
      <c r="D32" s="18" t="s">
        <v>19</v>
      </c>
      <c r="E32" s="18" t="s">
        <v>19</v>
      </c>
      <c r="F32" s="18" t="s">
        <v>19</v>
      </c>
    </row>
    <row r="33" spans="1:6" x14ac:dyDescent="0.25">
      <c r="A33" s="17">
        <v>43404</v>
      </c>
      <c r="B33" s="18" t="s">
        <v>19</v>
      </c>
      <c r="C33" s="18" t="s">
        <v>19</v>
      </c>
      <c r="D33" s="18" t="s">
        <v>19</v>
      </c>
      <c r="E33" s="18" t="s">
        <v>19</v>
      </c>
      <c r="F33" s="18" t="s">
        <v>19</v>
      </c>
    </row>
    <row r="34" spans="1:6" x14ac:dyDescent="0.25">
      <c r="A34" s="17">
        <v>43405</v>
      </c>
      <c r="B34" s="18" t="s">
        <v>19</v>
      </c>
      <c r="C34" s="18" t="s">
        <v>19</v>
      </c>
      <c r="D34" s="18" t="s">
        <v>21</v>
      </c>
      <c r="E34" s="18" t="s">
        <v>19</v>
      </c>
      <c r="F34" s="18" t="s">
        <v>19</v>
      </c>
    </row>
    <row r="35" spans="1:6" x14ac:dyDescent="0.25">
      <c r="A35" s="17">
        <v>43406</v>
      </c>
      <c r="B35" s="18" t="s">
        <v>19</v>
      </c>
      <c r="C35" s="18" t="s">
        <v>19</v>
      </c>
      <c r="D35" s="18" t="s">
        <v>19</v>
      </c>
      <c r="E35" s="18" t="s">
        <v>19</v>
      </c>
      <c r="F35" s="18" t="s">
        <v>19</v>
      </c>
    </row>
    <row r="36" spans="1:6" x14ac:dyDescent="0.25">
      <c r="A36" s="17">
        <v>43407</v>
      </c>
      <c r="B36" s="18" t="s">
        <v>19</v>
      </c>
      <c r="C36" s="18" t="s">
        <v>19</v>
      </c>
      <c r="D36" s="18" t="s">
        <v>19</v>
      </c>
      <c r="E36" s="18" t="s">
        <v>19</v>
      </c>
      <c r="F36" s="18" t="s">
        <v>19</v>
      </c>
    </row>
    <row r="37" spans="1:6" x14ac:dyDescent="0.25">
      <c r="A37" s="17">
        <v>43408</v>
      </c>
      <c r="B37" s="18" t="s">
        <v>20</v>
      </c>
      <c r="C37" s="18" t="s">
        <v>20</v>
      </c>
      <c r="D37" s="18" t="s">
        <v>20</v>
      </c>
      <c r="E37" s="18" t="s">
        <v>20</v>
      </c>
      <c r="F37" s="18" t="s">
        <v>20</v>
      </c>
    </row>
    <row r="38" spans="1:6" x14ac:dyDescent="0.25">
      <c r="A38" s="17">
        <v>43409</v>
      </c>
      <c r="B38" s="18" t="s">
        <v>19</v>
      </c>
      <c r="C38" s="18" t="s">
        <v>19</v>
      </c>
      <c r="D38" s="18" t="s">
        <v>19</v>
      </c>
      <c r="E38" s="18" t="s">
        <v>19</v>
      </c>
      <c r="F38" s="18" t="s">
        <v>19</v>
      </c>
    </row>
    <row r="39" spans="1:6" x14ac:dyDescent="0.25">
      <c r="A39" s="17">
        <v>43410</v>
      </c>
      <c r="B39" s="18" t="s">
        <v>19</v>
      </c>
      <c r="C39" s="18" t="s">
        <v>19</v>
      </c>
      <c r="D39" s="18" t="s">
        <v>19</v>
      </c>
      <c r="E39" s="18" t="s">
        <v>21</v>
      </c>
      <c r="F39" s="18" t="s">
        <v>19</v>
      </c>
    </row>
    <row r="40" spans="1:6" x14ac:dyDescent="0.25">
      <c r="A40" s="17">
        <v>43411</v>
      </c>
      <c r="B40" s="18" t="s">
        <v>19</v>
      </c>
      <c r="C40" s="18" t="s">
        <v>19</v>
      </c>
      <c r="D40" s="18" t="s">
        <v>19</v>
      </c>
      <c r="E40" s="18" t="s">
        <v>19</v>
      </c>
      <c r="F40" s="18" t="s">
        <v>19</v>
      </c>
    </row>
    <row r="41" spans="1:6" x14ac:dyDescent="0.25">
      <c r="A41" s="17">
        <v>43412</v>
      </c>
      <c r="B41" s="18" t="s">
        <v>19</v>
      </c>
      <c r="C41" s="18" t="s">
        <v>19</v>
      </c>
      <c r="D41" s="18" t="s">
        <v>19</v>
      </c>
      <c r="E41" s="18" t="s">
        <v>19</v>
      </c>
      <c r="F41" s="18" t="s">
        <v>19</v>
      </c>
    </row>
    <row r="42" spans="1:6" x14ac:dyDescent="0.25">
      <c r="A42" s="17">
        <v>43413</v>
      </c>
      <c r="B42" s="18" t="s">
        <v>19</v>
      </c>
      <c r="C42" s="18" t="s">
        <v>21</v>
      </c>
      <c r="D42" s="18" t="s">
        <v>19</v>
      </c>
      <c r="E42" s="18" t="s">
        <v>19</v>
      </c>
      <c r="F42" s="18" t="s">
        <v>19</v>
      </c>
    </row>
    <row r="43" spans="1:6" x14ac:dyDescent="0.25">
      <c r="A43" s="17">
        <v>43414</v>
      </c>
      <c r="B43" s="18" t="s">
        <v>19</v>
      </c>
      <c r="C43" s="18" t="s">
        <v>19</v>
      </c>
      <c r="D43" s="18" t="s">
        <v>19</v>
      </c>
      <c r="E43" s="18" t="s">
        <v>19</v>
      </c>
      <c r="F43" s="18" t="s">
        <v>19</v>
      </c>
    </row>
    <row r="44" spans="1:6" x14ac:dyDescent="0.25">
      <c r="A44" s="17">
        <v>43415</v>
      </c>
      <c r="B44" s="18" t="s">
        <v>20</v>
      </c>
      <c r="C44" s="18" t="s">
        <v>20</v>
      </c>
      <c r="D44" s="18" t="s">
        <v>20</v>
      </c>
      <c r="E44" s="18" t="s">
        <v>20</v>
      </c>
      <c r="F44" s="18" t="s">
        <v>20</v>
      </c>
    </row>
    <row r="45" spans="1:6" x14ac:dyDescent="0.25">
      <c r="A45" s="17">
        <v>43416</v>
      </c>
      <c r="B45" s="18" t="s">
        <v>19</v>
      </c>
      <c r="C45" s="18" t="s">
        <v>19</v>
      </c>
      <c r="D45" s="18" t="s">
        <v>19</v>
      </c>
      <c r="E45" s="18" t="s">
        <v>19</v>
      </c>
      <c r="F45" s="18" t="s">
        <v>19</v>
      </c>
    </row>
    <row r="46" spans="1:6" x14ac:dyDescent="0.25">
      <c r="A46" s="17">
        <v>43417</v>
      </c>
      <c r="B46" s="18" t="s">
        <v>19</v>
      </c>
      <c r="C46" s="18" t="s">
        <v>19</v>
      </c>
      <c r="D46" s="18" t="s">
        <v>19</v>
      </c>
      <c r="E46" s="18" t="s">
        <v>19</v>
      </c>
      <c r="F46" s="18" t="s">
        <v>19</v>
      </c>
    </row>
    <row r="47" spans="1:6" x14ac:dyDescent="0.25">
      <c r="A47" s="17">
        <v>43418</v>
      </c>
      <c r="B47" s="18" t="s">
        <v>19</v>
      </c>
      <c r="C47" s="18" t="s">
        <v>19</v>
      </c>
      <c r="D47" s="18" t="s">
        <v>19</v>
      </c>
      <c r="E47" s="18" t="s">
        <v>19</v>
      </c>
      <c r="F47" s="18" t="s">
        <v>19</v>
      </c>
    </row>
    <row r="48" spans="1:6" x14ac:dyDescent="0.25">
      <c r="A48" s="17">
        <v>43419</v>
      </c>
      <c r="B48" s="18" t="s">
        <v>19</v>
      </c>
      <c r="C48" s="18" t="s">
        <v>19</v>
      </c>
      <c r="D48" s="18" t="s">
        <v>19</v>
      </c>
      <c r="E48" s="18" t="s">
        <v>19</v>
      </c>
      <c r="F48" s="18" t="s">
        <v>19</v>
      </c>
    </row>
    <row r="49" spans="1:6" x14ac:dyDescent="0.25">
      <c r="A49" s="17">
        <v>43420</v>
      </c>
      <c r="B49" s="18" t="s">
        <v>19</v>
      </c>
      <c r="C49" s="18" t="s">
        <v>19</v>
      </c>
      <c r="D49" s="18" t="s">
        <v>19</v>
      </c>
      <c r="E49" s="18" t="s">
        <v>19</v>
      </c>
      <c r="F49" s="18" t="s">
        <v>19</v>
      </c>
    </row>
    <row r="50" spans="1:6" x14ac:dyDescent="0.25">
      <c r="A50" s="17">
        <v>43421</v>
      </c>
      <c r="B50" s="18" t="s">
        <v>19</v>
      </c>
      <c r="C50" s="18" t="s">
        <v>19</v>
      </c>
      <c r="D50" s="18" t="s">
        <v>19</v>
      </c>
      <c r="E50" s="18" t="s">
        <v>19</v>
      </c>
      <c r="F50" s="18" t="s">
        <v>19</v>
      </c>
    </row>
    <row r="51" spans="1:6" x14ac:dyDescent="0.25">
      <c r="A51" s="17">
        <v>43422</v>
      </c>
      <c r="B51" s="18" t="s">
        <v>20</v>
      </c>
      <c r="C51" s="18" t="s">
        <v>20</v>
      </c>
      <c r="D51" s="18" t="s">
        <v>20</v>
      </c>
      <c r="E51" s="18" t="s">
        <v>20</v>
      </c>
      <c r="F51" s="18" t="s">
        <v>20</v>
      </c>
    </row>
    <row r="52" spans="1:6" x14ac:dyDescent="0.25">
      <c r="A52" s="17">
        <v>43423</v>
      </c>
      <c r="B52" s="18" t="s">
        <v>19</v>
      </c>
      <c r="C52" s="18" t="s">
        <v>19</v>
      </c>
      <c r="D52" s="18" t="s">
        <v>19</v>
      </c>
      <c r="E52" s="18" t="s">
        <v>19</v>
      </c>
      <c r="F52" s="18" t="s">
        <v>19</v>
      </c>
    </row>
    <row r="53" spans="1:6" x14ac:dyDescent="0.25">
      <c r="A53" s="17">
        <v>43424</v>
      </c>
      <c r="B53" s="18" t="s">
        <v>19</v>
      </c>
      <c r="C53" s="18" t="s">
        <v>19</v>
      </c>
      <c r="D53" s="18" t="s">
        <v>19</v>
      </c>
      <c r="E53" s="18" t="s">
        <v>19</v>
      </c>
      <c r="F53" s="18" t="s">
        <v>19</v>
      </c>
    </row>
    <row r="54" spans="1:6" x14ac:dyDescent="0.25">
      <c r="A54" s="17">
        <v>43425</v>
      </c>
      <c r="B54" s="18" t="s">
        <v>19</v>
      </c>
      <c r="C54" s="18" t="s">
        <v>19</v>
      </c>
      <c r="D54" s="18" t="s">
        <v>19</v>
      </c>
      <c r="E54" s="18" t="s">
        <v>19</v>
      </c>
      <c r="F54" s="18" t="s">
        <v>19</v>
      </c>
    </row>
    <row r="55" spans="1:6" x14ac:dyDescent="0.25">
      <c r="A55" s="17">
        <v>43426</v>
      </c>
      <c r="B55" s="18" t="s">
        <v>19</v>
      </c>
      <c r="C55" s="18" t="s">
        <v>19</v>
      </c>
      <c r="D55" s="18" t="s">
        <v>19</v>
      </c>
      <c r="E55" s="18" t="s">
        <v>19</v>
      </c>
      <c r="F55" s="18" t="s">
        <v>19</v>
      </c>
    </row>
    <row r="56" spans="1:6" x14ac:dyDescent="0.25">
      <c r="A56" s="17">
        <v>43427</v>
      </c>
      <c r="B56" s="18" t="s">
        <v>19</v>
      </c>
      <c r="C56" s="18" t="s">
        <v>19</v>
      </c>
      <c r="D56" s="18" t="s">
        <v>19</v>
      </c>
      <c r="E56" s="18" t="s">
        <v>19</v>
      </c>
      <c r="F56" s="18" t="s">
        <v>19</v>
      </c>
    </row>
    <row r="57" spans="1:6" x14ac:dyDescent="0.25">
      <c r="A57" s="17">
        <v>43428</v>
      </c>
      <c r="B57" s="18" t="s">
        <v>19</v>
      </c>
      <c r="C57" s="18" t="s">
        <v>19</v>
      </c>
      <c r="D57" s="18" t="s">
        <v>19</v>
      </c>
      <c r="E57" s="18" t="s">
        <v>19</v>
      </c>
      <c r="F57" s="18" t="s">
        <v>19</v>
      </c>
    </row>
    <row r="58" spans="1:6" x14ac:dyDescent="0.25">
      <c r="A58" s="17">
        <v>43429</v>
      </c>
      <c r="B58" s="18" t="s">
        <v>20</v>
      </c>
      <c r="C58" s="18" t="s">
        <v>20</v>
      </c>
      <c r="D58" s="18" t="s">
        <v>20</v>
      </c>
      <c r="E58" s="18" t="s">
        <v>20</v>
      </c>
      <c r="F58" s="18" t="s">
        <v>20</v>
      </c>
    </row>
    <row r="59" spans="1:6" x14ac:dyDescent="0.25">
      <c r="A59" s="17">
        <v>43430</v>
      </c>
      <c r="B59" s="18" t="s">
        <v>19</v>
      </c>
      <c r="C59" s="18" t="s">
        <v>19</v>
      </c>
      <c r="D59" s="18" t="s">
        <v>19</v>
      </c>
      <c r="E59" s="18" t="s">
        <v>19</v>
      </c>
      <c r="F59" s="18" t="s">
        <v>19</v>
      </c>
    </row>
    <row r="60" spans="1:6" x14ac:dyDescent="0.25">
      <c r="A60" s="17">
        <v>43431</v>
      </c>
      <c r="B60" s="18" t="s">
        <v>19</v>
      </c>
      <c r="C60" s="18" t="s">
        <v>19</v>
      </c>
      <c r="D60" s="18" t="s">
        <v>19</v>
      </c>
      <c r="E60" s="18" t="s">
        <v>19</v>
      </c>
      <c r="F60" s="18" t="s">
        <v>19</v>
      </c>
    </row>
    <row r="61" spans="1:6" x14ac:dyDescent="0.25">
      <c r="A61" s="17">
        <v>43432</v>
      </c>
      <c r="B61" s="18" t="s">
        <v>19</v>
      </c>
      <c r="C61" s="18" t="s">
        <v>19</v>
      </c>
      <c r="D61" s="18" t="s">
        <v>19</v>
      </c>
      <c r="E61" s="18" t="s">
        <v>19</v>
      </c>
      <c r="F61" s="18" t="s">
        <v>19</v>
      </c>
    </row>
    <row r="62" spans="1:6" x14ac:dyDescent="0.25">
      <c r="A62" s="17">
        <v>43433</v>
      </c>
      <c r="B62" s="18" t="s">
        <v>19</v>
      </c>
      <c r="C62" s="18" t="s">
        <v>19</v>
      </c>
      <c r="D62" s="18" t="s">
        <v>19</v>
      </c>
      <c r="E62" s="18" t="s">
        <v>19</v>
      </c>
      <c r="F62" s="18" t="s">
        <v>19</v>
      </c>
    </row>
    <row r="63" spans="1:6" x14ac:dyDescent="0.25">
      <c r="A63" s="17">
        <v>43434</v>
      </c>
      <c r="B63" s="18" t="s">
        <v>19</v>
      </c>
      <c r="C63" s="18" t="s">
        <v>19</v>
      </c>
      <c r="D63" s="18" t="s">
        <v>19</v>
      </c>
      <c r="E63" s="18" t="s">
        <v>19</v>
      </c>
      <c r="F63" s="18" t="s">
        <v>19</v>
      </c>
    </row>
  </sheetData>
  <mergeCells count="2">
    <mergeCell ref="I1:N1"/>
    <mergeCell ref="A1:F1"/>
  </mergeCells>
  <conditionalFormatting sqref="B3:F63">
    <cfRule type="cellIs" dxfId="4" priority="23" operator="equal">
      <formula>"A"</formula>
    </cfRule>
    <cfRule type="cellIs" dxfId="3" priority="24" operator="equal">
      <formula>"P"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7D4-2317-4BA3-86A6-6968F48E105B}">
  <dimension ref="A1:R77"/>
  <sheetViews>
    <sheetView zoomScaleNormal="100" workbookViewId="0"/>
  </sheetViews>
  <sheetFormatPr defaultRowHeight="15" x14ac:dyDescent="0.25"/>
  <cols>
    <col min="1" max="1" width="15" bestFit="1" customWidth="1"/>
    <col min="2" max="2" width="13.28515625" bestFit="1" customWidth="1"/>
    <col min="3" max="3" width="12.5703125" bestFit="1" customWidth="1"/>
    <col min="15" max="15" width="9.7109375" bestFit="1" customWidth="1"/>
    <col min="18" max="18" width="10.5703125" bestFit="1" customWidth="1"/>
  </cols>
  <sheetData>
    <row r="1" spans="1:18" ht="15.75" thickBot="1" x14ac:dyDescent="0.3"/>
    <row r="2" spans="1:18" ht="16.5" thickTop="1" thickBot="1" x14ac:dyDescent="0.3">
      <c r="A2" s="87" t="s">
        <v>49</v>
      </c>
      <c r="B2" s="87"/>
      <c r="C2" s="87"/>
      <c r="L2" s="88" t="s">
        <v>30</v>
      </c>
      <c r="M2" s="89"/>
      <c r="N2" s="89"/>
      <c r="O2" s="89"/>
      <c r="P2" s="89"/>
      <c r="Q2" s="89"/>
      <c r="R2" s="90"/>
    </row>
    <row r="3" spans="1:18" x14ac:dyDescent="0.25">
      <c r="A3" s="67" t="s">
        <v>18</v>
      </c>
      <c r="B3" s="67" t="s">
        <v>42</v>
      </c>
      <c r="C3" s="67" t="s">
        <v>43</v>
      </c>
      <c r="L3" s="53" t="s">
        <v>38</v>
      </c>
      <c r="M3" s="58" t="s">
        <v>36</v>
      </c>
      <c r="N3" s="54" t="s">
        <v>31</v>
      </c>
      <c r="O3" s="54" t="s">
        <v>40</v>
      </c>
      <c r="P3" s="54" t="s">
        <v>32</v>
      </c>
      <c r="Q3" s="61" t="s">
        <v>48</v>
      </c>
      <c r="R3" s="53" t="s">
        <v>41</v>
      </c>
    </row>
    <row r="4" spans="1:18" x14ac:dyDescent="0.25">
      <c r="A4" s="66">
        <v>43374</v>
      </c>
      <c r="B4" s="4" t="s">
        <v>33</v>
      </c>
      <c r="C4" s="31">
        <v>600</v>
      </c>
      <c r="L4" s="51">
        <v>43374</v>
      </c>
      <c r="M4" s="50">
        <f>Employees!S12</f>
        <v>74566.666666666657</v>
      </c>
      <c r="N4" s="31">
        <v>25000</v>
      </c>
      <c r="O4" s="31">
        <v>4800</v>
      </c>
      <c r="P4" s="31">
        <v>1500</v>
      </c>
      <c r="Q4" s="49">
        <f>SUM(C4:C43)</f>
        <v>17215</v>
      </c>
      <c r="R4" s="46">
        <f>SUM(M4:Q4)</f>
        <v>123081.66666666666</v>
      </c>
    </row>
    <row r="5" spans="1:18" x14ac:dyDescent="0.25">
      <c r="A5" s="66">
        <v>43374</v>
      </c>
      <c r="B5" s="4" t="s">
        <v>34</v>
      </c>
      <c r="C5" s="31">
        <v>150</v>
      </c>
      <c r="L5" s="55">
        <v>43405</v>
      </c>
      <c r="M5" s="59">
        <f>Employees!S13</f>
        <v>76133.333333333328</v>
      </c>
      <c r="N5" s="56">
        <v>25000</v>
      </c>
      <c r="O5" s="56">
        <v>4500</v>
      </c>
      <c r="P5" s="56">
        <v>1500</v>
      </c>
      <c r="Q5" s="62">
        <f>SUM(C44:C77)</f>
        <v>15050</v>
      </c>
      <c r="R5" s="57">
        <f>SUM(M5:Q5)</f>
        <v>122183.33333333333</v>
      </c>
    </row>
    <row r="6" spans="1:18" x14ac:dyDescent="0.25">
      <c r="A6" s="66">
        <v>43374</v>
      </c>
      <c r="B6" s="4" t="s">
        <v>44</v>
      </c>
      <c r="C6" s="31">
        <v>600</v>
      </c>
      <c r="L6" s="51">
        <v>43435</v>
      </c>
      <c r="M6" s="60"/>
      <c r="N6" s="3"/>
      <c r="O6" s="3"/>
      <c r="P6" s="3"/>
      <c r="Q6" s="63"/>
      <c r="R6" s="44"/>
    </row>
    <row r="7" spans="1:18" x14ac:dyDescent="0.25">
      <c r="A7" s="66">
        <v>43375</v>
      </c>
      <c r="B7" s="4" t="s">
        <v>37</v>
      </c>
      <c r="C7" s="31">
        <v>450</v>
      </c>
      <c r="L7" s="51">
        <v>43466</v>
      </c>
      <c r="M7" s="60"/>
      <c r="N7" s="3"/>
      <c r="O7" s="3"/>
      <c r="P7" s="3"/>
      <c r="Q7" s="63"/>
      <c r="R7" s="44"/>
    </row>
    <row r="8" spans="1:18" x14ac:dyDescent="0.25">
      <c r="A8" s="66">
        <v>43376</v>
      </c>
      <c r="B8" s="4" t="s">
        <v>34</v>
      </c>
      <c r="C8" s="31">
        <v>250</v>
      </c>
      <c r="L8" s="51">
        <v>43497</v>
      </c>
      <c r="M8" s="60"/>
      <c r="N8" s="3"/>
      <c r="O8" s="3"/>
      <c r="P8" s="3"/>
      <c r="Q8" s="63"/>
      <c r="R8" s="44"/>
    </row>
    <row r="9" spans="1:18" ht="15.75" thickBot="1" x14ac:dyDescent="0.3">
      <c r="A9" s="66">
        <v>43377</v>
      </c>
      <c r="B9" s="4" t="s">
        <v>45</v>
      </c>
      <c r="C9" s="31">
        <v>400</v>
      </c>
      <c r="L9" s="52">
        <v>43525</v>
      </c>
      <c r="M9" s="64"/>
      <c r="N9" s="9"/>
      <c r="O9" s="9"/>
      <c r="P9" s="9"/>
      <c r="Q9" s="65"/>
      <c r="R9" s="45"/>
    </row>
    <row r="10" spans="1:18" x14ac:dyDescent="0.25">
      <c r="A10" s="66">
        <v>43377</v>
      </c>
      <c r="B10" s="4" t="s">
        <v>46</v>
      </c>
      <c r="C10" s="31">
        <v>650</v>
      </c>
    </row>
    <row r="11" spans="1:18" x14ac:dyDescent="0.25">
      <c r="A11" s="66">
        <v>43378</v>
      </c>
      <c r="B11" s="4" t="s">
        <v>35</v>
      </c>
      <c r="C11" s="31">
        <v>1200</v>
      </c>
    </row>
    <row r="12" spans="1:18" x14ac:dyDescent="0.25">
      <c r="A12" s="66">
        <v>43379</v>
      </c>
      <c r="B12" s="4" t="s">
        <v>47</v>
      </c>
      <c r="C12" s="31">
        <v>250</v>
      </c>
    </row>
    <row r="13" spans="1:18" x14ac:dyDescent="0.25">
      <c r="A13" s="66">
        <v>43381</v>
      </c>
      <c r="B13" s="4" t="s">
        <v>33</v>
      </c>
      <c r="C13" s="31">
        <v>600</v>
      </c>
    </row>
    <row r="14" spans="1:18" x14ac:dyDescent="0.25">
      <c r="A14" s="66">
        <v>43381</v>
      </c>
      <c r="B14" s="4" t="s">
        <v>34</v>
      </c>
      <c r="C14" s="31">
        <v>225</v>
      </c>
    </row>
    <row r="15" spans="1:18" x14ac:dyDescent="0.25">
      <c r="A15" s="66">
        <v>43381</v>
      </c>
      <c r="B15" s="4" t="s">
        <v>45</v>
      </c>
      <c r="C15" s="31">
        <v>250</v>
      </c>
    </row>
    <row r="16" spans="1:18" x14ac:dyDescent="0.25">
      <c r="A16" s="66">
        <v>43382</v>
      </c>
      <c r="B16" s="4" t="s">
        <v>45</v>
      </c>
      <c r="C16" s="31">
        <v>400</v>
      </c>
    </row>
    <row r="17" spans="1:3" x14ac:dyDescent="0.25">
      <c r="A17" s="66">
        <v>43382</v>
      </c>
      <c r="B17" s="4" t="s">
        <v>46</v>
      </c>
      <c r="C17" s="31">
        <v>300</v>
      </c>
    </row>
    <row r="18" spans="1:3" x14ac:dyDescent="0.25">
      <c r="A18" s="66">
        <v>43384</v>
      </c>
      <c r="B18" s="4" t="s">
        <v>45</v>
      </c>
      <c r="C18" s="31">
        <v>250</v>
      </c>
    </row>
    <row r="19" spans="1:3" x14ac:dyDescent="0.25">
      <c r="A19" s="66">
        <v>43384</v>
      </c>
      <c r="B19" s="4" t="s">
        <v>46</v>
      </c>
      <c r="C19" s="31">
        <v>490</v>
      </c>
    </row>
    <row r="20" spans="1:3" x14ac:dyDescent="0.25">
      <c r="A20" s="66">
        <v>43385</v>
      </c>
      <c r="B20" s="4" t="s">
        <v>45</v>
      </c>
      <c r="C20" s="31">
        <v>450</v>
      </c>
    </row>
    <row r="21" spans="1:3" x14ac:dyDescent="0.25">
      <c r="A21" s="66">
        <v>43385</v>
      </c>
      <c r="B21" s="4" t="s">
        <v>46</v>
      </c>
      <c r="C21" s="31">
        <v>250</v>
      </c>
    </row>
    <row r="22" spans="1:3" x14ac:dyDescent="0.25">
      <c r="A22" s="66">
        <v>43388</v>
      </c>
      <c r="B22" s="4" t="s">
        <v>33</v>
      </c>
      <c r="C22" s="31">
        <v>600</v>
      </c>
    </row>
    <row r="23" spans="1:3" x14ac:dyDescent="0.25">
      <c r="A23" s="66">
        <v>43389</v>
      </c>
      <c r="B23" s="4" t="s">
        <v>34</v>
      </c>
      <c r="C23" s="31">
        <v>150</v>
      </c>
    </row>
    <row r="24" spans="1:3" x14ac:dyDescent="0.25">
      <c r="A24" s="66">
        <v>43389</v>
      </c>
      <c r="B24" s="4" t="s">
        <v>45</v>
      </c>
      <c r="C24" s="31">
        <v>600</v>
      </c>
    </row>
    <row r="25" spans="1:3" x14ac:dyDescent="0.25">
      <c r="A25" s="66">
        <v>43389</v>
      </c>
      <c r="B25" s="4" t="s">
        <v>37</v>
      </c>
      <c r="C25" s="31">
        <v>450</v>
      </c>
    </row>
    <row r="26" spans="1:3" x14ac:dyDescent="0.25">
      <c r="A26" s="66">
        <v>43390</v>
      </c>
      <c r="B26" s="4" t="s">
        <v>34</v>
      </c>
      <c r="C26" s="31">
        <v>250</v>
      </c>
    </row>
    <row r="27" spans="1:3" x14ac:dyDescent="0.25">
      <c r="A27" s="66">
        <v>43390</v>
      </c>
      <c r="B27" s="4" t="s">
        <v>45</v>
      </c>
      <c r="C27" s="31">
        <v>400</v>
      </c>
    </row>
    <row r="28" spans="1:3" x14ac:dyDescent="0.25">
      <c r="A28" s="66">
        <v>43390</v>
      </c>
      <c r="B28" s="4" t="s">
        <v>46</v>
      </c>
      <c r="C28" s="31">
        <v>650</v>
      </c>
    </row>
    <row r="29" spans="1:3" x14ac:dyDescent="0.25">
      <c r="A29" s="66">
        <v>43392</v>
      </c>
      <c r="B29" s="4" t="s">
        <v>45</v>
      </c>
      <c r="C29" s="31">
        <v>325</v>
      </c>
    </row>
    <row r="30" spans="1:3" x14ac:dyDescent="0.25">
      <c r="A30" s="66">
        <v>43393</v>
      </c>
      <c r="B30" s="4" t="s">
        <v>45</v>
      </c>
      <c r="C30" s="31">
        <v>450</v>
      </c>
    </row>
    <row r="31" spans="1:3" x14ac:dyDescent="0.25">
      <c r="A31" s="66">
        <v>43395</v>
      </c>
      <c r="B31" s="4" t="s">
        <v>33</v>
      </c>
      <c r="C31" s="31">
        <v>600</v>
      </c>
    </row>
    <row r="32" spans="1:3" x14ac:dyDescent="0.25">
      <c r="A32" s="66">
        <v>43395</v>
      </c>
      <c r="B32" s="4" t="s">
        <v>34</v>
      </c>
      <c r="C32" s="31">
        <v>150</v>
      </c>
    </row>
    <row r="33" spans="1:3" x14ac:dyDescent="0.25">
      <c r="A33" s="66">
        <v>43397</v>
      </c>
      <c r="B33" s="4" t="s">
        <v>45</v>
      </c>
      <c r="C33" s="31">
        <v>600</v>
      </c>
    </row>
    <row r="34" spans="1:3" x14ac:dyDescent="0.25">
      <c r="A34" s="66">
        <v>43397</v>
      </c>
      <c r="B34" s="4" t="s">
        <v>37</v>
      </c>
      <c r="C34" s="31">
        <v>450</v>
      </c>
    </row>
    <row r="35" spans="1:3" x14ac:dyDescent="0.25">
      <c r="A35" s="66">
        <v>43398</v>
      </c>
      <c r="B35" s="4" t="s">
        <v>34</v>
      </c>
      <c r="C35" s="31">
        <v>250</v>
      </c>
    </row>
    <row r="36" spans="1:3" x14ac:dyDescent="0.25">
      <c r="A36" s="66">
        <v>43398</v>
      </c>
      <c r="B36" s="4" t="s">
        <v>45</v>
      </c>
      <c r="C36" s="31">
        <v>400</v>
      </c>
    </row>
    <row r="37" spans="1:3" x14ac:dyDescent="0.25">
      <c r="A37" s="66">
        <v>43398</v>
      </c>
      <c r="B37" s="4" t="s">
        <v>46</v>
      </c>
      <c r="C37" s="31">
        <v>650</v>
      </c>
    </row>
    <row r="38" spans="1:3" x14ac:dyDescent="0.25">
      <c r="A38" s="66">
        <v>43400</v>
      </c>
      <c r="B38" s="4" t="s">
        <v>46</v>
      </c>
      <c r="C38" s="31">
        <v>325</v>
      </c>
    </row>
    <row r="39" spans="1:3" x14ac:dyDescent="0.25">
      <c r="A39" s="66">
        <v>43400</v>
      </c>
      <c r="B39" s="4" t="s">
        <v>45</v>
      </c>
      <c r="C39" s="31">
        <v>450</v>
      </c>
    </row>
    <row r="40" spans="1:3" x14ac:dyDescent="0.25">
      <c r="A40" s="66">
        <v>43402</v>
      </c>
      <c r="B40" s="4" t="s">
        <v>33</v>
      </c>
      <c r="C40" s="31">
        <v>600</v>
      </c>
    </row>
    <row r="41" spans="1:3" x14ac:dyDescent="0.25">
      <c r="A41" s="66">
        <v>43402</v>
      </c>
      <c r="B41" s="4" t="s">
        <v>37</v>
      </c>
      <c r="C41" s="31">
        <v>450</v>
      </c>
    </row>
    <row r="42" spans="1:3" x14ac:dyDescent="0.25">
      <c r="A42" s="66">
        <v>43403</v>
      </c>
      <c r="B42" s="4" t="s">
        <v>34</v>
      </c>
      <c r="C42" s="31">
        <v>250</v>
      </c>
    </row>
    <row r="43" spans="1:3" x14ac:dyDescent="0.25">
      <c r="A43" s="66">
        <v>43404</v>
      </c>
      <c r="B43" s="4" t="s">
        <v>45</v>
      </c>
      <c r="C43" s="31">
        <v>400</v>
      </c>
    </row>
    <row r="44" spans="1:3" x14ac:dyDescent="0.25">
      <c r="A44" s="66">
        <v>43405</v>
      </c>
      <c r="B44" s="4" t="s">
        <v>44</v>
      </c>
      <c r="C44" s="31">
        <v>600</v>
      </c>
    </row>
    <row r="45" spans="1:3" x14ac:dyDescent="0.25">
      <c r="A45" s="66">
        <v>43405</v>
      </c>
      <c r="B45" s="4" t="s">
        <v>37</v>
      </c>
      <c r="C45" s="31">
        <v>450</v>
      </c>
    </row>
    <row r="46" spans="1:3" x14ac:dyDescent="0.25">
      <c r="A46" s="66">
        <v>43405</v>
      </c>
      <c r="B46" s="4" t="s">
        <v>34</v>
      </c>
      <c r="C46" s="31">
        <v>250</v>
      </c>
    </row>
    <row r="47" spans="1:3" x14ac:dyDescent="0.25">
      <c r="A47" s="66">
        <v>43406</v>
      </c>
      <c r="B47" s="4" t="s">
        <v>45</v>
      </c>
      <c r="C47" s="31">
        <v>400</v>
      </c>
    </row>
    <row r="48" spans="1:3" x14ac:dyDescent="0.25">
      <c r="A48" s="66">
        <v>43407</v>
      </c>
      <c r="B48" s="4" t="s">
        <v>46</v>
      </c>
      <c r="C48" s="31">
        <v>650</v>
      </c>
    </row>
    <row r="49" spans="1:3" x14ac:dyDescent="0.25">
      <c r="A49" s="66">
        <v>43409</v>
      </c>
      <c r="B49" s="4" t="s">
        <v>33</v>
      </c>
      <c r="C49" s="31">
        <v>600</v>
      </c>
    </row>
    <row r="50" spans="1:3" x14ac:dyDescent="0.25">
      <c r="A50" s="66">
        <v>43409</v>
      </c>
      <c r="B50" s="4" t="s">
        <v>34</v>
      </c>
      <c r="C50" s="31">
        <v>150</v>
      </c>
    </row>
    <row r="51" spans="1:3" x14ac:dyDescent="0.25">
      <c r="A51" s="66">
        <v>43409</v>
      </c>
      <c r="B51" s="4" t="s">
        <v>44</v>
      </c>
      <c r="C51" s="31">
        <v>600</v>
      </c>
    </row>
    <row r="52" spans="1:3" x14ac:dyDescent="0.25">
      <c r="A52" s="66">
        <v>43412</v>
      </c>
      <c r="B52" s="4" t="s">
        <v>37</v>
      </c>
      <c r="C52" s="31">
        <v>450</v>
      </c>
    </row>
    <row r="53" spans="1:3" x14ac:dyDescent="0.25">
      <c r="A53" s="66">
        <v>43412</v>
      </c>
      <c r="B53" s="4" t="s">
        <v>34</v>
      </c>
      <c r="C53" s="31">
        <v>250</v>
      </c>
    </row>
    <row r="54" spans="1:3" x14ac:dyDescent="0.25">
      <c r="A54" s="66">
        <v>43413</v>
      </c>
      <c r="B54" s="4" t="s">
        <v>45</v>
      </c>
      <c r="C54" s="31">
        <v>400</v>
      </c>
    </row>
    <row r="55" spans="1:3" x14ac:dyDescent="0.25">
      <c r="A55" s="66">
        <v>43414</v>
      </c>
      <c r="B55" s="4" t="s">
        <v>46</v>
      </c>
      <c r="C55" s="31">
        <v>650</v>
      </c>
    </row>
    <row r="56" spans="1:3" x14ac:dyDescent="0.25">
      <c r="A56" s="66">
        <v>43414</v>
      </c>
      <c r="B56" s="4" t="s">
        <v>34</v>
      </c>
      <c r="C56" s="31">
        <v>250</v>
      </c>
    </row>
    <row r="57" spans="1:3" x14ac:dyDescent="0.25">
      <c r="A57" s="66">
        <v>43416</v>
      </c>
      <c r="B57" s="4" t="s">
        <v>33</v>
      </c>
      <c r="C57" s="31">
        <v>600</v>
      </c>
    </row>
    <row r="58" spans="1:3" x14ac:dyDescent="0.25">
      <c r="A58" s="66">
        <v>43417</v>
      </c>
      <c r="B58" s="4" t="s">
        <v>44</v>
      </c>
      <c r="C58" s="31">
        <v>600</v>
      </c>
    </row>
    <row r="59" spans="1:3" x14ac:dyDescent="0.25">
      <c r="A59" s="66">
        <v>43417</v>
      </c>
      <c r="B59" s="4" t="s">
        <v>37</v>
      </c>
      <c r="C59" s="31">
        <v>450</v>
      </c>
    </row>
    <row r="60" spans="1:3" x14ac:dyDescent="0.25">
      <c r="A60" s="66">
        <v>43418</v>
      </c>
      <c r="B60" s="4" t="s">
        <v>34</v>
      </c>
      <c r="C60" s="31">
        <v>250</v>
      </c>
    </row>
    <row r="61" spans="1:3" x14ac:dyDescent="0.25">
      <c r="A61" s="66">
        <v>43419</v>
      </c>
      <c r="B61" s="4" t="s">
        <v>45</v>
      </c>
      <c r="C61" s="31">
        <v>400</v>
      </c>
    </row>
    <row r="62" spans="1:3" x14ac:dyDescent="0.25">
      <c r="A62" s="66">
        <v>43420</v>
      </c>
      <c r="B62" s="4" t="s">
        <v>46</v>
      </c>
      <c r="C62" s="31">
        <v>650</v>
      </c>
    </row>
    <row r="63" spans="1:3" x14ac:dyDescent="0.25">
      <c r="A63" s="66">
        <v>43421</v>
      </c>
      <c r="B63" s="4" t="s">
        <v>34</v>
      </c>
      <c r="C63" s="31">
        <v>250</v>
      </c>
    </row>
    <row r="64" spans="1:3" x14ac:dyDescent="0.25">
      <c r="A64" s="66">
        <v>43423</v>
      </c>
      <c r="B64" s="4" t="s">
        <v>33</v>
      </c>
      <c r="C64" s="31">
        <v>600</v>
      </c>
    </row>
    <row r="65" spans="1:3" x14ac:dyDescent="0.25">
      <c r="A65" s="66">
        <v>43423</v>
      </c>
      <c r="B65" s="4" t="s">
        <v>34</v>
      </c>
      <c r="C65" s="31">
        <v>250</v>
      </c>
    </row>
    <row r="66" spans="1:3" x14ac:dyDescent="0.25">
      <c r="A66" s="66">
        <v>43424</v>
      </c>
      <c r="B66" s="4" t="s">
        <v>45</v>
      </c>
      <c r="C66" s="31">
        <v>400</v>
      </c>
    </row>
    <row r="67" spans="1:3" x14ac:dyDescent="0.25">
      <c r="A67" s="66">
        <v>43426</v>
      </c>
      <c r="B67" s="4" t="s">
        <v>46</v>
      </c>
      <c r="C67" s="31">
        <v>650</v>
      </c>
    </row>
    <row r="68" spans="1:3" x14ac:dyDescent="0.25">
      <c r="A68" s="66">
        <v>43427</v>
      </c>
      <c r="B68" s="4" t="s">
        <v>34</v>
      </c>
      <c r="C68" s="31">
        <v>250</v>
      </c>
    </row>
    <row r="69" spans="1:3" x14ac:dyDescent="0.25">
      <c r="A69" s="66">
        <v>43428</v>
      </c>
      <c r="B69" s="4" t="s">
        <v>45</v>
      </c>
      <c r="C69" s="31">
        <v>400</v>
      </c>
    </row>
    <row r="70" spans="1:3" x14ac:dyDescent="0.25">
      <c r="A70" s="66">
        <v>43430</v>
      </c>
      <c r="B70" s="4" t="s">
        <v>33</v>
      </c>
      <c r="C70" s="31">
        <v>600</v>
      </c>
    </row>
    <row r="71" spans="1:3" x14ac:dyDescent="0.25">
      <c r="A71" s="66">
        <v>43430</v>
      </c>
      <c r="B71" s="4" t="s">
        <v>44</v>
      </c>
      <c r="C71" s="31">
        <v>600</v>
      </c>
    </row>
    <row r="72" spans="1:3" x14ac:dyDescent="0.25">
      <c r="A72" s="66">
        <v>43431</v>
      </c>
      <c r="B72" s="4" t="s">
        <v>37</v>
      </c>
      <c r="C72" s="31">
        <v>450</v>
      </c>
    </row>
    <row r="73" spans="1:3" x14ac:dyDescent="0.25">
      <c r="A73" s="66">
        <v>43431</v>
      </c>
      <c r="B73" s="4" t="s">
        <v>34</v>
      </c>
      <c r="C73" s="31">
        <v>250</v>
      </c>
    </row>
    <row r="74" spans="1:3" x14ac:dyDescent="0.25">
      <c r="A74" s="66">
        <v>43432</v>
      </c>
      <c r="B74" s="4" t="s">
        <v>45</v>
      </c>
      <c r="C74" s="31">
        <v>400</v>
      </c>
    </row>
    <row r="75" spans="1:3" x14ac:dyDescent="0.25">
      <c r="A75" s="66">
        <v>43433</v>
      </c>
      <c r="B75" s="4" t="s">
        <v>46</v>
      </c>
      <c r="C75" s="31">
        <v>650</v>
      </c>
    </row>
    <row r="76" spans="1:3" x14ac:dyDescent="0.25">
      <c r="A76" s="66">
        <v>43434</v>
      </c>
      <c r="B76" s="4" t="s">
        <v>34</v>
      </c>
      <c r="C76" s="31">
        <v>250</v>
      </c>
    </row>
    <row r="77" spans="1:3" x14ac:dyDescent="0.25">
      <c r="A77" s="66">
        <v>43434</v>
      </c>
      <c r="B77" s="4" t="s">
        <v>45</v>
      </c>
      <c r="C77" s="31">
        <v>400</v>
      </c>
    </row>
  </sheetData>
  <mergeCells count="2">
    <mergeCell ref="A2:C2"/>
    <mergeCell ref="L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B30B-25DC-47D2-934F-EBD5D3E52C11}">
  <dimension ref="A1:M77"/>
  <sheetViews>
    <sheetView topLeftCell="A3" zoomScale="90" zoomScaleNormal="90" workbookViewId="0">
      <selection activeCell="A3" sqref="A3"/>
    </sheetView>
  </sheetViews>
  <sheetFormatPr defaultRowHeight="15" x14ac:dyDescent="0.25"/>
  <cols>
    <col min="1" max="1" width="12.140625" customWidth="1"/>
    <col min="2" max="2" width="13.42578125" bestFit="1" customWidth="1"/>
    <col min="3" max="3" width="8.7109375" bestFit="1" customWidth="1"/>
    <col min="4" max="4" width="9.140625" customWidth="1"/>
    <col min="5" max="5" width="11.28515625" bestFit="1" customWidth="1"/>
    <col min="7" max="7" width="13.42578125" bestFit="1" customWidth="1"/>
    <col min="8" max="8" width="16.28515625" bestFit="1" customWidth="1"/>
    <col min="9" max="9" width="24.42578125" bestFit="1" customWidth="1"/>
    <col min="10" max="10" width="15.42578125" bestFit="1" customWidth="1"/>
    <col min="11" max="11" width="24.42578125" bestFit="1" customWidth="1"/>
    <col min="12" max="12" width="20.42578125" bestFit="1" customWidth="1"/>
    <col min="13" max="13" width="29.42578125" bestFit="1" customWidth="1"/>
    <col min="14" max="14" width="20.42578125" bestFit="1" customWidth="1"/>
    <col min="15" max="15" width="29.42578125" bestFit="1" customWidth="1"/>
    <col min="16" max="29" width="6.7109375" bestFit="1" customWidth="1"/>
    <col min="30" max="30" width="8.85546875" bestFit="1" customWidth="1"/>
    <col min="31" max="53" width="7.28515625" bestFit="1" customWidth="1"/>
    <col min="54" max="54" width="9.42578125" bestFit="1" customWidth="1"/>
    <col min="55" max="55" width="11.28515625" bestFit="1" customWidth="1"/>
  </cols>
  <sheetData>
    <row r="1" spans="1:13" ht="15.75" thickBot="1" x14ac:dyDescent="0.3"/>
    <row r="2" spans="1:13" ht="19.5" thickTop="1" x14ac:dyDescent="0.3">
      <c r="A2" s="91" t="s">
        <v>52</v>
      </c>
      <c r="B2" s="92"/>
      <c r="C2" s="92"/>
      <c r="D2" s="92"/>
      <c r="E2" s="93"/>
    </row>
    <row r="3" spans="1:13" ht="48.75" customHeight="1" x14ac:dyDescent="0.25">
      <c r="A3" s="67" t="s">
        <v>18</v>
      </c>
      <c r="B3" s="67" t="s">
        <v>51</v>
      </c>
      <c r="C3" s="67" t="s">
        <v>53</v>
      </c>
      <c r="D3" s="67" t="s">
        <v>87</v>
      </c>
      <c r="E3" s="67" t="s">
        <v>54</v>
      </c>
      <c r="H3" s="68" t="s">
        <v>66</v>
      </c>
    </row>
    <row r="4" spans="1:13" x14ac:dyDescent="0.25">
      <c r="A4" s="4">
        <v>43374</v>
      </c>
      <c r="B4" s="60" t="s">
        <v>55</v>
      </c>
      <c r="C4" s="3">
        <v>102</v>
      </c>
      <c r="D4" s="71">
        <v>450</v>
      </c>
      <c r="E4" s="71">
        <f>C4*D4</f>
        <v>45900</v>
      </c>
      <c r="H4" t="s">
        <v>28</v>
      </c>
      <c r="J4" t="s">
        <v>29</v>
      </c>
      <c r="L4" t="s">
        <v>69</v>
      </c>
      <c r="M4" t="s">
        <v>70</v>
      </c>
    </row>
    <row r="5" spans="1:13" x14ac:dyDescent="0.25">
      <c r="A5" s="4">
        <v>43374</v>
      </c>
      <c r="B5" s="60" t="s">
        <v>56</v>
      </c>
      <c r="C5" s="3">
        <v>198</v>
      </c>
      <c r="D5" s="71">
        <v>350</v>
      </c>
      <c r="E5" s="71">
        <f t="shared" ref="E5:E68" si="0">C5*D5</f>
        <v>69300</v>
      </c>
    </row>
    <row r="6" spans="1:13" x14ac:dyDescent="0.25">
      <c r="A6" s="4">
        <v>43374</v>
      </c>
      <c r="B6" s="60" t="s">
        <v>57</v>
      </c>
      <c r="C6" s="3">
        <v>88</v>
      </c>
      <c r="D6" s="71">
        <v>105</v>
      </c>
      <c r="E6" s="71">
        <f t="shared" si="0"/>
        <v>9240</v>
      </c>
      <c r="G6" s="68" t="s">
        <v>64</v>
      </c>
      <c r="H6" t="s">
        <v>68</v>
      </c>
      <c r="I6" t="s">
        <v>67</v>
      </c>
      <c r="J6" t="s">
        <v>68</v>
      </c>
      <c r="K6" t="s">
        <v>67</v>
      </c>
    </row>
    <row r="7" spans="1:13" x14ac:dyDescent="0.25">
      <c r="A7" s="4">
        <v>43375</v>
      </c>
      <c r="B7" s="60" t="s">
        <v>58</v>
      </c>
      <c r="C7" s="3">
        <v>171</v>
      </c>
      <c r="D7" s="71">
        <v>100</v>
      </c>
      <c r="E7" s="71">
        <f t="shared" si="0"/>
        <v>17100</v>
      </c>
      <c r="G7" s="69" t="s">
        <v>55</v>
      </c>
      <c r="H7" s="70">
        <v>564</v>
      </c>
      <c r="I7" s="72">
        <v>253800</v>
      </c>
      <c r="J7" s="70">
        <v>447</v>
      </c>
      <c r="K7" s="72">
        <v>201150</v>
      </c>
      <c r="L7" s="70">
        <v>1011</v>
      </c>
      <c r="M7" s="72">
        <v>454950</v>
      </c>
    </row>
    <row r="8" spans="1:13" x14ac:dyDescent="0.25">
      <c r="A8" s="4">
        <v>43376</v>
      </c>
      <c r="B8" s="60" t="s">
        <v>59</v>
      </c>
      <c r="C8" s="3">
        <v>76</v>
      </c>
      <c r="D8" s="71">
        <v>500</v>
      </c>
      <c r="E8" s="71">
        <f t="shared" si="0"/>
        <v>38000</v>
      </c>
      <c r="G8" s="69" t="s">
        <v>57</v>
      </c>
      <c r="H8" s="70">
        <v>576</v>
      </c>
      <c r="I8" s="72">
        <v>60480</v>
      </c>
      <c r="J8" s="70">
        <v>394</v>
      </c>
      <c r="K8" s="72">
        <v>41370</v>
      </c>
      <c r="L8" s="70">
        <v>970</v>
      </c>
      <c r="M8" s="72">
        <v>101850</v>
      </c>
    </row>
    <row r="9" spans="1:13" x14ac:dyDescent="0.25">
      <c r="A9" s="4">
        <v>43377</v>
      </c>
      <c r="B9" s="60" t="s">
        <v>60</v>
      </c>
      <c r="C9" s="3">
        <v>142</v>
      </c>
      <c r="D9" s="71">
        <v>600</v>
      </c>
      <c r="E9" s="71">
        <f t="shared" si="0"/>
        <v>85200</v>
      </c>
      <c r="G9" s="69" t="s">
        <v>60</v>
      </c>
      <c r="H9" s="70">
        <v>670</v>
      </c>
      <c r="I9" s="72">
        <v>402000</v>
      </c>
      <c r="J9" s="70">
        <v>622</v>
      </c>
      <c r="K9" s="72">
        <v>373200</v>
      </c>
      <c r="L9" s="70">
        <v>1292</v>
      </c>
      <c r="M9" s="72">
        <v>775200</v>
      </c>
    </row>
    <row r="10" spans="1:13" x14ac:dyDescent="0.25">
      <c r="A10" s="4">
        <v>43377</v>
      </c>
      <c r="B10" s="60" t="s">
        <v>61</v>
      </c>
      <c r="C10" s="3">
        <v>15</v>
      </c>
      <c r="D10" s="71">
        <v>1500</v>
      </c>
      <c r="E10" s="71">
        <f t="shared" si="0"/>
        <v>22500</v>
      </c>
      <c r="G10" s="69" t="s">
        <v>56</v>
      </c>
      <c r="H10" s="70">
        <v>662</v>
      </c>
      <c r="I10" s="72">
        <v>231700</v>
      </c>
      <c r="J10" s="70">
        <v>353</v>
      </c>
      <c r="K10" s="72">
        <v>123550</v>
      </c>
      <c r="L10" s="70">
        <v>1015</v>
      </c>
      <c r="M10" s="72">
        <v>355250</v>
      </c>
    </row>
    <row r="11" spans="1:13" x14ac:dyDescent="0.25">
      <c r="A11" s="4">
        <v>43378</v>
      </c>
      <c r="B11" s="60" t="s">
        <v>62</v>
      </c>
      <c r="C11" s="3">
        <v>38</v>
      </c>
      <c r="D11" s="71">
        <v>250</v>
      </c>
      <c r="E11" s="71">
        <f t="shared" si="0"/>
        <v>9500</v>
      </c>
      <c r="G11" s="69" t="s">
        <v>61</v>
      </c>
      <c r="H11" s="70">
        <v>70</v>
      </c>
      <c r="I11" s="72">
        <v>105000</v>
      </c>
      <c r="J11" s="70">
        <v>113</v>
      </c>
      <c r="K11" s="72">
        <v>169500</v>
      </c>
      <c r="L11" s="70">
        <v>183</v>
      </c>
      <c r="M11" s="72">
        <v>274500</v>
      </c>
    </row>
    <row r="12" spans="1:13" x14ac:dyDescent="0.25">
      <c r="A12" s="4">
        <v>43379</v>
      </c>
      <c r="B12" s="60" t="s">
        <v>63</v>
      </c>
      <c r="C12" s="3">
        <v>146</v>
      </c>
      <c r="D12" s="71">
        <v>480</v>
      </c>
      <c r="E12" s="71">
        <f t="shared" si="0"/>
        <v>70080</v>
      </c>
      <c r="G12" s="69" t="s">
        <v>62</v>
      </c>
      <c r="H12" s="70">
        <v>320</v>
      </c>
      <c r="I12" s="72">
        <v>80000</v>
      </c>
      <c r="J12" s="70">
        <v>798</v>
      </c>
      <c r="K12" s="72">
        <v>199500</v>
      </c>
      <c r="L12" s="70">
        <v>1118</v>
      </c>
      <c r="M12" s="72">
        <v>279500</v>
      </c>
    </row>
    <row r="13" spans="1:13" x14ac:dyDescent="0.25">
      <c r="A13" s="4">
        <v>43381</v>
      </c>
      <c r="B13" s="60" t="s">
        <v>58</v>
      </c>
      <c r="C13" s="3">
        <v>76</v>
      </c>
      <c r="D13" s="71">
        <v>100</v>
      </c>
      <c r="E13" s="71">
        <f t="shared" si="0"/>
        <v>7600</v>
      </c>
      <c r="G13" s="69" t="s">
        <v>59</v>
      </c>
      <c r="H13" s="70">
        <v>401</v>
      </c>
      <c r="I13" s="72">
        <v>200500</v>
      </c>
      <c r="J13" s="70">
        <v>536</v>
      </c>
      <c r="K13" s="72">
        <v>268000</v>
      </c>
      <c r="L13" s="70">
        <v>937</v>
      </c>
      <c r="M13" s="72">
        <v>468500</v>
      </c>
    </row>
    <row r="14" spans="1:13" x14ac:dyDescent="0.25">
      <c r="A14" s="4">
        <v>43381</v>
      </c>
      <c r="B14" s="60" t="s">
        <v>59</v>
      </c>
      <c r="C14" s="3">
        <v>83</v>
      </c>
      <c r="D14" s="71">
        <v>500</v>
      </c>
      <c r="E14" s="71">
        <f t="shared" si="0"/>
        <v>41500</v>
      </c>
      <c r="G14" s="69" t="s">
        <v>63</v>
      </c>
      <c r="H14" s="70">
        <v>521</v>
      </c>
      <c r="I14" s="72">
        <v>250080</v>
      </c>
      <c r="J14" s="70">
        <v>479</v>
      </c>
      <c r="K14" s="72">
        <v>229920</v>
      </c>
      <c r="L14" s="70">
        <v>1000</v>
      </c>
      <c r="M14" s="72">
        <v>480000</v>
      </c>
    </row>
    <row r="15" spans="1:13" x14ac:dyDescent="0.25">
      <c r="A15" s="4">
        <v>43381</v>
      </c>
      <c r="B15" s="60" t="s">
        <v>63</v>
      </c>
      <c r="C15" s="3">
        <v>84</v>
      </c>
      <c r="D15" s="71">
        <v>480</v>
      </c>
      <c r="E15" s="71">
        <f t="shared" si="0"/>
        <v>40320</v>
      </c>
      <c r="G15" s="69" t="s">
        <v>58</v>
      </c>
      <c r="H15" s="70">
        <v>580</v>
      </c>
      <c r="I15" s="72">
        <v>58000</v>
      </c>
      <c r="J15" s="70">
        <v>292</v>
      </c>
      <c r="K15" s="72">
        <v>29200</v>
      </c>
      <c r="L15" s="70">
        <v>872</v>
      </c>
      <c r="M15" s="72">
        <v>87200</v>
      </c>
    </row>
    <row r="16" spans="1:13" x14ac:dyDescent="0.25">
      <c r="A16" s="4">
        <v>43382</v>
      </c>
      <c r="B16" s="60" t="s">
        <v>60</v>
      </c>
      <c r="C16" s="3">
        <v>212</v>
      </c>
      <c r="D16" s="71">
        <v>600</v>
      </c>
      <c r="E16" s="71">
        <f t="shared" si="0"/>
        <v>127200</v>
      </c>
      <c r="G16" s="69" t="s">
        <v>65</v>
      </c>
      <c r="H16" s="70">
        <v>4364</v>
      </c>
      <c r="I16" s="72">
        <v>1641560</v>
      </c>
      <c r="J16" s="70">
        <v>4034</v>
      </c>
      <c r="K16" s="72">
        <v>1635390</v>
      </c>
      <c r="L16" s="70">
        <v>8398</v>
      </c>
      <c r="M16" s="72">
        <v>3276950</v>
      </c>
    </row>
    <row r="17" spans="1:5" x14ac:dyDescent="0.25">
      <c r="A17" s="4">
        <v>43382</v>
      </c>
      <c r="B17" s="60" t="s">
        <v>61</v>
      </c>
      <c r="C17" s="3">
        <v>20</v>
      </c>
      <c r="D17" s="71">
        <v>1500</v>
      </c>
      <c r="E17" s="71">
        <f t="shared" si="0"/>
        <v>30000</v>
      </c>
    </row>
    <row r="18" spans="1:5" x14ac:dyDescent="0.25">
      <c r="A18" s="4">
        <v>43384</v>
      </c>
      <c r="B18" s="60" t="s">
        <v>62</v>
      </c>
      <c r="C18" s="3">
        <v>15</v>
      </c>
      <c r="D18" s="71">
        <v>250</v>
      </c>
      <c r="E18" s="71">
        <f t="shared" si="0"/>
        <v>3750</v>
      </c>
    </row>
    <row r="19" spans="1:5" x14ac:dyDescent="0.25">
      <c r="A19" s="4">
        <v>43384</v>
      </c>
      <c r="B19" s="60" t="s">
        <v>63</v>
      </c>
      <c r="C19" s="3">
        <v>40</v>
      </c>
      <c r="D19" s="71">
        <v>480</v>
      </c>
      <c r="E19" s="71">
        <f t="shared" si="0"/>
        <v>19200</v>
      </c>
    </row>
    <row r="20" spans="1:5" x14ac:dyDescent="0.25">
      <c r="A20" s="4">
        <v>43385</v>
      </c>
      <c r="B20" s="60" t="s">
        <v>58</v>
      </c>
      <c r="C20" s="3">
        <v>57</v>
      </c>
      <c r="D20" s="71">
        <v>100</v>
      </c>
      <c r="E20" s="71">
        <f t="shared" si="0"/>
        <v>5700</v>
      </c>
    </row>
    <row r="21" spans="1:5" x14ac:dyDescent="0.25">
      <c r="A21" s="4">
        <v>43385</v>
      </c>
      <c r="B21" s="60" t="s">
        <v>59</v>
      </c>
      <c r="C21" s="3">
        <v>48</v>
      </c>
      <c r="D21" s="71">
        <v>500</v>
      </c>
      <c r="E21" s="71">
        <f t="shared" si="0"/>
        <v>24000</v>
      </c>
    </row>
    <row r="22" spans="1:5" x14ac:dyDescent="0.25">
      <c r="A22" s="4">
        <v>43388</v>
      </c>
      <c r="B22" s="60" t="s">
        <v>55</v>
      </c>
      <c r="C22" s="3">
        <v>106</v>
      </c>
      <c r="D22" s="71">
        <v>450</v>
      </c>
      <c r="E22" s="71">
        <f t="shared" si="0"/>
        <v>47700</v>
      </c>
    </row>
    <row r="23" spans="1:5" x14ac:dyDescent="0.25">
      <c r="A23" s="4">
        <v>43389</v>
      </c>
      <c r="B23" s="60" t="s">
        <v>56</v>
      </c>
      <c r="C23" s="3">
        <v>161</v>
      </c>
      <c r="D23" s="71">
        <v>350</v>
      </c>
      <c r="E23" s="71">
        <f t="shared" si="0"/>
        <v>56350</v>
      </c>
    </row>
    <row r="24" spans="1:5" x14ac:dyDescent="0.25">
      <c r="A24" s="4">
        <v>43389</v>
      </c>
      <c r="B24" s="60" t="s">
        <v>57</v>
      </c>
      <c r="C24" s="3">
        <v>200</v>
      </c>
      <c r="D24" s="71">
        <v>105</v>
      </c>
      <c r="E24" s="71">
        <f t="shared" si="0"/>
        <v>21000</v>
      </c>
    </row>
    <row r="25" spans="1:5" x14ac:dyDescent="0.25">
      <c r="A25" s="4">
        <v>43389</v>
      </c>
      <c r="B25" s="60" t="s">
        <v>58</v>
      </c>
      <c r="C25" s="3">
        <v>132</v>
      </c>
      <c r="D25" s="71">
        <v>100</v>
      </c>
      <c r="E25" s="71">
        <f t="shared" si="0"/>
        <v>13200</v>
      </c>
    </row>
    <row r="26" spans="1:5" x14ac:dyDescent="0.25">
      <c r="A26" s="4">
        <v>43390</v>
      </c>
      <c r="B26" s="60" t="s">
        <v>59</v>
      </c>
      <c r="C26" s="3">
        <v>14</v>
      </c>
      <c r="D26" s="71">
        <v>500</v>
      </c>
      <c r="E26" s="71">
        <f t="shared" si="0"/>
        <v>7000</v>
      </c>
    </row>
    <row r="27" spans="1:5" x14ac:dyDescent="0.25">
      <c r="A27" s="4">
        <v>43390</v>
      </c>
      <c r="B27" s="60" t="s">
        <v>60</v>
      </c>
      <c r="C27" s="3">
        <v>160</v>
      </c>
      <c r="D27" s="71">
        <v>600</v>
      </c>
      <c r="E27" s="71">
        <f t="shared" si="0"/>
        <v>96000</v>
      </c>
    </row>
    <row r="28" spans="1:5" x14ac:dyDescent="0.25">
      <c r="A28" s="4">
        <v>43390</v>
      </c>
      <c r="B28" s="60" t="s">
        <v>61</v>
      </c>
      <c r="C28" s="3">
        <v>18</v>
      </c>
      <c r="D28" s="71">
        <v>1500</v>
      </c>
      <c r="E28" s="71">
        <f t="shared" si="0"/>
        <v>27000</v>
      </c>
    </row>
    <row r="29" spans="1:5" x14ac:dyDescent="0.25">
      <c r="A29" s="4">
        <v>43392</v>
      </c>
      <c r="B29" s="60" t="s">
        <v>62</v>
      </c>
      <c r="C29" s="3">
        <v>81</v>
      </c>
      <c r="D29" s="71">
        <v>250</v>
      </c>
      <c r="E29" s="71">
        <f t="shared" si="0"/>
        <v>20250</v>
      </c>
    </row>
    <row r="30" spans="1:5" x14ac:dyDescent="0.25">
      <c r="A30" s="4">
        <v>43393</v>
      </c>
      <c r="B30" s="60" t="s">
        <v>63</v>
      </c>
      <c r="C30" s="3">
        <v>146</v>
      </c>
      <c r="D30" s="71">
        <v>480</v>
      </c>
      <c r="E30" s="71">
        <f t="shared" si="0"/>
        <v>70080</v>
      </c>
    </row>
    <row r="31" spans="1:5" x14ac:dyDescent="0.25">
      <c r="A31" s="4">
        <v>43395</v>
      </c>
      <c r="B31" s="60" t="s">
        <v>55</v>
      </c>
      <c r="C31" s="3">
        <v>163</v>
      </c>
      <c r="D31" s="71">
        <v>450</v>
      </c>
      <c r="E31" s="71">
        <f t="shared" si="0"/>
        <v>73350</v>
      </c>
    </row>
    <row r="32" spans="1:5" x14ac:dyDescent="0.25">
      <c r="A32" s="4">
        <v>43395</v>
      </c>
      <c r="B32" s="60" t="s">
        <v>56</v>
      </c>
      <c r="C32" s="3">
        <v>168</v>
      </c>
      <c r="D32" s="71">
        <v>350</v>
      </c>
      <c r="E32" s="71">
        <f t="shared" si="0"/>
        <v>58800</v>
      </c>
    </row>
    <row r="33" spans="1:5" x14ac:dyDescent="0.25">
      <c r="A33" s="4">
        <v>43397</v>
      </c>
      <c r="B33" s="60" t="s">
        <v>57</v>
      </c>
      <c r="C33" s="3">
        <v>186</v>
      </c>
      <c r="D33" s="71">
        <v>105</v>
      </c>
      <c r="E33" s="71">
        <f t="shared" si="0"/>
        <v>19530</v>
      </c>
    </row>
    <row r="34" spans="1:5" x14ac:dyDescent="0.25">
      <c r="A34" s="4">
        <v>43397</v>
      </c>
      <c r="B34" s="60" t="s">
        <v>58</v>
      </c>
      <c r="C34" s="3">
        <v>76</v>
      </c>
      <c r="D34" s="71">
        <v>100</v>
      </c>
      <c r="E34" s="71">
        <f t="shared" si="0"/>
        <v>7600</v>
      </c>
    </row>
    <row r="35" spans="1:5" x14ac:dyDescent="0.25">
      <c r="A35" s="4">
        <v>43398</v>
      </c>
      <c r="B35" s="60" t="s">
        <v>59</v>
      </c>
      <c r="C35" s="3">
        <v>180</v>
      </c>
      <c r="D35" s="71">
        <v>500</v>
      </c>
      <c r="E35" s="71">
        <f t="shared" si="0"/>
        <v>90000</v>
      </c>
    </row>
    <row r="36" spans="1:5" x14ac:dyDescent="0.25">
      <c r="A36" s="4">
        <v>43398</v>
      </c>
      <c r="B36" s="60" t="s">
        <v>60</v>
      </c>
      <c r="C36" s="3">
        <v>156</v>
      </c>
      <c r="D36" s="71">
        <v>600</v>
      </c>
      <c r="E36" s="71">
        <f t="shared" si="0"/>
        <v>93600</v>
      </c>
    </row>
    <row r="37" spans="1:5" x14ac:dyDescent="0.25">
      <c r="A37" s="4">
        <v>43398</v>
      </c>
      <c r="B37" s="60" t="s">
        <v>61</v>
      </c>
      <c r="C37" s="3">
        <v>17</v>
      </c>
      <c r="D37" s="71">
        <v>1500</v>
      </c>
      <c r="E37" s="71">
        <f t="shared" si="0"/>
        <v>25500</v>
      </c>
    </row>
    <row r="38" spans="1:5" x14ac:dyDescent="0.25">
      <c r="A38" s="4">
        <v>43400</v>
      </c>
      <c r="B38" s="60" t="s">
        <v>62</v>
      </c>
      <c r="C38" s="3">
        <v>186</v>
      </c>
      <c r="D38" s="71">
        <v>250</v>
      </c>
      <c r="E38" s="71">
        <f t="shared" si="0"/>
        <v>46500</v>
      </c>
    </row>
    <row r="39" spans="1:5" x14ac:dyDescent="0.25">
      <c r="A39" s="4">
        <v>43400</v>
      </c>
      <c r="B39" s="60" t="s">
        <v>63</v>
      </c>
      <c r="C39" s="3">
        <v>105</v>
      </c>
      <c r="D39" s="71">
        <v>480</v>
      </c>
      <c r="E39" s="71">
        <f t="shared" si="0"/>
        <v>50400</v>
      </c>
    </row>
    <row r="40" spans="1:5" x14ac:dyDescent="0.25">
      <c r="A40" s="4">
        <v>43402</v>
      </c>
      <c r="B40" s="60" t="s">
        <v>55</v>
      </c>
      <c r="C40" s="3">
        <v>193</v>
      </c>
      <c r="D40" s="71">
        <v>450</v>
      </c>
      <c r="E40" s="71">
        <f t="shared" si="0"/>
        <v>86850</v>
      </c>
    </row>
    <row r="41" spans="1:5" x14ac:dyDescent="0.25">
      <c r="A41" s="4">
        <v>43402</v>
      </c>
      <c r="B41" s="60" t="s">
        <v>56</v>
      </c>
      <c r="C41" s="3">
        <v>135</v>
      </c>
      <c r="D41" s="71">
        <v>350</v>
      </c>
      <c r="E41" s="71">
        <f t="shared" si="0"/>
        <v>47250</v>
      </c>
    </row>
    <row r="42" spans="1:5" x14ac:dyDescent="0.25">
      <c r="A42" s="4">
        <v>43403</v>
      </c>
      <c r="B42" s="60" t="s">
        <v>57</v>
      </c>
      <c r="C42" s="3">
        <v>102</v>
      </c>
      <c r="D42" s="71">
        <v>105</v>
      </c>
      <c r="E42" s="71">
        <f t="shared" si="0"/>
        <v>10710</v>
      </c>
    </row>
    <row r="43" spans="1:5" x14ac:dyDescent="0.25">
      <c r="A43" s="4">
        <v>43404</v>
      </c>
      <c r="B43" s="60" t="s">
        <v>58</v>
      </c>
      <c r="C43" s="3">
        <v>68</v>
      </c>
      <c r="D43" s="71">
        <v>100</v>
      </c>
      <c r="E43" s="71">
        <f t="shared" si="0"/>
        <v>6800</v>
      </c>
    </row>
    <row r="44" spans="1:5" x14ac:dyDescent="0.25">
      <c r="A44" s="4">
        <v>43405</v>
      </c>
      <c r="B44" s="60" t="s">
        <v>59</v>
      </c>
      <c r="C44" s="3">
        <v>149</v>
      </c>
      <c r="D44" s="71">
        <v>500</v>
      </c>
      <c r="E44" s="71">
        <f t="shared" si="0"/>
        <v>74500</v>
      </c>
    </row>
    <row r="45" spans="1:5" x14ac:dyDescent="0.25">
      <c r="A45" s="4">
        <v>43405</v>
      </c>
      <c r="B45" s="60" t="s">
        <v>60</v>
      </c>
      <c r="C45" s="3">
        <v>103</v>
      </c>
      <c r="D45" s="71">
        <v>600</v>
      </c>
      <c r="E45" s="71">
        <f t="shared" si="0"/>
        <v>61800</v>
      </c>
    </row>
    <row r="46" spans="1:5" x14ac:dyDescent="0.25">
      <c r="A46" s="4">
        <v>43405</v>
      </c>
      <c r="B46" s="60" t="s">
        <v>61</v>
      </c>
      <c r="C46" s="3">
        <v>22</v>
      </c>
      <c r="D46" s="71">
        <v>1500</v>
      </c>
      <c r="E46" s="71">
        <f t="shared" si="0"/>
        <v>33000</v>
      </c>
    </row>
    <row r="47" spans="1:5" x14ac:dyDescent="0.25">
      <c r="A47" s="4">
        <v>43406</v>
      </c>
      <c r="B47" s="60" t="s">
        <v>62</v>
      </c>
      <c r="C47" s="3">
        <v>47</v>
      </c>
      <c r="D47" s="71">
        <v>250</v>
      </c>
      <c r="E47" s="71">
        <f t="shared" si="0"/>
        <v>11750</v>
      </c>
    </row>
    <row r="48" spans="1:5" x14ac:dyDescent="0.25">
      <c r="A48" s="4">
        <v>43407</v>
      </c>
      <c r="B48" s="60" t="s">
        <v>63</v>
      </c>
      <c r="C48" s="3">
        <v>110</v>
      </c>
      <c r="D48" s="71">
        <v>480</v>
      </c>
      <c r="E48" s="71">
        <f t="shared" si="0"/>
        <v>52800</v>
      </c>
    </row>
    <row r="49" spans="1:5" x14ac:dyDescent="0.25">
      <c r="A49" s="4">
        <v>43409</v>
      </c>
      <c r="B49" s="60" t="s">
        <v>55</v>
      </c>
      <c r="C49" s="3">
        <v>130</v>
      </c>
      <c r="D49" s="71">
        <v>450</v>
      </c>
      <c r="E49" s="71">
        <f t="shared" si="0"/>
        <v>58500</v>
      </c>
    </row>
    <row r="50" spans="1:5" x14ac:dyDescent="0.25">
      <c r="A50" s="4">
        <v>43409</v>
      </c>
      <c r="B50" s="60" t="s">
        <v>56</v>
      </c>
      <c r="C50" s="3">
        <v>118</v>
      </c>
      <c r="D50" s="71">
        <v>350</v>
      </c>
      <c r="E50" s="71">
        <f t="shared" si="0"/>
        <v>41300</v>
      </c>
    </row>
    <row r="51" spans="1:5" x14ac:dyDescent="0.25">
      <c r="A51" s="4">
        <v>43409</v>
      </c>
      <c r="B51" s="60" t="s">
        <v>57</v>
      </c>
      <c r="C51" s="3">
        <v>68</v>
      </c>
      <c r="D51" s="71">
        <v>105</v>
      </c>
      <c r="E51" s="71">
        <f t="shared" si="0"/>
        <v>7140</v>
      </c>
    </row>
    <row r="52" spans="1:5" x14ac:dyDescent="0.25">
      <c r="A52" s="4">
        <v>43412</v>
      </c>
      <c r="B52" s="60" t="s">
        <v>58</v>
      </c>
      <c r="C52" s="3">
        <v>113</v>
      </c>
      <c r="D52" s="71">
        <v>100</v>
      </c>
      <c r="E52" s="71">
        <f t="shared" si="0"/>
        <v>11300</v>
      </c>
    </row>
    <row r="53" spans="1:5" x14ac:dyDescent="0.25">
      <c r="A53" s="4">
        <v>43412</v>
      </c>
      <c r="B53" s="60" t="s">
        <v>59</v>
      </c>
      <c r="C53" s="3">
        <v>165</v>
      </c>
      <c r="D53" s="71">
        <v>500</v>
      </c>
      <c r="E53" s="71">
        <f t="shared" si="0"/>
        <v>82500</v>
      </c>
    </row>
    <row r="54" spans="1:5" x14ac:dyDescent="0.25">
      <c r="A54" s="4">
        <v>43413</v>
      </c>
      <c r="B54" s="60" t="s">
        <v>60</v>
      </c>
      <c r="C54" s="3">
        <v>104</v>
      </c>
      <c r="D54" s="71">
        <v>600</v>
      </c>
      <c r="E54" s="71">
        <f t="shared" si="0"/>
        <v>62400</v>
      </c>
    </row>
    <row r="55" spans="1:5" x14ac:dyDescent="0.25">
      <c r="A55" s="4">
        <v>43414</v>
      </c>
      <c r="B55" s="60" t="s">
        <v>61</v>
      </c>
      <c r="C55" s="3">
        <v>26</v>
      </c>
      <c r="D55" s="71">
        <v>1500</v>
      </c>
      <c r="E55" s="71">
        <f t="shared" si="0"/>
        <v>39000</v>
      </c>
    </row>
    <row r="56" spans="1:5" x14ac:dyDescent="0.25">
      <c r="A56" s="4">
        <v>43414</v>
      </c>
      <c r="B56" s="60" t="s">
        <v>62</v>
      </c>
      <c r="C56" s="3">
        <v>184</v>
      </c>
      <c r="D56" s="71">
        <v>250</v>
      </c>
      <c r="E56" s="71">
        <f t="shared" si="0"/>
        <v>46000</v>
      </c>
    </row>
    <row r="57" spans="1:5" x14ac:dyDescent="0.25">
      <c r="A57" s="4">
        <v>43416</v>
      </c>
      <c r="B57" s="60" t="s">
        <v>63</v>
      </c>
      <c r="C57" s="3">
        <v>108</v>
      </c>
      <c r="D57" s="71">
        <v>480</v>
      </c>
      <c r="E57" s="71">
        <f t="shared" si="0"/>
        <v>51840</v>
      </c>
    </row>
    <row r="58" spans="1:5" x14ac:dyDescent="0.25">
      <c r="A58" s="4">
        <v>43417</v>
      </c>
      <c r="B58" s="60" t="s">
        <v>55</v>
      </c>
      <c r="C58" s="3">
        <v>130</v>
      </c>
      <c r="D58" s="71">
        <v>450</v>
      </c>
      <c r="E58" s="71">
        <f t="shared" si="0"/>
        <v>58500</v>
      </c>
    </row>
    <row r="59" spans="1:5" x14ac:dyDescent="0.25">
      <c r="A59" s="4">
        <v>43417</v>
      </c>
      <c r="B59" s="60" t="s">
        <v>56</v>
      </c>
      <c r="C59" s="3">
        <v>20</v>
      </c>
      <c r="D59" s="71">
        <v>350</v>
      </c>
      <c r="E59" s="71">
        <f t="shared" si="0"/>
        <v>7000</v>
      </c>
    </row>
    <row r="60" spans="1:5" x14ac:dyDescent="0.25">
      <c r="A60" s="4">
        <v>43418</v>
      </c>
      <c r="B60" s="60" t="s">
        <v>57</v>
      </c>
      <c r="C60" s="3">
        <v>134</v>
      </c>
      <c r="D60" s="71">
        <v>105</v>
      </c>
      <c r="E60" s="71">
        <f t="shared" si="0"/>
        <v>14070</v>
      </c>
    </row>
    <row r="61" spans="1:5" x14ac:dyDescent="0.25">
      <c r="A61" s="4">
        <v>43419</v>
      </c>
      <c r="B61" s="60" t="s">
        <v>58</v>
      </c>
      <c r="C61" s="3">
        <v>110</v>
      </c>
      <c r="D61" s="71">
        <v>100</v>
      </c>
      <c r="E61" s="71">
        <f t="shared" si="0"/>
        <v>11000</v>
      </c>
    </row>
    <row r="62" spans="1:5" x14ac:dyDescent="0.25">
      <c r="A62" s="4">
        <v>43420</v>
      </c>
      <c r="B62" s="60" t="s">
        <v>59</v>
      </c>
      <c r="C62" s="3">
        <v>22</v>
      </c>
      <c r="D62" s="71">
        <v>500</v>
      </c>
      <c r="E62" s="71">
        <f t="shared" si="0"/>
        <v>11000</v>
      </c>
    </row>
    <row r="63" spans="1:5" x14ac:dyDescent="0.25">
      <c r="A63" s="4">
        <v>43421</v>
      </c>
      <c r="B63" s="60" t="s">
        <v>60</v>
      </c>
      <c r="C63" s="3">
        <v>185</v>
      </c>
      <c r="D63" s="71">
        <v>600</v>
      </c>
      <c r="E63" s="71">
        <f t="shared" si="0"/>
        <v>111000</v>
      </c>
    </row>
    <row r="64" spans="1:5" x14ac:dyDescent="0.25">
      <c r="A64" s="4">
        <v>43423</v>
      </c>
      <c r="B64" s="60" t="s">
        <v>61</v>
      </c>
      <c r="C64" s="3">
        <v>19</v>
      </c>
      <c r="D64" s="71">
        <v>1500</v>
      </c>
      <c r="E64" s="71">
        <f t="shared" si="0"/>
        <v>28500</v>
      </c>
    </row>
    <row r="65" spans="1:5" x14ac:dyDescent="0.25">
      <c r="A65" s="4">
        <v>43423</v>
      </c>
      <c r="B65" s="60" t="s">
        <v>62</v>
      </c>
      <c r="C65" s="3">
        <v>212</v>
      </c>
      <c r="D65" s="71">
        <v>250</v>
      </c>
      <c r="E65" s="71">
        <f t="shared" si="0"/>
        <v>53000</v>
      </c>
    </row>
    <row r="66" spans="1:5" x14ac:dyDescent="0.25">
      <c r="A66" s="4">
        <v>43424</v>
      </c>
      <c r="B66" s="60" t="s">
        <v>63</v>
      </c>
      <c r="C66" s="3">
        <v>66</v>
      </c>
      <c r="D66" s="71">
        <v>480</v>
      </c>
      <c r="E66" s="71">
        <f t="shared" si="0"/>
        <v>31680</v>
      </c>
    </row>
    <row r="67" spans="1:5" x14ac:dyDescent="0.25">
      <c r="A67" s="4">
        <v>43426</v>
      </c>
      <c r="B67" s="60" t="s">
        <v>55</v>
      </c>
      <c r="C67" s="3">
        <v>187</v>
      </c>
      <c r="D67" s="71">
        <v>450</v>
      </c>
      <c r="E67" s="71">
        <f t="shared" si="0"/>
        <v>84150</v>
      </c>
    </row>
    <row r="68" spans="1:5" x14ac:dyDescent="0.25">
      <c r="A68" s="4">
        <v>43427</v>
      </c>
      <c r="B68" s="60" t="s">
        <v>56</v>
      </c>
      <c r="C68" s="3">
        <v>215</v>
      </c>
      <c r="D68" s="71">
        <v>350</v>
      </c>
      <c r="E68" s="71">
        <f t="shared" si="0"/>
        <v>75250</v>
      </c>
    </row>
    <row r="69" spans="1:5" x14ac:dyDescent="0.25">
      <c r="A69" s="4">
        <v>43428</v>
      </c>
      <c r="B69" s="60" t="s">
        <v>57</v>
      </c>
      <c r="C69" s="3">
        <v>192</v>
      </c>
      <c r="D69" s="71">
        <v>105</v>
      </c>
      <c r="E69" s="71">
        <f t="shared" ref="E69:E77" si="1">C69*D69</f>
        <v>20160</v>
      </c>
    </row>
    <row r="70" spans="1:5" x14ac:dyDescent="0.25">
      <c r="A70" s="4">
        <v>43430</v>
      </c>
      <c r="B70" s="60" t="s">
        <v>58</v>
      </c>
      <c r="C70" s="3">
        <v>69</v>
      </c>
      <c r="D70" s="71">
        <v>100</v>
      </c>
      <c r="E70" s="71">
        <f t="shared" si="1"/>
        <v>6900</v>
      </c>
    </row>
    <row r="71" spans="1:5" x14ac:dyDescent="0.25">
      <c r="A71" s="4">
        <v>43430</v>
      </c>
      <c r="B71" s="60" t="s">
        <v>59</v>
      </c>
      <c r="C71" s="3">
        <v>200</v>
      </c>
      <c r="D71" s="71">
        <v>500</v>
      </c>
      <c r="E71" s="71">
        <f t="shared" si="1"/>
        <v>100000</v>
      </c>
    </row>
    <row r="72" spans="1:5" x14ac:dyDescent="0.25">
      <c r="A72" s="4">
        <v>43431</v>
      </c>
      <c r="B72" s="60" t="s">
        <v>60</v>
      </c>
      <c r="C72" s="3">
        <v>230</v>
      </c>
      <c r="D72" s="71">
        <v>600</v>
      </c>
      <c r="E72" s="71">
        <f t="shared" si="1"/>
        <v>138000</v>
      </c>
    </row>
    <row r="73" spans="1:5" x14ac:dyDescent="0.25">
      <c r="A73" s="4">
        <v>43431</v>
      </c>
      <c r="B73" s="60" t="s">
        <v>61</v>
      </c>
      <c r="C73" s="3">
        <v>18</v>
      </c>
      <c r="D73" s="71">
        <v>1500</v>
      </c>
      <c r="E73" s="71">
        <f t="shared" si="1"/>
        <v>27000</v>
      </c>
    </row>
    <row r="74" spans="1:5" x14ac:dyDescent="0.25">
      <c r="A74" s="4">
        <v>43432</v>
      </c>
      <c r="B74" s="60" t="s">
        <v>62</v>
      </c>
      <c r="C74" s="3">
        <v>130</v>
      </c>
      <c r="D74" s="71">
        <v>250</v>
      </c>
      <c r="E74" s="71">
        <f t="shared" si="1"/>
        <v>32500</v>
      </c>
    </row>
    <row r="75" spans="1:5" x14ac:dyDescent="0.25">
      <c r="A75" s="4">
        <v>43433</v>
      </c>
      <c r="B75" s="60" t="s">
        <v>63</v>
      </c>
      <c r="C75" s="3">
        <v>195</v>
      </c>
      <c r="D75" s="71">
        <v>480</v>
      </c>
      <c r="E75" s="71">
        <f t="shared" si="1"/>
        <v>93600</v>
      </c>
    </row>
    <row r="76" spans="1:5" x14ac:dyDescent="0.25">
      <c r="A76" s="4">
        <v>43434</v>
      </c>
      <c r="B76" s="60" t="s">
        <v>61</v>
      </c>
      <c r="C76" s="3">
        <v>28</v>
      </c>
      <c r="D76" s="71">
        <v>1500</v>
      </c>
      <c r="E76" s="71">
        <f t="shared" si="1"/>
        <v>42000</v>
      </c>
    </row>
    <row r="77" spans="1:5" x14ac:dyDescent="0.25">
      <c r="A77" s="4">
        <v>43434</v>
      </c>
      <c r="B77" s="60" t="s">
        <v>62</v>
      </c>
      <c r="C77" s="3">
        <v>225</v>
      </c>
      <c r="D77" s="71">
        <v>250</v>
      </c>
      <c r="E77" s="71">
        <f t="shared" si="1"/>
        <v>56250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B62D-6028-4114-9172-DDD9A5301390}">
  <dimension ref="A1:R77"/>
  <sheetViews>
    <sheetView topLeftCell="A53" zoomScale="90" zoomScaleNormal="90" workbookViewId="0">
      <selection activeCell="D4" sqref="D4:D77"/>
    </sheetView>
  </sheetViews>
  <sheetFormatPr defaultRowHeight="15" x14ac:dyDescent="0.25"/>
  <cols>
    <col min="1" max="1" width="11.42578125" customWidth="1"/>
    <col min="2" max="2" width="13.42578125" bestFit="1" customWidth="1"/>
    <col min="6" max="7" width="11.28515625" bestFit="1" customWidth="1"/>
    <col min="9" max="9" width="13.42578125" bestFit="1" customWidth="1"/>
    <col min="10" max="10" width="16.28515625" bestFit="1" customWidth="1"/>
    <col min="11" max="11" width="33.140625" bestFit="1" customWidth="1"/>
    <col min="12" max="12" width="29.7109375" bestFit="1" customWidth="1"/>
    <col min="13" max="13" width="15.42578125" bestFit="1" customWidth="1"/>
    <col min="14" max="14" width="33.140625" bestFit="1" customWidth="1"/>
    <col min="15" max="15" width="29.7109375" bestFit="1" customWidth="1"/>
    <col min="16" max="16" width="20.42578125" bestFit="1" customWidth="1"/>
    <col min="17" max="17" width="38.28515625" bestFit="1" customWidth="1"/>
    <col min="18" max="18" width="34.7109375" bestFit="1" customWidth="1"/>
    <col min="19" max="30" width="16.28515625" bestFit="1" customWidth="1"/>
    <col min="31" max="31" width="8.85546875" bestFit="1" customWidth="1"/>
    <col min="32" max="54" width="7.42578125" bestFit="1" customWidth="1"/>
    <col min="55" max="55" width="9.42578125" bestFit="1" customWidth="1"/>
    <col min="56" max="56" width="7.140625" bestFit="1" customWidth="1"/>
    <col min="58" max="58" width="11.28515625" bestFit="1" customWidth="1"/>
  </cols>
  <sheetData>
    <row r="1" spans="1:18" ht="15.75" thickBot="1" x14ac:dyDescent="0.3"/>
    <row r="2" spans="1:18" ht="19.5" thickTop="1" x14ac:dyDescent="0.3">
      <c r="A2" s="91" t="s">
        <v>50</v>
      </c>
      <c r="B2" s="92"/>
      <c r="C2" s="92"/>
      <c r="D2" s="92"/>
      <c r="E2" s="92"/>
      <c r="F2" s="92"/>
      <c r="G2" s="93"/>
    </row>
    <row r="3" spans="1:18" ht="60" x14ac:dyDescent="0.25">
      <c r="A3" s="67" t="s">
        <v>18</v>
      </c>
      <c r="B3" s="67" t="s">
        <v>51</v>
      </c>
      <c r="C3" s="67" t="s">
        <v>53</v>
      </c>
      <c r="D3" s="67" t="s">
        <v>86</v>
      </c>
      <c r="E3" s="67" t="s">
        <v>87</v>
      </c>
      <c r="F3" s="67" t="s">
        <v>81</v>
      </c>
      <c r="G3" s="67" t="s">
        <v>80</v>
      </c>
      <c r="J3" s="68" t="s">
        <v>66</v>
      </c>
    </row>
    <row r="4" spans="1:18" x14ac:dyDescent="0.25">
      <c r="A4" s="4">
        <v>43374</v>
      </c>
      <c r="B4" s="3" t="s">
        <v>55</v>
      </c>
      <c r="C4" s="3">
        <v>45</v>
      </c>
      <c r="D4" s="71">
        <v>540</v>
      </c>
      <c r="E4" s="71">
        <v>450</v>
      </c>
      <c r="F4" s="71">
        <f>E4*C4</f>
        <v>20250</v>
      </c>
      <c r="G4" s="71">
        <f>C4*D4</f>
        <v>24300</v>
      </c>
      <c r="J4" t="s">
        <v>28</v>
      </c>
      <c r="M4" t="s">
        <v>29</v>
      </c>
      <c r="P4" t="s">
        <v>69</v>
      </c>
      <c r="Q4" t="s">
        <v>82</v>
      </c>
      <c r="R4" t="s">
        <v>84</v>
      </c>
    </row>
    <row r="5" spans="1:18" x14ac:dyDescent="0.25">
      <c r="A5" s="4">
        <v>43374</v>
      </c>
      <c r="B5" s="3" t="s">
        <v>57</v>
      </c>
      <c r="C5" s="3">
        <v>168</v>
      </c>
      <c r="D5" s="71">
        <v>126</v>
      </c>
      <c r="E5" s="71">
        <v>105</v>
      </c>
      <c r="F5" s="71">
        <f t="shared" ref="F5:F68" si="0">E5*C5</f>
        <v>17640</v>
      </c>
      <c r="G5" s="71">
        <f t="shared" ref="G5:G68" si="1">C5*D5</f>
        <v>21168</v>
      </c>
    </row>
    <row r="6" spans="1:18" x14ac:dyDescent="0.25">
      <c r="A6" s="4">
        <v>43374</v>
      </c>
      <c r="B6" s="3" t="s">
        <v>60</v>
      </c>
      <c r="C6" s="3">
        <v>68</v>
      </c>
      <c r="D6" s="71">
        <v>720</v>
      </c>
      <c r="E6" s="71">
        <v>600</v>
      </c>
      <c r="F6" s="71">
        <f t="shared" si="0"/>
        <v>40800</v>
      </c>
      <c r="G6" s="71">
        <f t="shared" si="1"/>
        <v>48960</v>
      </c>
      <c r="I6" s="68" t="s">
        <v>64</v>
      </c>
      <c r="J6" t="s">
        <v>68</v>
      </c>
      <c r="K6" t="s">
        <v>83</v>
      </c>
      <c r="L6" t="s">
        <v>85</v>
      </c>
      <c r="M6" t="s">
        <v>68</v>
      </c>
      <c r="N6" t="s">
        <v>83</v>
      </c>
      <c r="O6" t="s">
        <v>85</v>
      </c>
    </row>
    <row r="7" spans="1:18" x14ac:dyDescent="0.25">
      <c r="A7" s="4">
        <v>43375</v>
      </c>
      <c r="B7" s="3" t="s">
        <v>56</v>
      </c>
      <c r="C7" s="3">
        <v>150</v>
      </c>
      <c r="D7" s="71">
        <v>420</v>
      </c>
      <c r="E7" s="71">
        <v>350</v>
      </c>
      <c r="F7" s="71">
        <f t="shared" si="0"/>
        <v>52500</v>
      </c>
      <c r="G7" s="71">
        <f t="shared" si="1"/>
        <v>63000</v>
      </c>
      <c r="I7" s="69" t="s">
        <v>55</v>
      </c>
      <c r="J7" s="70">
        <v>611</v>
      </c>
      <c r="K7" s="70">
        <v>274950</v>
      </c>
      <c r="L7" s="70">
        <v>329940</v>
      </c>
      <c r="M7" s="70">
        <v>380</v>
      </c>
      <c r="N7" s="70">
        <v>171000</v>
      </c>
      <c r="O7" s="70">
        <v>205200</v>
      </c>
      <c r="P7" s="70">
        <v>991</v>
      </c>
      <c r="Q7" s="70">
        <v>445950</v>
      </c>
      <c r="R7" s="70">
        <v>535140</v>
      </c>
    </row>
    <row r="8" spans="1:18" x14ac:dyDescent="0.25">
      <c r="A8" s="4">
        <v>43376</v>
      </c>
      <c r="B8" s="3" t="s">
        <v>61</v>
      </c>
      <c r="C8" s="3">
        <v>10</v>
      </c>
      <c r="D8" s="71">
        <v>1800</v>
      </c>
      <c r="E8" s="71">
        <v>1500</v>
      </c>
      <c r="F8" s="71">
        <f t="shared" si="0"/>
        <v>15000</v>
      </c>
      <c r="G8" s="71">
        <f t="shared" si="1"/>
        <v>18000</v>
      </c>
      <c r="I8" s="69" t="s">
        <v>57</v>
      </c>
      <c r="J8" s="70">
        <v>593</v>
      </c>
      <c r="K8" s="70">
        <v>62265</v>
      </c>
      <c r="L8" s="70">
        <v>74718</v>
      </c>
      <c r="M8" s="70">
        <v>313</v>
      </c>
      <c r="N8" s="70">
        <v>32865</v>
      </c>
      <c r="O8" s="70">
        <v>39438</v>
      </c>
      <c r="P8" s="70">
        <v>906</v>
      </c>
      <c r="Q8" s="70">
        <v>95130</v>
      </c>
      <c r="R8" s="70">
        <v>114156</v>
      </c>
    </row>
    <row r="9" spans="1:18" x14ac:dyDescent="0.25">
      <c r="A9" s="4">
        <v>43377</v>
      </c>
      <c r="B9" s="3" t="s">
        <v>62</v>
      </c>
      <c r="C9" s="3">
        <v>49</v>
      </c>
      <c r="D9" s="71">
        <v>300</v>
      </c>
      <c r="E9" s="71">
        <v>250</v>
      </c>
      <c r="F9" s="71">
        <f t="shared" si="0"/>
        <v>12250</v>
      </c>
      <c r="G9" s="71">
        <f t="shared" si="1"/>
        <v>14700</v>
      </c>
      <c r="I9" s="69" t="s">
        <v>60</v>
      </c>
      <c r="J9" s="70">
        <v>367</v>
      </c>
      <c r="K9" s="70">
        <v>220200</v>
      </c>
      <c r="L9" s="70">
        <v>264240</v>
      </c>
      <c r="M9" s="70">
        <v>838</v>
      </c>
      <c r="N9" s="70">
        <v>502800</v>
      </c>
      <c r="O9" s="70">
        <v>603360</v>
      </c>
      <c r="P9" s="70">
        <v>1205</v>
      </c>
      <c r="Q9" s="70">
        <v>723000</v>
      </c>
      <c r="R9" s="70">
        <v>867600</v>
      </c>
    </row>
    <row r="10" spans="1:18" x14ac:dyDescent="0.25">
      <c r="A10" s="4">
        <v>43377</v>
      </c>
      <c r="B10" s="3" t="s">
        <v>59</v>
      </c>
      <c r="C10" s="3">
        <v>82</v>
      </c>
      <c r="D10" s="71">
        <v>600</v>
      </c>
      <c r="E10" s="71">
        <v>500</v>
      </c>
      <c r="F10" s="71">
        <f t="shared" si="0"/>
        <v>41000</v>
      </c>
      <c r="G10" s="71">
        <f t="shared" si="1"/>
        <v>49200</v>
      </c>
      <c r="I10" s="69" t="s">
        <v>56</v>
      </c>
      <c r="J10" s="70">
        <v>474</v>
      </c>
      <c r="K10" s="70">
        <v>165900</v>
      </c>
      <c r="L10" s="70">
        <v>199080</v>
      </c>
      <c r="M10" s="70">
        <v>522</v>
      </c>
      <c r="N10" s="70">
        <v>182700</v>
      </c>
      <c r="O10" s="70">
        <v>219240</v>
      </c>
      <c r="P10" s="70">
        <v>996</v>
      </c>
      <c r="Q10" s="70">
        <v>348600</v>
      </c>
      <c r="R10" s="70">
        <v>418320</v>
      </c>
    </row>
    <row r="11" spans="1:18" x14ac:dyDescent="0.25">
      <c r="A11" s="4">
        <v>43378</v>
      </c>
      <c r="B11" s="3" t="s">
        <v>63</v>
      </c>
      <c r="C11" s="3">
        <v>21</v>
      </c>
      <c r="D11" s="71">
        <v>576</v>
      </c>
      <c r="E11" s="71">
        <v>480</v>
      </c>
      <c r="F11" s="71">
        <f t="shared" si="0"/>
        <v>10080</v>
      </c>
      <c r="G11" s="71">
        <f t="shared" si="1"/>
        <v>12096</v>
      </c>
      <c r="I11" s="69" t="s">
        <v>61</v>
      </c>
      <c r="J11" s="70">
        <v>65</v>
      </c>
      <c r="K11" s="70">
        <v>97500</v>
      </c>
      <c r="L11" s="70">
        <v>117000</v>
      </c>
      <c r="M11" s="70">
        <v>78</v>
      </c>
      <c r="N11" s="70">
        <v>117000</v>
      </c>
      <c r="O11" s="70">
        <v>140400</v>
      </c>
      <c r="P11" s="70">
        <v>143</v>
      </c>
      <c r="Q11" s="70">
        <v>214500</v>
      </c>
      <c r="R11" s="70">
        <v>257400</v>
      </c>
    </row>
    <row r="12" spans="1:18" x14ac:dyDescent="0.25">
      <c r="A12" s="4">
        <v>43379</v>
      </c>
      <c r="B12" s="3" t="s">
        <v>58</v>
      </c>
      <c r="C12" s="3">
        <v>161</v>
      </c>
      <c r="D12" s="71">
        <v>120</v>
      </c>
      <c r="E12" s="71">
        <v>100</v>
      </c>
      <c r="F12" s="71">
        <f t="shared" si="0"/>
        <v>16100</v>
      </c>
      <c r="G12" s="71">
        <f t="shared" si="1"/>
        <v>19320</v>
      </c>
      <c r="I12" s="69" t="s">
        <v>62</v>
      </c>
      <c r="J12" s="70">
        <v>430</v>
      </c>
      <c r="K12" s="70">
        <v>107500</v>
      </c>
      <c r="L12" s="70">
        <v>129000</v>
      </c>
      <c r="M12" s="70">
        <v>257</v>
      </c>
      <c r="N12" s="70">
        <v>64250</v>
      </c>
      <c r="O12" s="70">
        <v>77100</v>
      </c>
      <c r="P12" s="70">
        <v>687</v>
      </c>
      <c r="Q12" s="70">
        <v>171750</v>
      </c>
      <c r="R12" s="70">
        <v>206100</v>
      </c>
    </row>
    <row r="13" spans="1:18" x14ac:dyDescent="0.25">
      <c r="A13" s="4">
        <v>43381</v>
      </c>
      <c r="B13" s="3" t="s">
        <v>55</v>
      </c>
      <c r="C13" s="3">
        <v>175</v>
      </c>
      <c r="D13" s="71">
        <v>540</v>
      </c>
      <c r="E13" s="71">
        <v>450</v>
      </c>
      <c r="F13" s="71">
        <f t="shared" si="0"/>
        <v>78750</v>
      </c>
      <c r="G13" s="71">
        <f t="shared" si="1"/>
        <v>94500</v>
      </c>
      <c r="I13" s="69" t="s">
        <v>59</v>
      </c>
      <c r="J13" s="70">
        <v>353</v>
      </c>
      <c r="K13" s="70">
        <v>176500</v>
      </c>
      <c r="L13" s="70">
        <v>211800</v>
      </c>
      <c r="M13" s="70">
        <v>251</v>
      </c>
      <c r="N13" s="70">
        <v>125500</v>
      </c>
      <c r="O13" s="70">
        <v>150600</v>
      </c>
      <c r="P13" s="70">
        <v>604</v>
      </c>
      <c r="Q13" s="70">
        <v>302000</v>
      </c>
      <c r="R13" s="70">
        <v>362400</v>
      </c>
    </row>
    <row r="14" spans="1:18" x14ac:dyDescent="0.25">
      <c r="A14" s="4">
        <v>43381</v>
      </c>
      <c r="B14" s="3" t="s">
        <v>57</v>
      </c>
      <c r="C14" s="3">
        <v>88</v>
      </c>
      <c r="D14" s="71">
        <v>126</v>
      </c>
      <c r="E14" s="71">
        <v>105</v>
      </c>
      <c r="F14" s="71">
        <f t="shared" si="0"/>
        <v>9240</v>
      </c>
      <c r="G14" s="71">
        <f t="shared" si="1"/>
        <v>11088</v>
      </c>
      <c r="I14" s="69" t="s">
        <v>63</v>
      </c>
      <c r="J14" s="70">
        <v>435</v>
      </c>
      <c r="K14" s="70">
        <v>208800</v>
      </c>
      <c r="L14" s="70">
        <v>250560</v>
      </c>
      <c r="M14" s="70">
        <v>431</v>
      </c>
      <c r="N14" s="70">
        <v>206880</v>
      </c>
      <c r="O14" s="70">
        <v>248256</v>
      </c>
      <c r="P14" s="70">
        <v>866</v>
      </c>
      <c r="Q14" s="70">
        <v>415680</v>
      </c>
      <c r="R14" s="70">
        <v>498816</v>
      </c>
    </row>
    <row r="15" spans="1:18" x14ac:dyDescent="0.25">
      <c r="A15" s="4">
        <v>43381</v>
      </c>
      <c r="B15" s="3" t="s">
        <v>60</v>
      </c>
      <c r="C15" s="3">
        <v>53</v>
      </c>
      <c r="D15" s="71">
        <v>720</v>
      </c>
      <c r="E15" s="71">
        <v>600</v>
      </c>
      <c r="F15" s="71">
        <f t="shared" si="0"/>
        <v>31800</v>
      </c>
      <c r="G15" s="71">
        <f t="shared" si="1"/>
        <v>38160</v>
      </c>
      <c r="I15" s="69" t="s">
        <v>58</v>
      </c>
      <c r="J15" s="70">
        <v>438</v>
      </c>
      <c r="K15" s="70">
        <v>43800</v>
      </c>
      <c r="L15" s="70">
        <v>52560</v>
      </c>
      <c r="M15" s="70">
        <v>344</v>
      </c>
      <c r="N15" s="70">
        <v>34400</v>
      </c>
      <c r="O15" s="70">
        <v>41280</v>
      </c>
      <c r="P15" s="70">
        <v>782</v>
      </c>
      <c r="Q15" s="70">
        <v>78200</v>
      </c>
      <c r="R15" s="70">
        <v>93840</v>
      </c>
    </row>
    <row r="16" spans="1:18" x14ac:dyDescent="0.25">
      <c r="A16" s="4">
        <v>43382</v>
      </c>
      <c r="B16" s="3" t="s">
        <v>56</v>
      </c>
      <c r="C16" s="3">
        <v>134</v>
      </c>
      <c r="D16" s="71">
        <v>420</v>
      </c>
      <c r="E16" s="71">
        <v>350</v>
      </c>
      <c r="F16" s="71">
        <f t="shared" si="0"/>
        <v>46900</v>
      </c>
      <c r="G16" s="71">
        <f t="shared" si="1"/>
        <v>56280</v>
      </c>
      <c r="I16" s="69" t="s">
        <v>65</v>
      </c>
      <c r="J16" s="70">
        <v>3766</v>
      </c>
      <c r="K16" s="70">
        <v>1357415</v>
      </c>
      <c r="L16" s="70">
        <v>1628898</v>
      </c>
      <c r="M16" s="70">
        <v>3414</v>
      </c>
      <c r="N16" s="70">
        <v>1437395</v>
      </c>
      <c r="O16" s="70">
        <v>1724874</v>
      </c>
      <c r="P16" s="70">
        <v>7180</v>
      </c>
      <c r="Q16" s="70">
        <v>2794810</v>
      </c>
      <c r="R16" s="70">
        <v>3353772</v>
      </c>
    </row>
    <row r="17" spans="1:7" x14ac:dyDescent="0.25">
      <c r="A17" s="4">
        <v>43382</v>
      </c>
      <c r="B17" s="3" t="s">
        <v>61</v>
      </c>
      <c r="C17" s="3">
        <v>15</v>
      </c>
      <c r="D17" s="71">
        <v>1800</v>
      </c>
      <c r="E17" s="71">
        <v>1500</v>
      </c>
      <c r="F17" s="71">
        <f t="shared" si="0"/>
        <v>22500</v>
      </c>
      <c r="G17" s="71">
        <f t="shared" si="1"/>
        <v>27000</v>
      </c>
    </row>
    <row r="18" spans="1:7" x14ac:dyDescent="0.25">
      <c r="A18" s="4">
        <v>43384</v>
      </c>
      <c r="B18" s="3" t="s">
        <v>62</v>
      </c>
      <c r="C18" s="3">
        <v>195</v>
      </c>
      <c r="D18" s="71">
        <v>300</v>
      </c>
      <c r="E18" s="71">
        <v>250</v>
      </c>
      <c r="F18" s="71">
        <f t="shared" si="0"/>
        <v>48750</v>
      </c>
      <c r="G18" s="71">
        <f t="shared" si="1"/>
        <v>58500</v>
      </c>
    </row>
    <row r="19" spans="1:7" x14ac:dyDescent="0.25">
      <c r="A19" s="4">
        <v>43384</v>
      </c>
      <c r="B19" s="3" t="s">
        <v>59</v>
      </c>
      <c r="C19" s="3">
        <v>60</v>
      </c>
      <c r="D19" s="71">
        <v>600</v>
      </c>
      <c r="E19" s="71">
        <v>500</v>
      </c>
      <c r="F19" s="71">
        <f t="shared" si="0"/>
        <v>30000</v>
      </c>
      <c r="G19" s="71">
        <f t="shared" si="1"/>
        <v>36000</v>
      </c>
    </row>
    <row r="20" spans="1:7" x14ac:dyDescent="0.25">
      <c r="A20" s="4">
        <v>43385</v>
      </c>
      <c r="B20" s="3" t="s">
        <v>63</v>
      </c>
      <c r="C20" s="3">
        <v>151</v>
      </c>
      <c r="D20" s="71">
        <v>576</v>
      </c>
      <c r="E20" s="71">
        <v>480</v>
      </c>
      <c r="F20" s="71">
        <f t="shared" si="0"/>
        <v>72480</v>
      </c>
      <c r="G20" s="71">
        <f t="shared" si="1"/>
        <v>86976</v>
      </c>
    </row>
    <row r="21" spans="1:7" x14ac:dyDescent="0.25">
      <c r="A21" s="4">
        <v>43385</v>
      </c>
      <c r="B21" s="3" t="s">
        <v>58</v>
      </c>
      <c r="C21" s="3">
        <v>42</v>
      </c>
      <c r="D21" s="71">
        <v>120</v>
      </c>
      <c r="E21" s="71">
        <v>100</v>
      </c>
      <c r="F21" s="71">
        <f t="shared" si="0"/>
        <v>4200</v>
      </c>
      <c r="G21" s="71">
        <f t="shared" si="1"/>
        <v>5040</v>
      </c>
    </row>
    <row r="22" spans="1:7" x14ac:dyDescent="0.25">
      <c r="A22" s="4">
        <v>43388</v>
      </c>
      <c r="B22" s="3" t="s">
        <v>55</v>
      </c>
      <c r="C22" s="3">
        <v>71</v>
      </c>
      <c r="D22" s="71">
        <v>540</v>
      </c>
      <c r="E22" s="71">
        <v>450</v>
      </c>
      <c r="F22" s="71">
        <f t="shared" si="0"/>
        <v>31950</v>
      </c>
      <c r="G22" s="71">
        <f t="shared" si="1"/>
        <v>38340</v>
      </c>
    </row>
    <row r="23" spans="1:7" x14ac:dyDescent="0.25">
      <c r="A23" s="4">
        <v>43389</v>
      </c>
      <c r="B23" s="3" t="s">
        <v>57</v>
      </c>
      <c r="C23" s="3">
        <v>187</v>
      </c>
      <c r="D23" s="71">
        <v>126</v>
      </c>
      <c r="E23" s="71">
        <v>105</v>
      </c>
      <c r="F23" s="71">
        <f t="shared" si="0"/>
        <v>19635</v>
      </c>
      <c r="G23" s="71">
        <f t="shared" si="1"/>
        <v>23562</v>
      </c>
    </row>
    <row r="24" spans="1:7" x14ac:dyDescent="0.25">
      <c r="A24" s="4">
        <v>43389</v>
      </c>
      <c r="B24" s="3" t="s">
        <v>60</v>
      </c>
      <c r="C24" s="3">
        <v>34</v>
      </c>
      <c r="D24" s="71">
        <v>720</v>
      </c>
      <c r="E24" s="71">
        <v>600</v>
      </c>
      <c r="F24" s="71">
        <f t="shared" si="0"/>
        <v>20400</v>
      </c>
      <c r="G24" s="71">
        <f t="shared" si="1"/>
        <v>24480</v>
      </c>
    </row>
    <row r="25" spans="1:7" x14ac:dyDescent="0.25">
      <c r="A25" s="4">
        <v>43389</v>
      </c>
      <c r="B25" s="3" t="s">
        <v>56</v>
      </c>
      <c r="C25" s="3">
        <v>82</v>
      </c>
      <c r="D25" s="71">
        <v>420</v>
      </c>
      <c r="E25" s="71">
        <v>350</v>
      </c>
      <c r="F25" s="71">
        <f t="shared" si="0"/>
        <v>28700</v>
      </c>
      <c r="G25" s="71">
        <f t="shared" si="1"/>
        <v>34440</v>
      </c>
    </row>
    <row r="26" spans="1:7" x14ac:dyDescent="0.25">
      <c r="A26" s="4">
        <v>43390</v>
      </c>
      <c r="B26" s="3" t="s">
        <v>61</v>
      </c>
      <c r="C26" s="3">
        <v>22</v>
      </c>
      <c r="D26" s="71">
        <v>1800</v>
      </c>
      <c r="E26" s="71">
        <v>1500</v>
      </c>
      <c r="F26" s="71">
        <f t="shared" si="0"/>
        <v>33000</v>
      </c>
      <c r="G26" s="71">
        <f t="shared" si="1"/>
        <v>39600</v>
      </c>
    </row>
    <row r="27" spans="1:7" x14ac:dyDescent="0.25">
      <c r="A27" s="4">
        <v>43390</v>
      </c>
      <c r="B27" s="3" t="s">
        <v>62</v>
      </c>
      <c r="C27" s="3">
        <v>142</v>
      </c>
      <c r="D27" s="71">
        <v>300</v>
      </c>
      <c r="E27" s="71">
        <v>250</v>
      </c>
      <c r="F27" s="71">
        <f t="shared" si="0"/>
        <v>35500</v>
      </c>
      <c r="G27" s="71">
        <f t="shared" si="1"/>
        <v>42600</v>
      </c>
    </row>
    <row r="28" spans="1:7" x14ac:dyDescent="0.25">
      <c r="A28" s="4">
        <v>43390</v>
      </c>
      <c r="B28" s="3" t="s">
        <v>59</v>
      </c>
      <c r="C28" s="3">
        <v>68</v>
      </c>
      <c r="D28" s="71">
        <v>600</v>
      </c>
      <c r="E28" s="71">
        <v>500</v>
      </c>
      <c r="F28" s="71">
        <f t="shared" si="0"/>
        <v>34000</v>
      </c>
      <c r="G28" s="71">
        <f t="shared" si="1"/>
        <v>40800</v>
      </c>
    </row>
    <row r="29" spans="1:7" x14ac:dyDescent="0.25">
      <c r="A29" s="4">
        <v>43392</v>
      </c>
      <c r="B29" s="3" t="s">
        <v>63</v>
      </c>
      <c r="C29" s="3">
        <v>85</v>
      </c>
      <c r="D29" s="71">
        <v>576</v>
      </c>
      <c r="E29" s="71">
        <v>480</v>
      </c>
      <c r="F29" s="71">
        <f t="shared" si="0"/>
        <v>40800</v>
      </c>
      <c r="G29" s="71">
        <f t="shared" si="1"/>
        <v>48960</v>
      </c>
    </row>
    <row r="30" spans="1:7" x14ac:dyDescent="0.25">
      <c r="A30" s="4">
        <v>43393</v>
      </c>
      <c r="B30" s="3" t="s">
        <v>58</v>
      </c>
      <c r="C30" s="3">
        <v>83</v>
      </c>
      <c r="D30" s="71">
        <v>120</v>
      </c>
      <c r="E30" s="71">
        <v>100</v>
      </c>
      <c r="F30" s="71">
        <f t="shared" si="0"/>
        <v>8300</v>
      </c>
      <c r="G30" s="71">
        <f t="shared" si="1"/>
        <v>9960</v>
      </c>
    </row>
    <row r="31" spans="1:7" x14ac:dyDescent="0.25">
      <c r="A31" s="4">
        <v>43395</v>
      </c>
      <c r="B31" s="3" t="s">
        <v>55</v>
      </c>
      <c r="C31" s="3">
        <v>137</v>
      </c>
      <c r="D31" s="71">
        <v>540</v>
      </c>
      <c r="E31" s="71">
        <v>450</v>
      </c>
      <c r="F31" s="71">
        <f t="shared" si="0"/>
        <v>61650</v>
      </c>
      <c r="G31" s="71">
        <f t="shared" si="1"/>
        <v>73980</v>
      </c>
    </row>
    <row r="32" spans="1:7" x14ac:dyDescent="0.25">
      <c r="A32" s="4">
        <v>43395</v>
      </c>
      <c r="B32" s="3" t="s">
        <v>57</v>
      </c>
      <c r="C32" s="3">
        <v>17</v>
      </c>
      <c r="D32" s="71">
        <v>126</v>
      </c>
      <c r="E32" s="71">
        <v>105</v>
      </c>
      <c r="F32" s="71">
        <f t="shared" si="0"/>
        <v>1785</v>
      </c>
      <c r="G32" s="71">
        <f t="shared" si="1"/>
        <v>2142</v>
      </c>
    </row>
    <row r="33" spans="1:7" x14ac:dyDescent="0.25">
      <c r="A33" s="4">
        <v>43397</v>
      </c>
      <c r="B33" s="3" t="s">
        <v>60</v>
      </c>
      <c r="C33" s="3">
        <v>39</v>
      </c>
      <c r="D33" s="71">
        <v>720</v>
      </c>
      <c r="E33" s="71">
        <v>600</v>
      </c>
      <c r="F33" s="71">
        <f t="shared" si="0"/>
        <v>23400</v>
      </c>
      <c r="G33" s="71">
        <f t="shared" si="1"/>
        <v>28080</v>
      </c>
    </row>
    <row r="34" spans="1:7" x14ac:dyDescent="0.25">
      <c r="A34" s="4">
        <v>43397</v>
      </c>
      <c r="B34" s="3" t="s">
        <v>56</v>
      </c>
      <c r="C34" s="3">
        <v>72</v>
      </c>
      <c r="D34" s="71">
        <v>420</v>
      </c>
      <c r="E34" s="71">
        <v>350</v>
      </c>
      <c r="F34" s="71">
        <f t="shared" si="0"/>
        <v>25200</v>
      </c>
      <c r="G34" s="71">
        <f t="shared" si="1"/>
        <v>30240</v>
      </c>
    </row>
    <row r="35" spans="1:7" x14ac:dyDescent="0.25">
      <c r="A35" s="4">
        <v>43398</v>
      </c>
      <c r="B35" s="3" t="s">
        <v>61</v>
      </c>
      <c r="C35" s="3">
        <v>18</v>
      </c>
      <c r="D35" s="71">
        <v>1800</v>
      </c>
      <c r="E35" s="71">
        <v>1500</v>
      </c>
      <c r="F35" s="71">
        <f t="shared" si="0"/>
        <v>27000</v>
      </c>
      <c r="G35" s="71">
        <f t="shared" si="1"/>
        <v>32400</v>
      </c>
    </row>
    <row r="36" spans="1:7" x14ac:dyDescent="0.25">
      <c r="A36" s="4">
        <v>43398</v>
      </c>
      <c r="B36" s="3" t="s">
        <v>62</v>
      </c>
      <c r="C36" s="3">
        <v>44</v>
      </c>
      <c r="D36" s="71">
        <v>300</v>
      </c>
      <c r="E36" s="71">
        <v>250</v>
      </c>
      <c r="F36" s="71">
        <f t="shared" si="0"/>
        <v>11000</v>
      </c>
      <c r="G36" s="71">
        <f t="shared" si="1"/>
        <v>13200</v>
      </c>
    </row>
    <row r="37" spans="1:7" x14ac:dyDescent="0.25">
      <c r="A37" s="4">
        <v>43398</v>
      </c>
      <c r="B37" s="3" t="s">
        <v>59</v>
      </c>
      <c r="C37" s="3">
        <v>143</v>
      </c>
      <c r="D37" s="71">
        <v>600</v>
      </c>
      <c r="E37" s="71">
        <v>500</v>
      </c>
      <c r="F37" s="71">
        <f t="shared" si="0"/>
        <v>71500</v>
      </c>
      <c r="G37" s="71">
        <f t="shared" si="1"/>
        <v>85800</v>
      </c>
    </row>
    <row r="38" spans="1:7" x14ac:dyDescent="0.25">
      <c r="A38" s="4">
        <v>43400</v>
      </c>
      <c r="B38" s="3" t="s">
        <v>63</v>
      </c>
      <c r="C38" s="3">
        <v>178</v>
      </c>
      <c r="D38" s="71">
        <v>576</v>
      </c>
      <c r="E38" s="71">
        <v>480</v>
      </c>
      <c r="F38" s="71">
        <f t="shared" si="0"/>
        <v>85440</v>
      </c>
      <c r="G38" s="71">
        <f t="shared" si="1"/>
        <v>102528</v>
      </c>
    </row>
    <row r="39" spans="1:7" x14ac:dyDescent="0.25">
      <c r="A39" s="4">
        <v>43400</v>
      </c>
      <c r="B39" s="3" t="s">
        <v>58</v>
      </c>
      <c r="C39" s="3">
        <v>152</v>
      </c>
      <c r="D39" s="71">
        <v>120</v>
      </c>
      <c r="E39" s="71">
        <v>100</v>
      </c>
      <c r="F39" s="71">
        <f t="shared" si="0"/>
        <v>15200</v>
      </c>
      <c r="G39" s="71">
        <f t="shared" si="1"/>
        <v>18240</v>
      </c>
    </row>
    <row r="40" spans="1:7" x14ac:dyDescent="0.25">
      <c r="A40" s="4">
        <v>43402</v>
      </c>
      <c r="B40" s="3" t="s">
        <v>55</v>
      </c>
      <c r="C40" s="3">
        <v>183</v>
      </c>
      <c r="D40" s="71">
        <v>540</v>
      </c>
      <c r="E40" s="71">
        <v>450</v>
      </c>
      <c r="F40" s="71">
        <f t="shared" si="0"/>
        <v>82350</v>
      </c>
      <c r="G40" s="71">
        <f t="shared" si="1"/>
        <v>98820</v>
      </c>
    </row>
    <row r="41" spans="1:7" x14ac:dyDescent="0.25">
      <c r="A41" s="4">
        <v>43402</v>
      </c>
      <c r="B41" s="3" t="s">
        <v>57</v>
      </c>
      <c r="C41" s="3">
        <v>133</v>
      </c>
      <c r="D41" s="71">
        <v>126</v>
      </c>
      <c r="E41" s="71">
        <v>105</v>
      </c>
      <c r="F41" s="71">
        <f t="shared" si="0"/>
        <v>13965</v>
      </c>
      <c r="G41" s="71">
        <f t="shared" si="1"/>
        <v>16758</v>
      </c>
    </row>
    <row r="42" spans="1:7" x14ac:dyDescent="0.25">
      <c r="A42" s="4">
        <v>43403</v>
      </c>
      <c r="B42" s="3" t="s">
        <v>60</v>
      </c>
      <c r="C42" s="3">
        <v>173</v>
      </c>
      <c r="D42" s="71">
        <v>720</v>
      </c>
      <c r="E42" s="71">
        <v>600</v>
      </c>
      <c r="F42" s="71">
        <f t="shared" si="0"/>
        <v>103800</v>
      </c>
      <c r="G42" s="71">
        <f t="shared" si="1"/>
        <v>124560</v>
      </c>
    </row>
    <row r="43" spans="1:7" x14ac:dyDescent="0.25">
      <c r="A43" s="4">
        <v>43404</v>
      </c>
      <c r="B43" s="3" t="s">
        <v>56</v>
      </c>
      <c r="C43" s="3">
        <v>36</v>
      </c>
      <c r="D43" s="71">
        <v>420</v>
      </c>
      <c r="E43" s="71">
        <v>350</v>
      </c>
      <c r="F43" s="71">
        <f t="shared" si="0"/>
        <v>12600</v>
      </c>
      <c r="G43" s="71">
        <f t="shared" si="1"/>
        <v>15120</v>
      </c>
    </row>
    <row r="44" spans="1:7" x14ac:dyDescent="0.25">
      <c r="A44" s="4">
        <v>43405</v>
      </c>
      <c r="B44" s="3" t="s">
        <v>61</v>
      </c>
      <c r="C44" s="3">
        <v>16</v>
      </c>
      <c r="D44" s="71">
        <v>1800</v>
      </c>
      <c r="E44" s="71">
        <v>1500</v>
      </c>
      <c r="F44" s="71">
        <f t="shared" si="0"/>
        <v>24000</v>
      </c>
      <c r="G44" s="71">
        <f t="shared" si="1"/>
        <v>28800</v>
      </c>
    </row>
    <row r="45" spans="1:7" x14ac:dyDescent="0.25">
      <c r="A45" s="4">
        <v>43405</v>
      </c>
      <c r="B45" s="3" t="s">
        <v>62</v>
      </c>
      <c r="C45" s="3">
        <v>158</v>
      </c>
      <c r="D45" s="71">
        <v>300</v>
      </c>
      <c r="E45" s="71">
        <v>250</v>
      </c>
      <c r="F45" s="71">
        <f t="shared" si="0"/>
        <v>39500</v>
      </c>
      <c r="G45" s="71">
        <f t="shared" si="1"/>
        <v>47400</v>
      </c>
    </row>
    <row r="46" spans="1:7" x14ac:dyDescent="0.25">
      <c r="A46" s="4">
        <v>43405</v>
      </c>
      <c r="B46" s="3" t="s">
        <v>59</v>
      </c>
      <c r="C46" s="3">
        <v>103</v>
      </c>
      <c r="D46" s="71">
        <v>600</v>
      </c>
      <c r="E46" s="71">
        <v>500</v>
      </c>
      <c r="F46" s="71">
        <f t="shared" si="0"/>
        <v>51500</v>
      </c>
      <c r="G46" s="71">
        <f t="shared" si="1"/>
        <v>61800</v>
      </c>
    </row>
    <row r="47" spans="1:7" x14ac:dyDescent="0.25">
      <c r="A47" s="4">
        <v>43406</v>
      </c>
      <c r="B47" s="3" t="s">
        <v>63</v>
      </c>
      <c r="C47" s="3">
        <v>181</v>
      </c>
      <c r="D47" s="71">
        <v>576</v>
      </c>
      <c r="E47" s="71">
        <v>480</v>
      </c>
      <c r="F47" s="71">
        <f t="shared" si="0"/>
        <v>86880</v>
      </c>
      <c r="G47" s="71">
        <f t="shared" si="1"/>
        <v>104256</v>
      </c>
    </row>
    <row r="48" spans="1:7" x14ac:dyDescent="0.25">
      <c r="A48" s="4">
        <v>43407</v>
      </c>
      <c r="B48" s="3" t="s">
        <v>58</v>
      </c>
      <c r="C48" s="3">
        <v>146</v>
      </c>
      <c r="D48" s="71">
        <v>120</v>
      </c>
      <c r="E48" s="71">
        <v>100</v>
      </c>
      <c r="F48" s="71">
        <f t="shared" si="0"/>
        <v>14600</v>
      </c>
      <c r="G48" s="71">
        <f t="shared" si="1"/>
        <v>17520</v>
      </c>
    </row>
    <row r="49" spans="1:7" x14ac:dyDescent="0.25">
      <c r="A49" s="4">
        <v>43409</v>
      </c>
      <c r="B49" s="3" t="s">
        <v>55</v>
      </c>
      <c r="C49" s="3">
        <v>111</v>
      </c>
      <c r="D49" s="71">
        <v>540</v>
      </c>
      <c r="E49" s="71">
        <v>450</v>
      </c>
      <c r="F49" s="71">
        <f t="shared" si="0"/>
        <v>49950</v>
      </c>
      <c r="G49" s="71">
        <f t="shared" si="1"/>
        <v>59940</v>
      </c>
    </row>
    <row r="50" spans="1:7" x14ac:dyDescent="0.25">
      <c r="A50" s="4">
        <v>43409</v>
      </c>
      <c r="B50" s="3" t="s">
        <v>57</v>
      </c>
      <c r="C50" s="3">
        <v>35</v>
      </c>
      <c r="D50" s="71">
        <v>126</v>
      </c>
      <c r="E50" s="71">
        <v>105</v>
      </c>
      <c r="F50" s="71">
        <f t="shared" si="0"/>
        <v>3675</v>
      </c>
      <c r="G50" s="71">
        <f t="shared" si="1"/>
        <v>4410</v>
      </c>
    </row>
    <row r="51" spans="1:7" x14ac:dyDescent="0.25">
      <c r="A51" s="4">
        <v>43409</v>
      </c>
      <c r="B51" s="3" t="s">
        <v>60</v>
      </c>
      <c r="C51" s="3">
        <v>143</v>
      </c>
      <c r="D51" s="71">
        <v>720</v>
      </c>
      <c r="E51" s="71">
        <v>600</v>
      </c>
      <c r="F51" s="71">
        <f t="shared" si="0"/>
        <v>85800</v>
      </c>
      <c r="G51" s="71">
        <f t="shared" si="1"/>
        <v>102960</v>
      </c>
    </row>
    <row r="52" spans="1:7" x14ac:dyDescent="0.25">
      <c r="A52" s="4">
        <v>43412</v>
      </c>
      <c r="B52" s="3" t="s">
        <v>55</v>
      </c>
      <c r="C52" s="3">
        <v>19</v>
      </c>
      <c r="D52" s="71">
        <v>540</v>
      </c>
      <c r="E52" s="71">
        <v>450</v>
      </c>
      <c r="F52" s="71">
        <f t="shared" si="0"/>
        <v>8550</v>
      </c>
      <c r="G52" s="71">
        <f t="shared" si="1"/>
        <v>10260</v>
      </c>
    </row>
    <row r="53" spans="1:7" x14ac:dyDescent="0.25">
      <c r="A53" s="4">
        <v>43412</v>
      </c>
      <c r="B53" s="3" t="s">
        <v>57</v>
      </c>
      <c r="C53" s="3">
        <v>92</v>
      </c>
      <c r="D53" s="71">
        <v>126</v>
      </c>
      <c r="E53" s="71">
        <v>105</v>
      </c>
      <c r="F53" s="71">
        <f t="shared" si="0"/>
        <v>9660</v>
      </c>
      <c r="G53" s="71">
        <f t="shared" si="1"/>
        <v>11592</v>
      </c>
    </row>
    <row r="54" spans="1:7" x14ac:dyDescent="0.25">
      <c r="A54" s="4">
        <v>43413</v>
      </c>
      <c r="B54" s="3" t="s">
        <v>60</v>
      </c>
      <c r="C54" s="3">
        <v>166</v>
      </c>
      <c r="D54" s="71">
        <v>720</v>
      </c>
      <c r="E54" s="71">
        <v>600</v>
      </c>
      <c r="F54" s="71">
        <f t="shared" si="0"/>
        <v>99600</v>
      </c>
      <c r="G54" s="71">
        <f t="shared" si="1"/>
        <v>119520</v>
      </c>
    </row>
    <row r="55" spans="1:7" x14ac:dyDescent="0.25">
      <c r="A55" s="4">
        <v>43414</v>
      </c>
      <c r="B55" s="3" t="s">
        <v>56</v>
      </c>
      <c r="C55" s="3">
        <v>188</v>
      </c>
      <c r="D55" s="71">
        <v>420</v>
      </c>
      <c r="E55" s="71">
        <v>350</v>
      </c>
      <c r="F55" s="71">
        <f t="shared" si="0"/>
        <v>65800</v>
      </c>
      <c r="G55" s="71">
        <f t="shared" si="1"/>
        <v>78960</v>
      </c>
    </row>
    <row r="56" spans="1:7" x14ac:dyDescent="0.25">
      <c r="A56" s="4">
        <v>43414</v>
      </c>
      <c r="B56" s="3" t="s">
        <v>61</v>
      </c>
      <c r="C56" s="3">
        <v>14</v>
      </c>
      <c r="D56" s="71">
        <v>1800</v>
      </c>
      <c r="E56" s="71">
        <v>1500</v>
      </c>
      <c r="F56" s="71">
        <f t="shared" si="0"/>
        <v>21000</v>
      </c>
      <c r="G56" s="71">
        <f t="shared" si="1"/>
        <v>25200</v>
      </c>
    </row>
    <row r="57" spans="1:7" x14ac:dyDescent="0.25">
      <c r="A57" s="4">
        <v>43416</v>
      </c>
      <c r="B57" s="3" t="s">
        <v>55</v>
      </c>
      <c r="C57" s="3">
        <v>85</v>
      </c>
      <c r="D57" s="71">
        <v>540</v>
      </c>
      <c r="E57" s="71">
        <v>450</v>
      </c>
      <c r="F57" s="71">
        <f t="shared" si="0"/>
        <v>38250</v>
      </c>
      <c r="G57" s="71">
        <f t="shared" si="1"/>
        <v>45900</v>
      </c>
    </row>
    <row r="58" spans="1:7" x14ac:dyDescent="0.25">
      <c r="A58" s="4">
        <v>43417</v>
      </c>
      <c r="B58" s="3" t="s">
        <v>57</v>
      </c>
      <c r="C58" s="3">
        <v>59</v>
      </c>
      <c r="D58" s="71">
        <v>126</v>
      </c>
      <c r="E58" s="71">
        <v>105</v>
      </c>
      <c r="F58" s="71">
        <f t="shared" si="0"/>
        <v>6195</v>
      </c>
      <c r="G58" s="71">
        <f t="shared" si="1"/>
        <v>7434</v>
      </c>
    </row>
    <row r="59" spans="1:7" x14ac:dyDescent="0.25">
      <c r="A59" s="4">
        <v>43417</v>
      </c>
      <c r="B59" s="3" t="s">
        <v>60</v>
      </c>
      <c r="C59" s="3">
        <v>160</v>
      </c>
      <c r="D59" s="71">
        <v>720</v>
      </c>
      <c r="E59" s="71">
        <v>600</v>
      </c>
      <c r="F59" s="71">
        <f t="shared" si="0"/>
        <v>96000</v>
      </c>
      <c r="G59" s="71">
        <f t="shared" si="1"/>
        <v>115200</v>
      </c>
    </row>
    <row r="60" spans="1:7" x14ac:dyDescent="0.25">
      <c r="A60" s="4">
        <v>43418</v>
      </c>
      <c r="B60" s="3" t="s">
        <v>56</v>
      </c>
      <c r="C60" s="3">
        <v>167</v>
      </c>
      <c r="D60" s="71">
        <v>420</v>
      </c>
      <c r="E60" s="71">
        <v>350</v>
      </c>
      <c r="F60" s="71">
        <f t="shared" si="0"/>
        <v>58450</v>
      </c>
      <c r="G60" s="71">
        <f t="shared" si="1"/>
        <v>70140</v>
      </c>
    </row>
    <row r="61" spans="1:7" x14ac:dyDescent="0.25">
      <c r="A61" s="4">
        <v>43419</v>
      </c>
      <c r="B61" s="3" t="s">
        <v>61</v>
      </c>
      <c r="C61" s="3">
        <v>23</v>
      </c>
      <c r="D61" s="71">
        <v>1800</v>
      </c>
      <c r="E61" s="71">
        <v>1500</v>
      </c>
      <c r="F61" s="71">
        <f t="shared" si="0"/>
        <v>34500</v>
      </c>
      <c r="G61" s="71">
        <f t="shared" si="1"/>
        <v>41400</v>
      </c>
    </row>
    <row r="62" spans="1:7" x14ac:dyDescent="0.25">
      <c r="A62" s="4">
        <v>43420</v>
      </c>
      <c r="B62" s="3" t="s">
        <v>62</v>
      </c>
      <c r="C62" s="3">
        <v>73</v>
      </c>
      <c r="D62" s="71">
        <v>300</v>
      </c>
      <c r="E62" s="71">
        <v>250</v>
      </c>
      <c r="F62" s="71">
        <f t="shared" si="0"/>
        <v>18250</v>
      </c>
      <c r="G62" s="71">
        <f t="shared" si="1"/>
        <v>21900</v>
      </c>
    </row>
    <row r="63" spans="1:7" x14ac:dyDescent="0.25">
      <c r="A63" s="4">
        <v>43421</v>
      </c>
      <c r="B63" s="3" t="s">
        <v>59</v>
      </c>
      <c r="C63" s="3">
        <v>71</v>
      </c>
      <c r="D63" s="71">
        <v>600</v>
      </c>
      <c r="E63" s="71">
        <v>500</v>
      </c>
      <c r="F63" s="71">
        <f t="shared" si="0"/>
        <v>35500</v>
      </c>
      <c r="G63" s="71">
        <f t="shared" si="1"/>
        <v>42600</v>
      </c>
    </row>
    <row r="64" spans="1:7" x14ac:dyDescent="0.25">
      <c r="A64" s="4">
        <v>43423</v>
      </c>
      <c r="B64" s="3" t="s">
        <v>63</v>
      </c>
      <c r="C64" s="3">
        <v>52</v>
      </c>
      <c r="D64" s="71">
        <v>576</v>
      </c>
      <c r="E64" s="71">
        <v>480</v>
      </c>
      <c r="F64" s="71">
        <f t="shared" si="0"/>
        <v>24960</v>
      </c>
      <c r="G64" s="71">
        <f t="shared" si="1"/>
        <v>29952</v>
      </c>
    </row>
    <row r="65" spans="1:7" x14ac:dyDescent="0.25">
      <c r="A65" s="4">
        <v>43423</v>
      </c>
      <c r="B65" s="3" t="s">
        <v>58</v>
      </c>
      <c r="C65" s="3">
        <v>198</v>
      </c>
      <c r="D65" s="71">
        <v>120</v>
      </c>
      <c r="E65" s="71">
        <v>100</v>
      </c>
      <c r="F65" s="71">
        <f t="shared" si="0"/>
        <v>19800</v>
      </c>
      <c r="G65" s="71">
        <f t="shared" si="1"/>
        <v>23760</v>
      </c>
    </row>
    <row r="66" spans="1:7" x14ac:dyDescent="0.25">
      <c r="A66" s="4">
        <v>43424</v>
      </c>
      <c r="B66" s="3" t="s">
        <v>55</v>
      </c>
      <c r="C66" s="3">
        <v>133</v>
      </c>
      <c r="D66" s="71">
        <v>540</v>
      </c>
      <c r="E66" s="71">
        <v>450</v>
      </c>
      <c r="F66" s="71">
        <f t="shared" si="0"/>
        <v>59850</v>
      </c>
      <c r="G66" s="71">
        <f t="shared" si="1"/>
        <v>71820</v>
      </c>
    </row>
    <row r="67" spans="1:7" x14ac:dyDescent="0.25">
      <c r="A67" s="4">
        <v>43426</v>
      </c>
      <c r="B67" s="3" t="s">
        <v>57</v>
      </c>
      <c r="C67" s="3">
        <v>45</v>
      </c>
      <c r="D67" s="71">
        <v>126</v>
      </c>
      <c r="E67" s="71">
        <v>105</v>
      </c>
      <c r="F67" s="71">
        <f t="shared" si="0"/>
        <v>4725</v>
      </c>
      <c r="G67" s="71">
        <f t="shared" si="1"/>
        <v>5670</v>
      </c>
    </row>
    <row r="68" spans="1:7" x14ac:dyDescent="0.25">
      <c r="A68" s="4">
        <v>43427</v>
      </c>
      <c r="B68" s="3" t="s">
        <v>60</v>
      </c>
      <c r="C68" s="3">
        <v>178</v>
      </c>
      <c r="D68" s="71">
        <v>720</v>
      </c>
      <c r="E68" s="71">
        <v>600</v>
      </c>
      <c r="F68" s="71">
        <f t="shared" si="0"/>
        <v>106800</v>
      </c>
      <c r="G68" s="71">
        <f t="shared" si="1"/>
        <v>128160</v>
      </c>
    </row>
    <row r="69" spans="1:7" x14ac:dyDescent="0.25">
      <c r="A69" s="4">
        <v>43428</v>
      </c>
      <c r="B69" s="3" t="s">
        <v>56</v>
      </c>
      <c r="C69" s="3">
        <v>131</v>
      </c>
      <c r="D69" s="71">
        <v>420</v>
      </c>
      <c r="E69" s="71">
        <v>350</v>
      </c>
      <c r="F69" s="71">
        <f t="shared" ref="F69:F77" si="2">E69*C69</f>
        <v>45850</v>
      </c>
      <c r="G69" s="71">
        <f t="shared" ref="G69:G77" si="3">C69*D69</f>
        <v>55020</v>
      </c>
    </row>
    <row r="70" spans="1:7" x14ac:dyDescent="0.25">
      <c r="A70" s="4">
        <v>43430</v>
      </c>
      <c r="B70" s="3" t="s">
        <v>55</v>
      </c>
      <c r="C70" s="3">
        <v>32</v>
      </c>
      <c r="D70" s="71">
        <v>540</v>
      </c>
      <c r="E70" s="71">
        <v>450</v>
      </c>
      <c r="F70" s="71">
        <f t="shared" si="2"/>
        <v>14400</v>
      </c>
      <c r="G70" s="71">
        <f t="shared" si="3"/>
        <v>17280</v>
      </c>
    </row>
    <row r="71" spans="1:7" x14ac:dyDescent="0.25">
      <c r="A71" s="4">
        <v>43430</v>
      </c>
      <c r="B71" s="3" t="s">
        <v>57</v>
      </c>
      <c r="C71" s="3">
        <v>82</v>
      </c>
      <c r="D71" s="71">
        <v>126</v>
      </c>
      <c r="E71" s="71">
        <v>105</v>
      </c>
      <c r="F71" s="71">
        <f t="shared" si="2"/>
        <v>8610</v>
      </c>
      <c r="G71" s="71">
        <f t="shared" si="3"/>
        <v>10332</v>
      </c>
    </row>
    <row r="72" spans="1:7" x14ac:dyDescent="0.25">
      <c r="A72" s="4">
        <v>43431</v>
      </c>
      <c r="B72" s="3" t="s">
        <v>60</v>
      </c>
      <c r="C72" s="3">
        <v>191</v>
      </c>
      <c r="D72" s="71">
        <v>720</v>
      </c>
      <c r="E72" s="71">
        <v>600</v>
      </c>
      <c r="F72" s="71">
        <f t="shared" si="2"/>
        <v>114600</v>
      </c>
      <c r="G72" s="71">
        <f t="shared" si="3"/>
        <v>137520</v>
      </c>
    </row>
    <row r="73" spans="1:7" x14ac:dyDescent="0.25">
      <c r="A73" s="4">
        <v>43431</v>
      </c>
      <c r="B73" s="3" t="s">
        <v>56</v>
      </c>
      <c r="C73" s="3">
        <v>36</v>
      </c>
      <c r="D73" s="71">
        <v>420</v>
      </c>
      <c r="E73" s="71">
        <v>350</v>
      </c>
      <c r="F73" s="71">
        <f t="shared" si="2"/>
        <v>12600</v>
      </c>
      <c r="G73" s="71">
        <f t="shared" si="3"/>
        <v>15120</v>
      </c>
    </row>
    <row r="74" spans="1:7" x14ac:dyDescent="0.25">
      <c r="A74" s="4">
        <v>43432</v>
      </c>
      <c r="B74" s="3" t="s">
        <v>61</v>
      </c>
      <c r="C74" s="3">
        <v>25</v>
      </c>
      <c r="D74" s="71">
        <v>1800</v>
      </c>
      <c r="E74" s="71">
        <v>1500</v>
      </c>
      <c r="F74" s="71">
        <f t="shared" si="2"/>
        <v>37500</v>
      </c>
      <c r="G74" s="71">
        <f t="shared" si="3"/>
        <v>45000</v>
      </c>
    </row>
    <row r="75" spans="1:7" x14ac:dyDescent="0.25">
      <c r="A75" s="4">
        <v>43433</v>
      </c>
      <c r="B75" s="3" t="s">
        <v>62</v>
      </c>
      <c r="C75" s="3">
        <v>26</v>
      </c>
      <c r="D75" s="71">
        <v>300</v>
      </c>
      <c r="E75" s="71">
        <v>250</v>
      </c>
      <c r="F75" s="71">
        <f t="shared" si="2"/>
        <v>6500</v>
      </c>
      <c r="G75" s="71">
        <f t="shared" si="3"/>
        <v>7800</v>
      </c>
    </row>
    <row r="76" spans="1:7" x14ac:dyDescent="0.25">
      <c r="A76" s="4">
        <v>43434</v>
      </c>
      <c r="B76" s="3" t="s">
        <v>59</v>
      </c>
      <c r="C76" s="3">
        <v>77</v>
      </c>
      <c r="D76" s="71">
        <v>600</v>
      </c>
      <c r="E76" s="71">
        <v>500</v>
      </c>
      <c r="F76" s="71">
        <f t="shared" si="2"/>
        <v>38500</v>
      </c>
      <c r="G76" s="71">
        <f t="shared" si="3"/>
        <v>46200</v>
      </c>
    </row>
    <row r="77" spans="1:7" x14ac:dyDescent="0.25">
      <c r="A77" s="4">
        <v>43434</v>
      </c>
      <c r="B77" s="3" t="s">
        <v>63</v>
      </c>
      <c r="C77" s="3">
        <v>198</v>
      </c>
      <c r="D77" s="71">
        <v>576</v>
      </c>
      <c r="E77" s="71">
        <v>480</v>
      </c>
      <c r="F77" s="71">
        <f t="shared" si="2"/>
        <v>95040</v>
      </c>
      <c r="G77" s="71">
        <f t="shared" si="3"/>
        <v>114048</v>
      </c>
    </row>
  </sheetData>
  <mergeCells count="1"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8600-C429-4AEC-A8CA-316783E5396A}">
  <sheetPr>
    <tabColor theme="9"/>
  </sheetPr>
  <dimension ref="A1:E5"/>
  <sheetViews>
    <sheetView tabSelected="1" workbookViewId="0">
      <selection activeCell="A2" sqref="A2:E2"/>
    </sheetView>
  </sheetViews>
  <sheetFormatPr defaultRowHeight="15" x14ac:dyDescent="0.25"/>
  <cols>
    <col min="1" max="5" width="11.5703125" customWidth="1"/>
  </cols>
  <sheetData>
    <row r="1" spans="1:5" ht="15.75" thickBot="1" x14ac:dyDescent="0.3"/>
    <row r="2" spans="1:5" ht="20.25" thickTop="1" thickBot="1" x14ac:dyDescent="0.35">
      <c r="A2" s="94" t="s">
        <v>88</v>
      </c>
      <c r="B2" s="94"/>
      <c r="C2" s="94"/>
      <c r="D2" s="94"/>
      <c r="E2" s="94"/>
    </row>
    <row r="3" spans="1:5" ht="30.75" thickTop="1" x14ac:dyDescent="0.25">
      <c r="A3" s="67" t="s">
        <v>76</v>
      </c>
      <c r="B3" s="67" t="s">
        <v>77</v>
      </c>
      <c r="C3" s="67" t="s">
        <v>78</v>
      </c>
      <c r="D3" s="67" t="s">
        <v>79</v>
      </c>
      <c r="E3" s="67" t="s">
        <v>75</v>
      </c>
    </row>
    <row r="4" spans="1:5" x14ac:dyDescent="0.25">
      <c r="A4" s="74">
        <v>43374</v>
      </c>
      <c r="B4" s="71">
        <f>GETPIVOTDATA("Sum of Total Sales Amount (Rs.)",Sales!$I$3,"Months",10)</f>
        <v>1628898</v>
      </c>
      <c r="C4" s="71">
        <f>GETPIVOTDATA("Sum of Total Purchase Amount (Rs.)",Sales!$I$3,"Months",10)</f>
        <v>1357415</v>
      </c>
      <c r="D4" s="71">
        <f>Expenses!R4</f>
        <v>123081.66666666666</v>
      </c>
      <c r="E4" s="71">
        <f>B4-C4-D4</f>
        <v>148401.33333333334</v>
      </c>
    </row>
    <row r="5" spans="1:5" x14ac:dyDescent="0.25">
      <c r="A5" s="74">
        <v>43405</v>
      </c>
      <c r="B5" s="71">
        <f>GETPIVOTDATA("Sum of Total Sales Amount (Rs.)",Sales!$I$3,"Months",11)</f>
        <v>1724874</v>
      </c>
      <c r="C5" s="71">
        <f>GETPIVOTDATA("Sum of Total Purchase Amount (Rs.)",Sales!$I$3,"Months",11)</f>
        <v>1437395</v>
      </c>
      <c r="D5" s="71">
        <f>Expenses!R5</f>
        <v>122183.33333333333</v>
      </c>
      <c r="E5" s="71">
        <f>B5-C5-D5</f>
        <v>165295.66666666669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B0F2-0578-4DA8-BC21-E154151E1D55}">
  <dimension ref="A1:C11"/>
  <sheetViews>
    <sheetView workbookViewId="0">
      <selection sqref="A1:C1"/>
    </sheetView>
  </sheetViews>
  <sheetFormatPr defaultRowHeight="15" x14ac:dyDescent="0.25"/>
  <cols>
    <col min="1" max="1" width="13.42578125" bestFit="1" customWidth="1"/>
  </cols>
  <sheetData>
    <row r="1" spans="1:3" ht="15.75" thickTop="1" x14ac:dyDescent="0.25">
      <c r="A1" s="95" t="s">
        <v>73</v>
      </c>
      <c r="B1" s="96"/>
      <c r="C1" s="96"/>
    </row>
    <row r="2" spans="1:3" ht="29.25" customHeight="1" x14ac:dyDescent="0.25">
      <c r="A2" s="67" t="s">
        <v>74</v>
      </c>
      <c r="B2" s="67" t="s">
        <v>71</v>
      </c>
      <c r="C2" s="67" t="s">
        <v>72</v>
      </c>
    </row>
    <row r="3" spans="1:3" x14ac:dyDescent="0.25">
      <c r="A3" s="3" t="s">
        <v>55</v>
      </c>
      <c r="B3" s="3">
        <v>450</v>
      </c>
      <c r="C3" s="73">
        <v>540</v>
      </c>
    </row>
    <row r="4" spans="1:3" x14ac:dyDescent="0.25">
      <c r="A4" s="3" t="s">
        <v>57</v>
      </c>
      <c r="B4" s="3">
        <v>105</v>
      </c>
      <c r="C4" s="73">
        <v>126</v>
      </c>
    </row>
    <row r="5" spans="1:3" x14ac:dyDescent="0.25">
      <c r="A5" s="3" t="s">
        <v>60</v>
      </c>
      <c r="B5" s="3">
        <v>600</v>
      </c>
      <c r="C5" s="73">
        <v>720</v>
      </c>
    </row>
    <row r="6" spans="1:3" x14ac:dyDescent="0.25">
      <c r="A6" s="3" t="s">
        <v>56</v>
      </c>
      <c r="B6" s="3">
        <v>350</v>
      </c>
      <c r="C6" s="73">
        <v>420</v>
      </c>
    </row>
    <row r="7" spans="1:3" x14ac:dyDescent="0.25">
      <c r="A7" s="3" t="s">
        <v>61</v>
      </c>
      <c r="B7" s="3">
        <v>1500</v>
      </c>
      <c r="C7" s="73">
        <v>1800</v>
      </c>
    </row>
    <row r="8" spans="1:3" x14ac:dyDescent="0.25">
      <c r="A8" s="3" t="s">
        <v>62</v>
      </c>
      <c r="B8" s="3">
        <v>250</v>
      </c>
      <c r="C8" s="73">
        <v>300</v>
      </c>
    </row>
    <row r="9" spans="1:3" x14ac:dyDescent="0.25">
      <c r="A9" s="3" t="s">
        <v>59</v>
      </c>
      <c r="B9" s="3">
        <v>500</v>
      </c>
      <c r="C9" s="73">
        <v>600</v>
      </c>
    </row>
    <row r="10" spans="1:3" x14ac:dyDescent="0.25">
      <c r="A10" s="3" t="s">
        <v>63</v>
      </c>
      <c r="B10" s="3">
        <v>480</v>
      </c>
      <c r="C10" s="73">
        <v>576</v>
      </c>
    </row>
    <row r="11" spans="1:3" x14ac:dyDescent="0.25">
      <c r="A11" s="3" t="s">
        <v>58</v>
      </c>
      <c r="B11" s="3">
        <v>100</v>
      </c>
      <c r="C11" s="73">
        <v>120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Employees</vt:lpstr>
      <vt:lpstr>Emp. Attendance</vt:lpstr>
      <vt:lpstr>Expenses</vt:lpstr>
      <vt:lpstr>Purchase</vt:lpstr>
      <vt:lpstr>Sales</vt:lpstr>
      <vt:lpstr>Profit Loss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2018-12-09T08:17:34Z</dcterms:created>
  <dcterms:modified xsi:type="dcterms:W3CDTF">2019-01-01T14:06:20Z</dcterms:modified>
</cp:coreProperties>
</file>