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35E049C-DC00-45E0-B07B-BE87DF6C6D8F}" xr6:coauthVersionLast="47" xr6:coauthVersionMax="47" xr10:uidLastSave="{00000000-0000-0000-0000-000000000000}"/>
  <bookViews>
    <workbookView xWindow="2985" yWindow="2985" windowWidth="21600" windowHeight="11385" xr2:uid="{C6C5979A-E6D2-4447-B052-3CA0A6F2A7BE}"/>
  </bookViews>
  <sheets>
    <sheet name="Planilha1" sheetId="1" r:id="rId1"/>
    <sheet name="Planilha2" sheetId="2" r:id="rId2"/>
  </sheets>
  <definedNames>
    <definedName name="Rendimento">Planilha1!$E$9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D32" i="1"/>
  <c r="D33" i="1"/>
  <c r="D34" i="1"/>
  <c r="D35" i="1"/>
  <c r="D36" i="1"/>
  <c r="D31" i="1"/>
  <c r="G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28" i="1"/>
  <c r="E16" i="1"/>
  <c r="E17" i="1" s="1"/>
  <c r="E36" i="1" l="1"/>
  <c r="E32" i="1"/>
  <c r="E35" i="1"/>
  <c r="E31" i="1"/>
  <c r="E33" i="1"/>
  <c r="E34" i="1"/>
  <c r="E37" i="1" l="1"/>
  <c r="E10" i="1"/>
  <c r="D21" i="1"/>
  <c r="E21" i="1" s="1"/>
  <c r="D22" i="1"/>
  <c r="E22" i="1" s="1"/>
  <c r="D23" i="1"/>
  <c r="E23" i="1" s="1"/>
  <c r="D24" i="1"/>
  <c r="E24" i="1" s="1"/>
</calcChain>
</file>

<file path=xl/sharedStrings.xml><?xml version="1.0" encoding="utf-8"?>
<sst xmlns="http://schemas.openxmlformats.org/spreadsheetml/2006/main" count="71" uniqueCount="35">
  <si>
    <t>INVESTIMENTO MENSAL</t>
  </si>
  <si>
    <t>Por quantos anos?</t>
  </si>
  <si>
    <t>Taxa de rendimento mensal?</t>
  </si>
  <si>
    <t>Dividendos mensais?</t>
  </si>
  <si>
    <t>Patrimônio acumulado?</t>
  </si>
  <si>
    <t>Quanto investir por mês?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</si>
  <si>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</si>
  <si>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</si>
  <si>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</si>
  <si>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</si>
  <si>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</si>
  <si>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</si>
  <si>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</si>
  <si>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</si>
  <si>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</si>
  <si>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de Carteira</t>
  </si>
  <si>
    <t>Sugestão de Investimento (30%)</t>
  </si>
  <si>
    <t>Perfil</t>
  </si>
  <si>
    <t>Moderado</t>
  </si>
  <si>
    <t>Valor a ser investido por mês</t>
  </si>
  <si>
    <t>PERFIL</t>
  </si>
  <si>
    <t>TIPO DE FII</t>
  </si>
  <si>
    <t>PERCENTUAL SUGERIDO</t>
  </si>
  <si>
    <t>VALORES</t>
  </si>
  <si>
    <t>FOFs</t>
  </si>
  <si>
    <t>Hotelarias</t>
  </si>
  <si>
    <t>Desenvolvimento</t>
  </si>
  <si>
    <t>Híbridos</t>
  </si>
  <si>
    <t>Tijolo</t>
  </si>
  <si>
    <t>Papel</t>
  </si>
  <si>
    <t>Conservador</t>
  </si>
  <si>
    <t>Chave</t>
  </si>
  <si>
    <t>%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</si>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</sst>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1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1"/>
      </right>
      <top/>
      <bottom style="thin">
        <color theme="2" tint="-0.24994659260841701"/>
      </bottom>
      <diagonal/>
    </border>
    <border>
      <left style="medium">
        <color theme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1"/>
      </left>
      <right style="thin">
        <color theme="2" tint="-0.24994659260841701"/>
      </right>
      <top style="thin">
        <color theme="2" tint="-0.24994659260841701"/>
      </top>
      <bottom style="medium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1"/>
      </bottom>
      <diagonal/>
    </border>
    <border>
      <left style="thin">
        <color theme="2" tint="-0.24994659260841701"/>
      </left>
      <right style="medium">
        <color theme="1"/>
      </right>
      <top style="thin">
        <color theme="2" tint="-0.2499465926084170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8" fontId="4" fillId="4" borderId="1" xfId="0" applyNumberFormat="1" applyFont="1" applyFill="1" applyBorder="1"/>
    <xf numFmtId="8" fontId="4" fillId="4" borderId="2" xfId="0" applyNumberFormat="1" applyFont="1" applyFill="1" applyBorder="1"/>
    <xf numFmtId="0" fontId="0" fillId="3" borderId="5" xfId="0" applyFill="1" applyBorder="1" applyAlignment="1">
      <alignment horizontal="left" vertical="center"/>
    </xf>
    <xf numFmtId="164" fontId="4" fillId="0" borderId="7" xfId="1" applyNumberFormat="1" applyFont="1" applyBorder="1"/>
    <xf numFmtId="9" fontId="4" fillId="0" borderId="9" xfId="0" applyNumberFormat="1" applyFont="1" applyBorder="1"/>
    <xf numFmtId="164" fontId="4" fillId="0" borderId="12" xfId="0" applyNumberFormat="1" applyFont="1" applyBorder="1"/>
    <xf numFmtId="0" fontId="3" fillId="2" borderId="5" xfId="0" applyFont="1" applyFill="1" applyBorder="1" applyAlignment="1">
      <alignment horizontal="left" vertical="center"/>
    </xf>
    <xf numFmtId="0" fontId="4" fillId="0" borderId="9" xfId="0" applyFont="1" applyBorder="1"/>
    <xf numFmtId="10" fontId="4" fillId="0" borderId="9" xfId="0" applyNumberFormat="1" applyFont="1" applyBorder="1"/>
    <xf numFmtId="8" fontId="4" fillId="4" borderId="9" xfId="0" applyNumberFormat="1" applyFont="1" applyFill="1" applyBorder="1"/>
    <xf numFmtId="8" fontId="4" fillId="4" borderId="12" xfId="0" applyNumberFormat="1" applyFont="1" applyFill="1" applyBorder="1"/>
    <xf numFmtId="0" fontId="7" fillId="2" borderId="13" xfId="0" applyFont="1" applyFill="1" applyBorder="1" applyAlignment="1">
      <alignment horizontal="left" vertical="center"/>
    </xf>
    <xf numFmtId="0" fontId="0" fillId="2" borderId="14" xfId="0" applyFill="1" applyBorder="1"/>
    <xf numFmtId="0" fontId="5" fillId="2" borderId="15" xfId="0" applyFont="1" applyFill="1" applyBorder="1" applyAlignment="1">
      <alignment horizontal="center" vertical="center"/>
    </xf>
    <xf numFmtId="0" fontId="4" fillId="4" borderId="16" xfId="0" applyFont="1" applyFill="1" applyBorder="1"/>
    <xf numFmtId="8" fontId="4" fillId="4" borderId="17" xfId="0" applyNumberFormat="1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8" fontId="4" fillId="4" borderId="20" xfId="0" applyNumberFormat="1" applyFont="1" applyFill="1" applyBorder="1"/>
    <xf numFmtId="8" fontId="4" fillId="4" borderId="21" xfId="0" applyNumberFormat="1" applyFont="1" applyFill="1" applyBorder="1"/>
    <xf numFmtId="0" fontId="4" fillId="0" borderId="0" xfId="0" applyFont="1"/>
    <xf numFmtId="0" fontId="8" fillId="6" borderId="0" xfId="0" applyFont="1" applyFill="1"/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0" fillId="0" borderId="0" xfId="0" applyFont="1"/>
    <xf numFmtId="9" fontId="10" fillId="0" borderId="24" xfId="0" applyNumberFormat="1" applyFont="1" applyBorder="1"/>
    <xf numFmtId="0" fontId="10" fillId="0" borderId="14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13" xfId="0" applyFont="1" applyBorder="1"/>
    <xf numFmtId="0" fontId="10" fillId="0" borderId="25" xfId="0" applyFont="1" applyBorder="1"/>
    <xf numFmtId="9" fontId="10" fillId="0" borderId="15" xfId="0" applyNumberFormat="1" applyFont="1" applyBorder="1" applyAlignment="1">
      <alignment horizontal="right"/>
    </xf>
    <xf numFmtId="9" fontId="10" fillId="0" borderId="24" xfId="0" applyNumberFormat="1" applyFont="1" applyBorder="1" applyAlignment="1">
      <alignment horizontal="right"/>
    </xf>
    <xf numFmtId="9" fontId="10" fillId="0" borderId="26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9" fontId="8" fillId="6" borderId="0" xfId="2" applyFont="1" applyFill="1" applyAlignment="1">
      <alignment horizontal="center"/>
    </xf>
    <xf numFmtId="0" fontId="9" fillId="6" borderId="13" xfId="0" applyFont="1" applyFill="1" applyBorder="1"/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left"/>
    </xf>
    <xf numFmtId="0" fontId="4" fillId="5" borderId="25" xfId="0" applyFont="1" applyFill="1" applyBorder="1"/>
    <xf numFmtId="164" fontId="4" fillId="5" borderId="22" xfId="0" applyNumberFormat="1" applyFont="1" applyFill="1" applyBorder="1" applyAlignment="1">
      <alignment horizontal="center"/>
    </xf>
    <xf numFmtId="0" fontId="0" fillId="5" borderId="26" xfId="0" applyFill="1" applyBorder="1"/>
    <xf numFmtId="0" fontId="9" fillId="6" borderId="14" xfId="0" applyFont="1" applyFill="1" applyBorder="1"/>
    <xf numFmtId="0" fontId="9" fillId="6" borderId="15" xfId="0" applyFont="1" applyFill="1" applyBorder="1"/>
    <xf numFmtId="0" fontId="4" fillId="0" borderId="23" xfId="0" applyFont="1" applyBorder="1"/>
    <xf numFmtId="9" fontId="4" fillId="0" borderId="0" xfId="0" applyNumberFormat="1" applyFont="1"/>
    <xf numFmtId="164" fontId="4" fillId="0" borderId="24" xfId="0" applyNumberFormat="1" applyFont="1" applyBorder="1"/>
    <xf numFmtId="0" fontId="4" fillId="5" borderId="22" xfId="0" applyFont="1" applyFill="1" applyBorder="1"/>
    <xf numFmtId="164" fontId="4" fillId="5" borderId="26" xfId="0" applyNumberFormat="1" applyFont="1" applyFill="1" applyBorder="1"/>
    <xf numFmtId="0" fontId="7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Planilha1!$D$30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D-42B3-8BA2-19641DD374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D-42B3-8BA2-19641DD374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D-42B3-8BA2-19641DD374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ED-42B3-8BA2-19641DD374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ED-42B3-8BA2-19641DD374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ED-42B3-8BA2-19641DD3742A}"/>
              </c:ext>
            </c:extLst>
          </c:dPt>
          <c:cat>
            <c:strRef>
              <c:f>Planilha1!$C$31:$C$36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Planilha1!$D$31:$D$36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7A2-86E7-5B08D77D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498001632702947E-3"/>
          <c:y val="0.85321825722886935"/>
          <c:w val="0.99885019983672974"/>
          <c:h val="0.14678174277113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596009</xdr:colOff>
      <xdr:row>0</xdr:row>
      <xdr:rowOff>95250</xdr:rowOff>
    </xdr:from>
    <xdr:to>
      <xdr:col>5</xdr:col>
      <xdr:colOff>34689</xdr:colOff>
      <xdr:row>5</xdr:row>
      <xdr:rowOff>161926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9F78DF-28FC-4113-B5DC-25726E947C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96009" y="95250"/>
          <a:ext cx="6074430" cy="1019176"/>
        </a:xfrm>
        <a:prstGeom prst="rect">
          <a:avLst/>
        </a:prstGeom>
      </xdr:spPr>
    </xdr:pic>
    <xdr:clientData/>
  </xdr:twoCellAnchor>
  <xdr:twoCellAnchor>
    <xdr:from>
      <xdr:col>1</xdr:col>
      <xdr:colOff>603251</xdr:colOff>
      <xdr:row>37</xdr:row>
      <xdr:rowOff>104775</xdr:rowOff>
    </xdr:from>
    <xdr:to>
      <xdr:col>4</xdr:col>
      <xdr:colOff>1354667</xdr:colOff>
      <xdr:row>61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F9E13C-3F29-BBEF-C462-840E9CF56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F52B-B184-4009-B18D-D787894DB126}">
  <dimension ref="B1:O62"/>
  <sheetViews>
    <sheetView showGridLines="0" tabSelected="1" topLeftCell="B22" zoomScale="90" zoomScaleNormal="90" workbookViewId="0">
      <selection activeCell="B63" sqref="A63:XFD1048576"/>
    </sheetView>
  </sheetViews>
  <sheetFormatPr defaultColWidth="0" defaultRowHeight="15" zeroHeight="1"/>
  <cols>
    <col min="1" max="1" width="9.140625" hidden="1" customWidth="1"/>
    <col min="2" max="2" width="9.140625" customWidth="1"/>
    <col min="3" max="3" width="40.5703125" bestFit="1" customWidth="1"/>
    <col min="4" max="4" width="29.140625" bestFit="1" customWidth="1"/>
    <col min="5" max="5" width="20.42578125" bestFit="1" customWidth="1"/>
    <col min="6" max="6" width="14.28515625" customWidth="1"/>
    <col min="7" max="7" width="20.85546875" hidden="1" customWidth="1"/>
    <col min="8" max="8" width="9.140625" hidden="1" customWidth="1"/>
    <col min="9" max="9" width="0" hidden="1" customWidth="1"/>
    <col min="10" max="10" width="9.140625" hidden="1" customWidth="1"/>
    <col min="11" max="15" width="0" hidden="1" customWidth="1"/>
    <col min="16" max="16384" width="9.140625" hidden="1"/>
  </cols>
  <sheetData>
    <row r="1" spans="3:5"/>
    <row r="2" spans="3:5"/>
    <row r="3" spans="3:5"/>
    <row r="4" spans="3:5"/>
    <row r="5" spans="3:5"/>
    <row r="6" spans="3:5" ht="15.75" thickBot="1"/>
    <row r="7" spans="3:5" ht="33" customHeight="1">
      <c r="C7" s="52" t="s">
        <v>13</v>
      </c>
      <c r="D7" s="53"/>
      <c r="E7" s="4"/>
    </row>
    <row r="8" spans="3:5" ht="15.75">
      <c r="C8" s="60" t="s">
        <v>14</v>
      </c>
      <c r="D8" s="61"/>
      <c r="E8" s="5">
        <v>5000</v>
      </c>
    </row>
    <row r="9" spans="3:5" ht="15.75">
      <c r="C9" s="62" t="s">
        <v>15</v>
      </c>
      <c r="D9" s="63"/>
      <c r="E9" s="6">
        <v>0.01</v>
      </c>
    </row>
    <row r="10" spans="3:5" ht="16.5" thickBot="1">
      <c r="C10" s="64" t="s">
        <v>16</v>
      </c>
      <c r="D10" s="65"/>
      <c r="E10" s="7">
        <f>E8*30%</f>
        <v>1500</v>
      </c>
    </row>
    <row r="11" spans="3:5" ht="15.75" thickBot="1"/>
    <row r="12" spans="3:5" ht="39" customHeight="1">
      <c r="C12" s="66" t="s">
        <v>0</v>
      </c>
      <c r="D12" s="67"/>
      <c r="E12" s="8"/>
    </row>
    <row r="13" spans="3:5" ht="15.75">
      <c r="C13" s="68" t="s">
        <v>5</v>
      </c>
      <c r="D13" s="69"/>
      <c r="E13" s="5">
        <v>750</v>
      </c>
    </row>
    <row r="14" spans="3:5" ht="15.75">
      <c r="C14" s="54" t="s">
        <v>1</v>
      </c>
      <c r="D14" s="55"/>
      <c r="E14" s="9">
        <v>5</v>
      </c>
    </row>
    <row r="15" spans="3:5" ht="15.75">
      <c r="C15" s="54" t="s">
        <v>2</v>
      </c>
      <c r="D15" s="55"/>
      <c r="E15" s="10">
        <v>1.0789999999999999E-2</v>
      </c>
    </row>
    <row r="16" spans="3:5" ht="15.75">
      <c r="C16" s="56" t="s">
        <v>4</v>
      </c>
      <c r="D16" s="57"/>
      <c r="E16" s="11">
        <f>FV(E15,E14*12,E13*-1)</f>
        <v>62832.685498865736</v>
      </c>
    </row>
    <row r="17" spans="3:15" ht="16.5" thickBot="1">
      <c r="C17" s="58" t="s">
        <v>3</v>
      </c>
      <c r="D17" s="59"/>
      <c r="E17" s="12">
        <f>E16*Rendimento</f>
        <v>628.32685498865737</v>
      </c>
    </row>
    <row r="18" spans="3:15" ht="15.75" thickBot="1"/>
    <row r="19" spans="3:15" ht="41.25" customHeight="1">
      <c r="C19" s="13" t="s">
        <v>11</v>
      </c>
      <c r="D19" s="14"/>
      <c r="E19" s="15" t="s">
        <v>12</v>
      </c>
    </row>
    <row r="20" spans="3:15" ht="15.75">
      <c r="C20" s="16" t="s">
        <v>6</v>
      </c>
      <c r="D20" s="2">
        <f>FV($E$15,$O20*12,$E$13*-1)</f>
        <v>20420.720473233912</v>
      </c>
      <c r="E20" s="17">
        <f>D20*Rendimento</f>
        <v>204.20720473233914</v>
      </c>
      <c r="O20" s="1">
        <v>2</v>
      </c>
    </row>
    <row r="21" spans="3:15" ht="15.75">
      <c r="C21" s="18" t="s">
        <v>7</v>
      </c>
      <c r="D21" s="3">
        <f>FV($E$15,$O21*12,$E$13*-1)</f>
        <v>62832.685498865736</v>
      </c>
      <c r="E21" s="17">
        <f>D21*Rendimento</f>
        <v>628.32685498865737</v>
      </c>
      <c r="O21" s="1">
        <v>5</v>
      </c>
    </row>
    <row r="22" spans="3:15" ht="15.75">
      <c r="C22" s="18" t="s">
        <v>8</v>
      </c>
      <c r="D22" s="3">
        <f>FV($E$15,$O22*12,$E$13*-1)</f>
        <v>182463.15939762915</v>
      </c>
      <c r="E22" s="17">
        <f>D22*Rendimento</f>
        <v>1824.6315939762915</v>
      </c>
      <c r="O22" s="1">
        <v>10</v>
      </c>
    </row>
    <row r="23" spans="3:15" ht="15.75">
      <c r="C23" s="18" t="s">
        <v>9</v>
      </c>
      <c r="D23" s="3">
        <f>FV($E$15,$O23*12,$E$13*-1)</f>
        <v>843898.8000728105</v>
      </c>
      <c r="E23" s="17">
        <f>D23*Rendimento</f>
        <v>8438.9880007281045</v>
      </c>
      <c r="O23" s="1">
        <v>20</v>
      </c>
    </row>
    <row r="24" spans="3:15" ht="16.5" thickBot="1">
      <c r="C24" s="19" t="s">
        <v>10</v>
      </c>
      <c r="D24" s="20">
        <f>FV($E$15,$O24*12,$E$13*-1)</f>
        <v>3241627.2412535357</v>
      </c>
      <c r="E24" s="21">
        <f>D24*Rendimento</f>
        <v>32416.27241253536</v>
      </c>
      <c r="O24" s="1">
        <v>30</v>
      </c>
    </row>
    <row r="25" spans="3:15"/>
    <row r="26" spans="3:15" ht="15.75" thickBot="1"/>
    <row r="27" spans="3:15" ht="18.75">
      <c r="C27" s="39" t="s">
        <v>20</v>
      </c>
      <c r="D27" s="40" t="s">
        <v>30</v>
      </c>
      <c r="E27" s="41"/>
    </row>
    <row r="28" spans="3:15" ht="16.5" thickBot="1">
      <c r="C28" s="42" t="s">
        <v>19</v>
      </c>
      <c r="D28" s="43">
        <f>E13</f>
        <v>750</v>
      </c>
      <c r="E28" s="44"/>
    </row>
    <row r="29" spans="3:15" ht="15.75" thickBot="1"/>
    <row r="30" spans="3:15" ht="18.75">
      <c r="C30" s="39" t="s">
        <v>21</v>
      </c>
      <c r="D30" s="45" t="s">
        <v>22</v>
      </c>
      <c r="E30" s="46" t="s">
        <v>23</v>
      </c>
    </row>
    <row r="31" spans="3:15" ht="15.75">
      <c r="C31" s="47" t="s">
        <v>29</v>
      </c>
      <c r="D31" s="48">
        <f>VLOOKUP($D$27&amp;"-"&amp;C31,Planilha2!$A:$D,4,FALSE)</f>
        <v>0.3</v>
      </c>
      <c r="E31" s="49">
        <f>D31*$D$28</f>
        <v>225</v>
      </c>
    </row>
    <row r="32" spans="3:15" ht="15.75">
      <c r="C32" s="47" t="s">
        <v>28</v>
      </c>
      <c r="D32" s="48">
        <f>VLOOKUP($D$27&amp;"-"&amp;C32,Planilha2!$A:$D,4,FALSE)</f>
        <v>0.5</v>
      </c>
      <c r="E32" s="49">
        <f t="shared" ref="E32:E36" si="0">D32*$D$28</f>
        <v>375</v>
      </c>
    </row>
    <row r="33" spans="3:5" ht="15.75">
      <c r="C33" s="47" t="s">
        <v>27</v>
      </c>
      <c r="D33" s="48">
        <f>VLOOKUP($D$27&amp;"-"&amp;C33,Planilha2!$A:$D,4,FALSE)</f>
        <v>0.1</v>
      </c>
      <c r="E33" s="49">
        <f t="shared" si="0"/>
        <v>75</v>
      </c>
    </row>
    <row r="34" spans="3:5" ht="15.75">
      <c r="C34" s="47" t="s">
        <v>24</v>
      </c>
      <c r="D34" s="48">
        <f>VLOOKUP($D$27&amp;"-"&amp;C34,Planilha2!$A:$D,4,FALSE)</f>
        <v>0.1</v>
      </c>
      <c r="E34" s="49">
        <f t="shared" si="0"/>
        <v>75</v>
      </c>
    </row>
    <row r="35" spans="3:5" ht="15.75">
      <c r="C35" s="47" t="s">
        <v>26</v>
      </c>
      <c r="D35" s="48">
        <f>VLOOKUP($D$27&amp;"-"&amp;C35,Planilha2!$A:$D,4,FALSE)</f>
        <v>0</v>
      </c>
      <c r="E35" s="49">
        <f t="shared" si="0"/>
        <v>0</v>
      </c>
    </row>
    <row r="36" spans="3:5" ht="15.75">
      <c r="C36" s="47" t="s">
        <v>25</v>
      </c>
      <c r="D36" s="48">
        <f>VLOOKUP($D$27&amp;"-"&amp;C36,Planilha2!$A:$D,4,FALSE)</f>
        <v>0</v>
      </c>
      <c r="E36" s="49">
        <f t="shared" si="0"/>
        <v>0</v>
      </c>
    </row>
    <row r="37" spans="3:5" ht="16.5" thickBot="1">
      <c r="C37" s="42"/>
      <c r="D37" s="50"/>
      <c r="E37" s="51">
        <f>SUM(E31:E36)</f>
        <v>750</v>
      </c>
    </row>
    <row r="38" spans="3:5"/>
    <row r="39" spans="3:5"/>
    <row r="40" spans="3:5"/>
    <row r="41" spans="3:5"/>
    <row r="42" spans="3:5"/>
    <row r="43" spans="3:5"/>
    <row r="44" spans="3:5"/>
    <row r="45" spans="3:5"/>
    <row r="46" spans="3:5"/>
    <row r="47" spans="3:5"/>
    <row r="48" spans="3:5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/>
    <row r="61"/>
    <row r="62"/>
  </sheetData>
  <mergeCells count="10">
    <mergeCell ref="C7:D7"/>
    <mergeCell ref="C14:D14"/>
    <mergeCell ref="C15:D15"/>
    <mergeCell ref="C16:D16"/>
    <mergeCell ref="C17:D17"/>
    <mergeCell ref="C8:D8"/>
    <mergeCell ref="C9:D9"/>
    <mergeCell ref="C10:D10"/>
    <mergeCell ref="C12:D12"/>
    <mergeCell ref="C13:D13"/>
  </mergeCells>
  <dataValidations count="2">
    <dataValidation type="list" allowBlank="1" showInputMessage="1" showErrorMessage="1" sqref="E27" xr:uid="{96C9CB53-8E15-41B2-91DF-E124D1CF8D0D}">
      <formula1>"CONSERVADOR,MODERADO,AGRESSIVO"</formula1>
    </dataValidation>
    <dataValidation type="list" allowBlank="1" showInputMessage="1" showErrorMessage="1" sqref="D27" xr:uid="{C11C4059-CE6F-4326-A53B-0FD7B3FE878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0C62-9DE2-4012-BC3E-EBB96B5E8F2F}">
  <dimension ref="A1:G20"/>
  <sheetViews>
    <sheetView workbookViewId="0">
      <selection activeCell="G21" sqref="G21"/>
    </sheetView>
  </sheetViews>
  <sheetFormatPr defaultRowHeight="15"/>
  <cols>
    <col min="1" max="1" width="29.140625" bestFit="1" customWidth="1"/>
    <col min="2" max="2" width="17.28515625" bestFit="1" customWidth="1"/>
    <col min="3" max="3" width="18.5703125" bestFit="1" customWidth="1"/>
    <col min="4" max="4" width="10.5703125" bestFit="1" customWidth="1"/>
    <col min="6" max="6" width="17.7109375" bestFit="1" customWidth="1"/>
  </cols>
  <sheetData>
    <row r="1" spans="1:7" ht="15.75" thickBot="1"/>
    <row r="2" spans="1:7">
      <c r="A2" s="24" t="s">
        <v>31</v>
      </c>
      <c r="B2" s="25" t="s">
        <v>17</v>
      </c>
      <c r="C2" s="25" t="s">
        <v>21</v>
      </c>
      <c r="D2" s="26" t="s">
        <v>32</v>
      </c>
    </row>
    <row r="3" spans="1:7" ht="15.75">
      <c r="A3" s="31" t="str">
        <f>B3&amp;"-"&amp;C3</f>
        <v>Conservador-Papel</v>
      </c>
      <c r="B3" s="27" t="s">
        <v>30</v>
      </c>
      <c r="C3" s="27" t="s">
        <v>29</v>
      </c>
      <c r="D3" s="28">
        <v>0.3</v>
      </c>
      <c r="F3" s="22"/>
      <c r="G3" s="37" t="s">
        <v>32</v>
      </c>
    </row>
    <row r="4" spans="1:7" ht="15.75">
      <c r="A4" s="31" t="str">
        <f t="shared" ref="A4:A8" si="0">B4&amp;"-"&amp;C4</f>
        <v>Conservador-Tijolo</v>
      </c>
      <c r="B4" s="27" t="s">
        <v>30</v>
      </c>
      <c r="C4" s="27" t="s">
        <v>28</v>
      </c>
      <c r="D4" s="28">
        <v>0.5</v>
      </c>
      <c r="F4" s="23" t="s">
        <v>34</v>
      </c>
      <c r="G4" s="38">
        <f>VLOOKUP(F4,$A:$D,4,FALSE)</f>
        <v>0.35</v>
      </c>
    </row>
    <row r="5" spans="1:7" ht="15.75">
      <c r="A5" s="31" t="str">
        <f t="shared" si="0"/>
        <v>Conservador-Híbridos</v>
      </c>
      <c r="B5" s="27" t="s">
        <v>30</v>
      </c>
      <c r="C5" s="27" t="s">
        <v>27</v>
      </c>
      <c r="D5" s="28">
        <v>0.1</v>
      </c>
    </row>
    <row r="6" spans="1:7" ht="15.75">
      <c r="A6" s="31" t="str">
        <f t="shared" si="0"/>
        <v>Conservador-FOFs</v>
      </c>
      <c r="B6" s="27" t="s">
        <v>30</v>
      </c>
      <c r="C6" s="27" t="s">
        <v>24</v>
      </c>
      <c r="D6" s="28">
        <v>0.1</v>
      </c>
    </row>
    <row r="7" spans="1:7" ht="15.75">
      <c r="A7" s="31" t="str">
        <f t="shared" si="0"/>
        <v>Conservador-Desenvolvimento</v>
      </c>
      <c r="B7" s="27" t="s">
        <v>30</v>
      </c>
      <c r="C7" s="27" t="s">
        <v>26</v>
      </c>
      <c r="D7" s="28">
        <v>0</v>
      </c>
    </row>
    <row r="8" spans="1:7" ht="16.5" thickBot="1">
      <c r="A8" s="31" t="str">
        <f t="shared" si="0"/>
        <v>Conservador-Hotelarias</v>
      </c>
      <c r="B8" s="27" t="s">
        <v>30</v>
      </c>
      <c r="C8" s="27" t="s">
        <v>25</v>
      </c>
      <c r="D8" s="28">
        <v>0</v>
      </c>
    </row>
    <row r="9" spans="1:7" ht="15.75">
      <c r="A9" s="32" t="str">
        <f>B9&amp;"-"&amp;C9</f>
        <v>Moderado-Papel</v>
      </c>
      <c r="B9" s="29" t="s">
        <v>18</v>
      </c>
      <c r="C9" s="29" t="s">
        <v>29</v>
      </c>
      <c r="D9" s="34">
        <v>0.32</v>
      </c>
    </row>
    <row r="10" spans="1:7" ht="15.75">
      <c r="A10" s="31" t="str">
        <f t="shared" ref="A10:A14" si="1">B10&amp;"-"&amp;C10</f>
        <v>Moderado-Tijolo</v>
      </c>
      <c r="B10" s="27" t="s">
        <v>18</v>
      </c>
      <c r="C10" s="27" t="s">
        <v>28</v>
      </c>
      <c r="D10" s="35">
        <v>0.35</v>
      </c>
    </row>
    <row r="11" spans="1:7" ht="15.75">
      <c r="A11" s="31" t="str">
        <f t="shared" si="1"/>
        <v>Moderado-Híbridos</v>
      </c>
      <c r="B11" s="27" t="s">
        <v>18</v>
      </c>
      <c r="C11" s="27" t="s">
        <v>27</v>
      </c>
      <c r="D11" s="35">
        <v>0.08</v>
      </c>
    </row>
    <row r="12" spans="1:7" ht="15.75">
      <c r="A12" s="31" t="str">
        <f t="shared" si="1"/>
        <v>Moderado-FOFs</v>
      </c>
      <c r="B12" s="27" t="s">
        <v>18</v>
      </c>
      <c r="C12" s="27" t="s">
        <v>24</v>
      </c>
      <c r="D12" s="35">
        <v>0.05</v>
      </c>
    </row>
    <row r="13" spans="1:7" ht="15.75">
      <c r="A13" s="31" t="str">
        <f t="shared" si="1"/>
        <v>Moderado-Desenvolvimento</v>
      </c>
      <c r="B13" s="27" t="s">
        <v>18</v>
      </c>
      <c r="C13" s="27" t="s">
        <v>26</v>
      </c>
      <c r="D13" s="35">
        <v>0.1</v>
      </c>
    </row>
    <row r="14" spans="1:7" ht="16.5" thickBot="1">
      <c r="A14" s="33" t="str">
        <f t="shared" si="1"/>
        <v>Moderado-Hotelarias</v>
      </c>
      <c r="B14" s="30" t="s">
        <v>18</v>
      </c>
      <c r="C14" s="30" t="s">
        <v>25</v>
      </c>
      <c r="D14" s="36">
        <v>0.1</v>
      </c>
    </row>
    <row r="15" spans="1:7" ht="15.75">
      <c r="A15" s="32" t="str">
        <f>B15&amp;"-"&amp;C15</f>
        <v>Agressivo-Papel</v>
      </c>
      <c r="B15" s="29" t="s">
        <v>33</v>
      </c>
      <c r="C15" s="29" t="s">
        <v>29</v>
      </c>
      <c r="D15" s="34">
        <v>0.5</v>
      </c>
    </row>
    <row r="16" spans="1:7" ht="15.75">
      <c r="A16" s="31" t="str">
        <f t="shared" ref="A16:A20" si="2">B16&amp;"-"&amp;C16</f>
        <v>Agressivo-Tijolo</v>
      </c>
      <c r="B16" s="27" t="s">
        <v>33</v>
      </c>
      <c r="C16" s="27" t="s">
        <v>28</v>
      </c>
      <c r="D16" s="35">
        <v>0.1</v>
      </c>
    </row>
    <row r="17" spans="1:4" ht="15.75">
      <c r="A17" s="31" t="str">
        <f t="shared" si="2"/>
        <v>Agressivo-Híbridos</v>
      </c>
      <c r="B17" s="27" t="s">
        <v>33</v>
      </c>
      <c r="C17" s="27" t="s">
        <v>27</v>
      </c>
      <c r="D17" s="35">
        <v>0.05</v>
      </c>
    </row>
    <row r="18" spans="1:4" ht="15.75">
      <c r="A18" s="31" t="str">
        <f t="shared" si="2"/>
        <v>Agressivo-FOFs</v>
      </c>
      <c r="B18" s="27" t="s">
        <v>33</v>
      </c>
      <c r="C18" s="27" t="s">
        <v>24</v>
      </c>
      <c r="D18" s="35">
        <v>0.05</v>
      </c>
    </row>
    <row r="19" spans="1:4" ht="15.75">
      <c r="A19" s="31" t="str">
        <f t="shared" si="2"/>
        <v>Agressivo-Desenvolvimento</v>
      </c>
      <c r="B19" s="27" t="s">
        <v>33</v>
      </c>
      <c r="C19" s="27" t="s">
        <v>26</v>
      </c>
      <c r="D19" s="35">
        <v>0.2</v>
      </c>
    </row>
    <row r="20" spans="1:4" ht="16.5" thickBot="1">
      <c r="A20" s="33" t="str">
        <f t="shared" si="2"/>
        <v>Agressivo-Hotelarias</v>
      </c>
      <c r="B20" s="30" t="s">
        <v>33</v>
      </c>
      <c r="C20" s="30" t="s">
        <v>25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Hachimitsu PC</dc:creator>
  <cp:lastModifiedBy>Hachimitsu PC</cp:lastModifiedBy>
  <dcterms:created xsi:type="dcterms:W3CDTF">2025-06-09T16:46:38Z</dcterms:created>
  <dcterms:modified xsi:type="dcterms:W3CDTF">2025-06-10T17:22:03Z</dcterms:modified>
</cp:coreProperties>
</file>