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featurePropertyBag/featurePropertyBag.xml" ContentType="application/vnd.ms-excel.featurepropertyba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15"/>
  <workbookPr/>
  <mc:AlternateContent xmlns:mc="http://schemas.openxmlformats.org/markup-compatibility/2006">
    <mc:Choice Requires="x15">
      <x15ac:absPath xmlns:x15ac="http://schemas.microsoft.com/office/spreadsheetml/2010/11/ac" url="C:\Users\pablo\OneDrive\Escritorio\"/>
    </mc:Choice>
  </mc:AlternateContent>
  <xr:revisionPtr revIDLastSave="0" documentId="8_{3DDAF63B-FAC2-4347-9759-A28667B2A264}" xr6:coauthVersionLast="47" xr6:coauthVersionMax="47" xr10:uidLastSave="{00000000-0000-0000-0000-000000000000}"/>
  <bookViews>
    <workbookView xWindow="0" yWindow="0" windowWidth="20490" windowHeight="7530" xr2:uid="{00000000-000D-0000-FFFF-FFFF00000000}"/>
  </bookViews>
  <sheets>
    <sheet name="Pagos y actividades" sheetId="1" r:id="rId1"/>
    <sheet name="Gantt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1" l="1"/>
  <c r="J14" i="1"/>
  <c r="J41" i="1"/>
  <c r="J39" i="1"/>
  <c r="J7" i="1"/>
  <c r="J25" i="1"/>
  <c r="J23" i="1"/>
  <c r="E7" i="1"/>
  <c r="E8" i="1" s="1"/>
  <c r="E10" i="1" s="1"/>
  <c r="E11" i="1" s="1"/>
  <c r="E12" i="1" s="1"/>
  <c r="E14" i="1" s="1"/>
  <c r="E15" i="1" s="1"/>
  <c r="E16" i="1" s="1"/>
  <c r="E17" i="1" s="1"/>
  <c r="E19" i="1" s="1"/>
  <c r="E20" i="1" s="1"/>
  <c r="E21" i="1" s="1"/>
  <c r="E22" i="1" s="1"/>
  <c r="E23" i="1" s="1"/>
  <c r="E25" i="1" s="1"/>
  <c r="E26" i="1" s="1"/>
  <c r="E27" i="1" s="1"/>
  <c r="E28" i="1" s="1"/>
  <c r="E29" i="1" s="1"/>
  <c r="E31" i="1" s="1"/>
  <c r="E32" i="1" s="1"/>
  <c r="E33" i="1" s="1"/>
  <c r="E35" i="1" s="1"/>
  <c r="E37" i="1" s="1"/>
  <c r="E38" i="1" s="1"/>
  <c r="E39" i="1" s="1"/>
  <c r="E40" i="1" s="1"/>
  <c r="E41" i="1" s="1"/>
  <c r="E42" i="1" s="1"/>
  <c r="E43" i="1" s="1"/>
  <c r="E45" i="1" s="1"/>
  <c r="E46" i="1" s="1"/>
  <c r="E47" i="1" s="1"/>
  <c r="E48" i="1" s="1"/>
  <c r="E50" i="1" s="1"/>
  <c r="E51" i="1" s="1"/>
  <c r="E52" i="1" s="1"/>
  <c r="E54" i="1" s="1"/>
  <c r="E55" i="1" s="1"/>
  <c r="C9" i="1"/>
  <c r="F9" i="1"/>
  <c r="C53" i="1"/>
  <c r="C49" i="1"/>
  <c r="C44" i="1"/>
  <c r="C36" i="1"/>
  <c r="C34" i="1"/>
  <c r="C30" i="1"/>
  <c r="C24" i="1"/>
  <c r="C18" i="1"/>
  <c r="C6" i="1"/>
  <c r="F53" i="1"/>
  <c r="F49" i="1"/>
  <c r="F44" i="1"/>
  <c r="F36" i="1"/>
  <c r="F34" i="1"/>
  <c r="F30" i="1"/>
  <c r="F24" i="1"/>
  <c r="F18" i="1"/>
  <c r="F13" i="1"/>
  <c r="F6" i="1"/>
  <c r="C57" i="1" l="1"/>
  <c r="J27" i="1"/>
  <c r="J38" i="1" s="1"/>
  <c r="J15" i="1"/>
  <c r="J13" i="1"/>
  <c r="J12" i="1"/>
  <c r="J18" i="1" s="1"/>
  <c r="J40" i="1" l="1"/>
  <c r="J42" i="1" s="1"/>
  <c r="J45" i="1" l="1"/>
  <c r="J44" i="1"/>
  <c r="J46" i="1" s="1"/>
  <c r="J48" i="1" l="1"/>
  <c r="J50" i="1"/>
</calcChain>
</file>

<file path=xl/sharedStrings.xml><?xml version="1.0" encoding="utf-8"?>
<sst xmlns="http://schemas.openxmlformats.org/spreadsheetml/2006/main" count="217" uniqueCount="156">
  <si>
    <t>Aris&lt;T&gt;a</t>
  </si>
  <si>
    <t>Duración</t>
  </si>
  <si>
    <t>Costos</t>
  </si>
  <si>
    <t>No. de Act.</t>
  </si>
  <si>
    <t>Actividad</t>
  </si>
  <si>
    <t>Duración (días)</t>
  </si>
  <si>
    <t>Horas al día</t>
  </si>
  <si>
    <t>Fecha Inicio</t>
  </si>
  <si>
    <t>Tarifa anual de pago del seguro social (Se paga por año)</t>
  </si>
  <si>
    <r>
      <rPr>
        <b/>
        <sz val="11"/>
        <color rgb="FF000000"/>
        <rFont val="Arial"/>
      </rPr>
      <t xml:space="preserve">Acercamiento con </t>
    </r>
    <r>
      <rPr>
        <b/>
        <i/>
        <sz val="11"/>
        <color rgb="FF000000"/>
        <rFont val="Arial"/>
      </rPr>
      <t>sponsor</t>
    </r>
  </si>
  <si>
    <t>Salario Minimo por 8 horas de trabajo</t>
  </si>
  <si>
    <t>A1</t>
  </si>
  <si>
    <r>
      <rPr>
        <sz val="11"/>
        <color rgb="FF000000"/>
        <rFont val="Arial"/>
      </rPr>
      <t xml:space="preserve">Presentar al equipo con el </t>
    </r>
    <r>
      <rPr>
        <i/>
        <sz val="11"/>
        <color rgb="FF000000"/>
        <rFont val="Arial"/>
      </rPr>
      <t>sponsor</t>
    </r>
  </si>
  <si>
    <t>Salario Minimo por hora</t>
  </si>
  <si>
    <t>A2</t>
  </si>
  <si>
    <r>
      <rPr>
        <sz val="11"/>
        <color rgb="FF000000"/>
        <rFont val="Arial"/>
      </rPr>
      <t xml:space="preserve">Realizar la reunión </t>
    </r>
    <r>
      <rPr>
        <i/>
        <sz val="11"/>
        <color rgb="FF000000"/>
        <rFont val="Arial"/>
      </rPr>
      <t>kick-off</t>
    </r>
  </si>
  <si>
    <t>Investigación de la problemática</t>
  </si>
  <si>
    <t>Gastos</t>
  </si>
  <si>
    <t>Precio diario</t>
  </si>
  <si>
    <t>Comentario</t>
  </si>
  <si>
    <t>A3</t>
  </si>
  <si>
    <t>Identificar problemática social</t>
  </si>
  <si>
    <t>Transporte "Va y Ven"</t>
  </si>
  <si>
    <t>Se contemplan 2 viajes redondos para los 4 integrantes del equipo</t>
  </si>
  <si>
    <t>A4</t>
  </si>
  <si>
    <t>Identificar causa raíz del problema</t>
  </si>
  <si>
    <t>Agua purificada</t>
  </si>
  <si>
    <t>Se contempla el garrafón rellenable</t>
  </si>
  <si>
    <t>A5</t>
  </si>
  <si>
    <t>Identificar afectados</t>
  </si>
  <si>
    <t>Internet</t>
  </si>
  <si>
    <t>Se comtempla el paquete Telmex de 80 megas</t>
  </si>
  <si>
    <t>Investigación con usuarios</t>
  </si>
  <si>
    <t>Comida</t>
  </si>
  <si>
    <t>Se contempla desayuno y almuerzo (De todos los empleados)</t>
  </si>
  <si>
    <t>A6</t>
  </si>
  <si>
    <t>Diseñar preguntas de cuestionario</t>
  </si>
  <si>
    <t>Basura</t>
  </si>
  <si>
    <t>A7</t>
  </si>
  <si>
    <t>Crear cuestionario en línea</t>
  </si>
  <si>
    <t>Electricidad</t>
  </si>
  <si>
    <t>A8</t>
  </si>
  <si>
    <t>Seleccionar una muestra representativa de los afectados/usuarios</t>
  </si>
  <si>
    <t>Limpieza</t>
  </si>
  <si>
    <t>A9</t>
  </si>
  <si>
    <t>Aplicar encuestas a los afectados/usuarios</t>
  </si>
  <si>
    <t>Análisis de usuarios</t>
  </si>
  <si>
    <t>Costo total por dia:</t>
  </si>
  <si>
    <t>A10</t>
  </si>
  <si>
    <t>Analizar los resultados de la encuesta</t>
  </si>
  <si>
    <t>A11</t>
  </si>
  <si>
    <t>Identificar las características de los usuarios</t>
  </si>
  <si>
    <t>A12</t>
  </si>
  <si>
    <t>Identificar el rango de usuarios</t>
  </si>
  <si>
    <t>A13</t>
  </si>
  <si>
    <t>Crear perfil de los usuarios</t>
  </si>
  <si>
    <t>Otros Gastos Unitarios</t>
  </si>
  <si>
    <t>Precio Unico</t>
  </si>
  <si>
    <t>A14</t>
  </si>
  <si>
    <r>
      <rPr>
        <sz val="11"/>
        <color rgb="FF000000"/>
        <rFont val="Arial"/>
      </rPr>
      <t xml:space="preserve">Crear </t>
    </r>
    <r>
      <rPr>
        <i/>
        <sz val="11"/>
        <color rgb="FF000000"/>
        <rFont val="Arial"/>
      </rPr>
      <t>persona</t>
    </r>
  </si>
  <si>
    <t>Renta del local</t>
  </si>
  <si>
    <t>Se considera renta de tres meses, deposito (un mes de renta) y contrato (un mes de renta)</t>
  </si>
  <si>
    <t>Planteamiento del problema</t>
  </si>
  <si>
    <t>Caja de ahorro para equipos de computo</t>
  </si>
  <si>
    <t>"Guardadito" en caso de perdida u averia de equipos de computo</t>
  </si>
  <si>
    <t>A15</t>
  </si>
  <si>
    <t>Validar la problemática</t>
  </si>
  <si>
    <t>Pago del seguro social a los trabajadores</t>
  </si>
  <si>
    <t>El IMSS no permite el pago por meses, por lo que se debe pagar el año por adelantado</t>
  </si>
  <si>
    <t>A16</t>
  </si>
  <si>
    <t>Realizar análisis macroeconómico</t>
  </si>
  <si>
    <t>A17</t>
  </si>
  <si>
    <r>
      <rPr>
        <sz val="11"/>
        <color rgb="FF000000"/>
        <rFont val="Arial"/>
      </rPr>
      <t xml:space="preserve">Identificar </t>
    </r>
    <r>
      <rPr>
        <i/>
        <sz val="11"/>
        <color rgb="FF000000"/>
        <rFont val="Arial"/>
      </rPr>
      <t>Jobs-To-Be-Done</t>
    </r>
  </si>
  <si>
    <t>Costo total por proyecto:</t>
  </si>
  <si>
    <t>A18</t>
  </si>
  <si>
    <t>Identificar soluciones actuales</t>
  </si>
  <si>
    <t>A19</t>
  </si>
  <si>
    <t>Identificar competidores directos e indirectos</t>
  </si>
  <si>
    <t>Diseño de la solución</t>
  </si>
  <si>
    <t>Licencias</t>
  </si>
  <si>
    <t>Precio Mensual</t>
  </si>
  <si>
    <t>A20</t>
  </si>
  <si>
    <t>Diseñar solución</t>
  </si>
  <si>
    <t>Canva Pro</t>
  </si>
  <si>
    <t>Se contempla la aplicación para 4 personas</t>
  </si>
  <si>
    <t>A21</t>
  </si>
  <si>
    <t>Definir requisitos funcionales</t>
  </si>
  <si>
    <t>Figma Pro</t>
  </si>
  <si>
    <t>La conversion a pesos se realizo el 09/03/25</t>
  </si>
  <si>
    <t>A22</t>
  </si>
  <si>
    <t>Definir requisitos no funcionales</t>
  </si>
  <si>
    <t>Preparativos para el proyecto</t>
  </si>
  <si>
    <t>A23</t>
  </si>
  <si>
    <t>Definir los recursos a emplear para el proyecto</t>
  </si>
  <si>
    <t>Ejecución del proyecto (interfaz)</t>
  </si>
  <si>
    <t>Totales</t>
  </si>
  <si>
    <t>A24</t>
  </si>
  <si>
    <t>Identificar escenarios y casos de uso</t>
  </si>
  <si>
    <t>A25</t>
  </si>
  <si>
    <t>Definir la paleta de colores</t>
  </si>
  <si>
    <t>Pago de gastos extra</t>
  </si>
  <si>
    <t>A26</t>
  </si>
  <si>
    <t>Definir la arquitectura de la información</t>
  </si>
  <si>
    <t>Pago a los trabajadores</t>
  </si>
  <si>
    <t>A27</t>
  </si>
  <si>
    <t xml:space="preserve">Definir íconos y tipografía </t>
  </si>
  <si>
    <t>Pago de servicios</t>
  </si>
  <si>
    <t>A28</t>
  </si>
  <si>
    <t>Definir el flujo de navegación (interacciones)</t>
  </si>
  <si>
    <t>Pago de licencias</t>
  </si>
  <si>
    <t>A29</t>
  </si>
  <si>
    <t>Diseñar wireframes de baja fidelidad</t>
  </si>
  <si>
    <t>Subtotal</t>
  </si>
  <si>
    <t>A30</t>
  </si>
  <si>
    <t>Diseñar prototipos de alta fidelidad</t>
  </si>
  <si>
    <t>Pruebas</t>
  </si>
  <si>
    <t>Ganancia de la empresa (20%)</t>
  </si>
  <si>
    <t>A31</t>
  </si>
  <si>
    <t>Diseñar pruebas de usabilidad</t>
  </si>
  <si>
    <t>"Colchon del proyecto"</t>
  </si>
  <si>
    <t>A32</t>
  </si>
  <si>
    <t>Seleccionar una muestra de usuarios</t>
  </si>
  <si>
    <t>A33</t>
  </si>
  <si>
    <t>Aplicar la prueba de usabilidad</t>
  </si>
  <si>
    <t>A34</t>
  </si>
  <si>
    <t>Corregir errores de diseño</t>
  </si>
  <si>
    <t>IVA</t>
  </si>
  <si>
    <t>Evaluación y validación</t>
  </si>
  <si>
    <t>A35</t>
  </si>
  <si>
    <t>Comparar los resultados con los requisitos</t>
  </si>
  <si>
    <t>Gran total</t>
  </si>
  <si>
    <t>A36</t>
  </si>
  <si>
    <t>Validar el diseño con los usuarios</t>
  </si>
  <si>
    <t>A37</t>
  </si>
  <si>
    <r>
      <rPr>
        <sz val="11"/>
        <color rgb="FF000000"/>
        <rFont val="Arial"/>
      </rPr>
      <t xml:space="preserve">Informar de los resultados al </t>
    </r>
    <r>
      <rPr>
        <i/>
        <sz val="11"/>
        <color rgb="FF000000"/>
        <rFont val="Arial"/>
      </rPr>
      <t>sponsor</t>
    </r>
  </si>
  <si>
    <t>Cierre</t>
  </si>
  <si>
    <t>A38</t>
  </si>
  <si>
    <t>Preparar la documentación del proceso</t>
  </si>
  <si>
    <t>A39</t>
  </si>
  <si>
    <t>Lanzar el diseño a desarrollo</t>
  </si>
  <si>
    <t xml:space="preserve">Duracion del proyecto (días): </t>
  </si>
  <si>
    <t>No. de Tarea</t>
  </si>
  <si>
    <t>Jan 10-16</t>
  </si>
  <si>
    <t>Jan 17-23</t>
  </si>
  <si>
    <t>Jan 24-30</t>
  </si>
  <si>
    <t>Jan 31- Apr 6</t>
  </si>
  <si>
    <t>Apr 7-13</t>
  </si>
  <si>
    <t>Apr 14-20</t>
  </si>
  <si>
    <t>Apr 21-27</t>
  </si>
  <si>
    <t>Apr 28 - May 4</t>
  </si>
  <si>
    <t>May 5-11</t>
  </si>
  <si>
    <t>M</t>
  </si>
  <si>
    <t>T</t>
  </si>
  <si>
    <t>W</t>
  </si>
  <si>
    <t>F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</si>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</sst>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Calibri"/>
      <family val="2"/>
      <scheme val="minor"/>
    </font>
    <font>
      <sz val="10"/>
      <color rgb="FF000000"/>
      <name val="Calibri"/>
      <scheme val="minor"/>
    </font>
    <font>
      <sz val="11"/>
      <color theme="1"/>
      <name val="Arial"/>
    </font>
    <font>
      <b/>
      <sz val="11"/>
      <color theme="1"/>
      <name val="Arial"/>
    </font>
    <font>
      <sz val="11"/>
      <color rgb="FF000000"/>
      <name val="Arial"/>
    </font>
    <font>
      <i/>
      <sz val="11"/>
      <color rgb="FF000000"/>
      <name val="Arial"/>
    </font>
    <font>
      <b/>
      <i/>
      <sz val="11"/>
      <color rgb="FF000000"/>
      <name val="Arial"/>
    </font>
    <font>
      <b/>
      <sz val="11"/>
      <color rgb="FF000000"/>
      <name val="Arial"/>
    </font>
    <font>
      <b/>
      <sz val="16"/>
      <color theme="1"/>
      <name val="Arial"/>
    </font>
    <font>
      <b/>
      <sz val="16"/>
      <color rgb="FFFFFFFF"/>
      <name val="Helvetica"/>
      <charset val="1"/>
    </font>
    <font>
      <b/>
      <sz val="16"/>
      <color rgb="FFFFFFFF"/>
      <name val="Arial"/>
      <charset val="1"/>
    </font>
    <font>
      <sz val="16"/>
      <color theme="1"/>
      <name val="Arial"/>
      <charset val="1"/>
    </font>
    <font>
      <b/>
      <sz val="16"/>
      <color theme="1"/>
      <name val="Arial"/>
      <charset val="1"/>
    </font>
    <font>
      <b/>
      <sz val="48"/>
      <color rgb="FF000000"/>
      <name val="Calibri"/>
      <scheme val="minor"/>
    </font>
    <font>
      <b/>
      <sz val="72"/>
      <color theme="8"/>
      <name val="Arial"/>
    </font>
  </fonts>
  <fills count="10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73763"/>
        <bgColor indexed="64"/>
      </patternFill>
    </fill>
    <fill>
      <patternFill patternType="solid">
        <fgColor rgb="FFCFE2F3"/>
        <bgColor indexed="64"/>
      </patternFill>
    </fill>
    <fill>
      <patternFill patternType="solid">
        <fgColor rgb="FFEA9999"/>
        <bgColor indexed="64"/>
      </patternFill>
    </fill>
  </fills>
  <borders count="2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CCCCCC"/>
      </left>
      <right style="thick">
        <color rgb="FFFFFFFF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ck">
        <color rgb="FFFFFFFF"/>
      </right>
      <top style="thin">
        <color rgb="FFCCCCCC"/>
      </top>
      <bottom style="thick">
        <color rgb="FFFFFFFF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medium">
        <color theme="8"/>
      </left>
      <right style="thick">
        <color rgb="FFFFFFFF"/>
      </right>
      <top style="medium">
        <color theme="8"/>
      </top>
      <bottom/>
      <diagonal/>
    </border>
    <border>
      <left style="thin">
        <color rgb="FFCCCCCC"/>
      </left>
      <right/>
      <top style="medium">
        <color theme="8"/>
      </top>
      <bottom style="thick">
        <color rgb="FFFFFFFF"/>
      </bottom>
      <diagonal/>
    </border>
    <border>
      <left/>
      <right/>
      <top style="medium">
        <color theme="8"/>
      </top>
      <bottom style="thick">
        <color rgb="FFFFFFFF"/>
      </bottom>
      <diagonal/>
    </border>
    <border>
      <left/>
      <right style="thick">
        <color rgb="FFFFFFFF"/>
      </right>
      <top style="medium">
        <color theme="8"/>
      </top>
      <bottom style="thick">
        <color rgb="FFFFFFFF"/>
      </bottom>
      <diagonal/>
    </border>
    <border>
      <left style="medium">
        <color theme="8"/>
      </left>
      <right style="thick">
        <color rgb="FFFFFFFF"/>
      </right>
      <top/>
      <bottom style="thick">
        <color rgb="FF6D9EEB"/>
      </bottom>
      <diagonal/>
    </border>
    <border>
      <left style="medium">
        <color theme="8"/>
      </left>
      <right style="thick">
        <color rgb="FF6D9EEB"/>
      </right>
      <top style="thin">
        <color rgb="FFCCCCCC"/>
      </top>
      <bottom style="thick">
        <color rgb="FF6D9EEB"/>
      </bottom>
      <diagonal/>
    </border>
    <border>
      <left/>
      <right style="medium">
        <color theme="8"/>
      </right>
      <top style="medium">
        <color theme="8"/>
      </top>
      <bottom style="thick">
        <color rgb="FFFFFFFF"/>
      </bottom>
      <diagonal/>
    </border>
    <border>
      <left style="thin">
        <color rgb="FFCCCCCC"/>
      </left>
      <right style="medium">
        <color theme="8"/>
      </right>
      <top style="thin">
        <color rgb="FFCCCCCC"/>
      </top>
      <bottom style="thick">
        <color rgb="FFFFFFFF"/>
      </bottom>
      <diagonal/>
    </border>
    <border>
      <left style="thin">
        <color rgb="FFCCCCCC"/>
      </left>
      <right style="medium">
        <color theme="8"/>
      </right>
      <top style="thin">
        <color rgb="FFCCCCCC"/>
      </top>
      <bottom style="thin">
        <color rgb="FFCCCCCC"/>
      </bottom>
      <diagonal/>
    </border>
    <border>
      <left style="medium">
        <color theme="8"/>
      </left>
      <right style="thick">
        <color rgb="FF6D9EEB"/>
      </right>
      <top style="thin">
        <color rgb="FFCCCCCC"/>
      </top>
      <bottom style="medium">
        <color theme="8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medium">
        <color theme="8"/>
      </bottom>
      <diagonal/>
    </border>
    <border>
      <left style="thin">
        <color rgb="FFCCCCCC"/>
      </left>
      <right style="medium">
        <color theme="8"/>
      </right>
      <top style="thin">
        <color rgb="FFCCCCCC"/>
      </top>
      <bottom style="medium">
        <color theme="8"/>
      </bottom>
      <diagonal/>
    </border>
  </borders>
  <cellStyleXfs count="2">
    <xf numFmtId="0" fontId="0" fillId="0" borderId="0"/>
    <xf numFmtId="0" fontId="1" fillId="0" borderId="0"/>
  </cellStyleXfs>
  <cellXfs count="65">
    <xf numFmtId="0" fontId="0" fillId="0" borderId="0" xfId="0"/>
    <xf numFmtId="0" fontId="2" fillId="2" borderId="1" xfId="0" applyFont="1" applyFill="1" applyBorder="1"/>
    <xf numFmtId="0" fontId="2" fillId="0" borderId="1" xfId="0" applyFont="1" applyBorder="1"/>
    <xf numFmtId="0" fontId="2" fillId="0" borderId="0" xfId="0" applyFont="1"/>
    <xf numFmtId="0" fontId="3" fillId="4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3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 wrapText="1"/>
      <extLst>
        <ext xmlns:xfpb="http://schemas.microsoft.com/office/spreadsheetml/2022/featurepropertybag" uri="{C7286773-470A-42A8-94C5-96B5CB345126}">
          <xfpb:xfComplement i="0"/>
        </ext>
      </extLst>
    </xf>
    <xf numFmtId="0" fontId="3" fillId="5" borderId="1" xfId="0" applyFont="1" applyFill="1" applyBorder="1" applyAlignment="1">
      <alignment horizontal="center" vertic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3" fillId="5" borderId="2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2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  <extLst>
        <ext xmlns:xfpb="http://schemas.microsoft.com/office/spreadsheetml/2022/featurepropertybag" uri="{C7286773-470A-42A8-94C5-96B5CB345126}">
          <xfpb:xfComplement i="0"/>
        </ext>
      </extLst>
    </xf>
    <xf numFmtId="14" fontId="2" fillId="0" borderId="1" xfId="0" applyNumberFormat="1" applyFont="1" applyBorder="1" applyAlignment="1">
      <alignment horizontal="center" vertical="center"/>
    </xf>
    <xf numFmtId="14" fontId="2" fillId="3" borderId="1" xfId="0" applyNumberFormat="1" applyFont="1" applyFill="1" applyBorder="1" applyAlignment="1">
      <alignment horizontal="center" vertical="center"/>
    </xf>
    <xf numFmtId="14" fontId="2" fillId="0" borderId="3" xfId="0" applyNumberFormat="1" applyFont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7" fillId="5" borderId="4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3" fillId="5" borderId="5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wrapText="1"/>
    </xf>
    <xf numFmtId="0" fontId="2" fillId="2" borderId="2" xfId="0" applyFont="1" applyFill="1" applyBorder="1"/>
    <xf numFmtId="0" fontId="2" fillId="0" borderId="3" xfId="0" applyFont="1" applyBorder="1"/>
    <xf numFmtId="0" fontId="2" fillId="0" borderId="2" xfId="0" applyFont="1" applyBorder="1"/>
    <xf numFmtId="0" fontId="2" fillId="0" borderId="2" xfId="0" applyFont="1" applyBorder="1" applyAlignment="1">
      <alignment wrapText="1"/>
    </xf>
    <xf numFmtId="0" fontId="2" fillId="6" borderId="1" xfId="0" applyFont="1" applyFill="1" applyBorder="1"/>
    <xf numFmtId="0" fontId="8" fillId="0" borderId="0" xfId="0" applyFont="1" applyAlignment="1">
      <alignment horizontal="center"/>
    </xf>
    <xf numFmtId="0" fontId="10" fillId="7" borderId="9" xfId="0" applyFont="1" applyFill="1" applyBorder="1" applyAlignment="1">
      <alignment horizontal="center" vertical="center" readingOrder="1"/>
    </xf>
    <xf numFmtId="0" fontId="10" fillId="7" borderId="10" xfId="0" applyFont="1" applyFill="1" applyBorder="1" applyAlignment="1">
      <alignment horizontal="center" vertical="center" readingOrder="1"/>
    </xf>
    <xf numFmtId="0" fontId="11" fillId="9" borderId="11" xfId="0" applyFont="1" applyFill="1" applyBorder="1" applyAlignment="1">
      <alignment horizontal="center" vertical="center" readingOrder="1"/>
    </xf>
    <xf numFmtId="0" fontId="11" fillId="0" borderId="11" xfId="0" applyFont="1" applyBorder="1" applyAlignment="1">
      <alignment horizontal="center" vertical="center" readingOrder="1"/>
    </xf>
    <xf numFmtId="0" fontId="12" fillId="8" borderId="17" xfId="0" applyFont="1" applyFill="1" applyBorder="1" applyAlignment="1">
      <alignment horizontal="center" vertical="center" readingOrder="1"/>
    </xf>
    <xf numFmtId="0" fontId="10" fillId="7" borderId="19" xfId="0" applyFont="1" applyFill="1" applyBorder="1" applyAlignment="1">
      <alignment horizontal="center" vertical="center" readingOrder="1"/>
    </xf>
    <xf numFmtId="0" fontId="11" fillId="0" borderId="20" xfId="0" applyFont="1" applyBorder="1" applyAlignment="1">
      <alignment horizontal="center" vertical="center" readingOrder="1"/>
    </xf>
    <xf numFmtId="0" fontId="12" fillId="8" borderId="21" xfId="0" applyFont="1" applyFill="1" applyBorder="1" applyAlignment="1">
      <alignment horizontal="center" vertical="center" readingOrder="1"/>
    </xf>
    <xf numFmtId="0" fontId="11" fillId="0" borderId="22" xfId="0" applyFont="1" applyBorder="1" applyAlignment="1">
      <alignment horizontal="center" vertical="center" readingOrder="1"/>
    </xf>
    <xf numFmtId="0" fontId="11" fillId="9" borderId="22" xfId="0" applyFont="1" applyFill="1" applyBorder="1" applyAlignment="1">
      <alignment horizontal="center" vertical="center" readingOrder="1"/>
    </xf>
    <xf numFmtId="0" fontId="11" fillId="0" borderId="23" xfId="0" applyFont="1" applyBorder="1" applyAlignment="1">
      <alignment horizontal="center" vertical="center" readingOrder="1"/>
    </xf>
    <xf numFmtId="0" fontId="14" fillId="0" borderId="0" xfId="0" applyFont="1" applyAlignment="1">
      <alignment horizontal="center" vertical="center"/>
    </xf>
    <xf numFmtId="0" fontId="2" fillId="6" borderId="7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2" fillId="6" borderId="7" xfId="0" applyFont="1" applyFill="1" applyBorder="1" applyAlignment="1">
      <alignment horizontal="center"/>
    </xf>
    <xf numFmtId="0" fontId="2" fillId="6" borderId="8" xfId="0" applyFont="1" applyFill="1" applyBorder="1" applyAlignment="1">
      <alignment horizontal="center"/>
    </xf>
    <xf numFmtId="0" fontId="2" fillId="6" borderId="4" xfId="0" applyFont="1" applyFill="1" applyBorder="1" applyAlignment="1">
      <alignment horizontal="center"/>
    </xf>
    <xf numFmtId="0" fontId="13" fillId="0" borderId="0" xfId="1" applyFont="1" applyAlignment="1">
      <alignment horizontal="center" vertical="center"/>
    </xf>
    <xf numFmtId="0" fontId="9" fillId="7" borderId="13" xfId="0" applyFont="1" applyFill="1" applyBorder="1" applyAlignment="1">
      <alignment horizontal="center" vertical="center" readingOrder="1"/>
    </xf>
    <xf numFmtId="0" fontId="9" fillId="7" borderId="14" xfId="0" applyFont="1" applyFill="1" applyBorder="1" applyAlignment="1">
      <alignment horizontal="center" vertical="center" readingOrder="1"/>
    </xf>
    <xf numFmtId="0" fontId="9" fillId="7" borderId="15" xfId="0" applyFont="1" applyFill="1" applyBorder="1" applyAlignment="1">
      <alignment horizontal="center" vertical="center" readingOrder="1"/>
    </xf>
    <xf numFmtId="0" fontId="9" fillId="7" borderId="18" xfId="0" applyFont="1" applyFill="1" applyBorder="1" applyAlignment="1">
      <alignment horizontal="center" vertical="center" readingOrder="1"/>
    </xf>
    <xf numFmtId="0" fontId="9" fillId="7" borderId="12" xfId="0" applyFont="1" applyFill="1" applyBorder="1" applyAlignment="1">
      <alignment horizontal="center" vertical="center" readingOrder="1"/>
    </xf>
    <xf numFmtId="0" fontId="9" fillId="7" borderId="16" xfId="0" applyFont="1" applyFill="1" applyBorder="1" applyAlignment="1">
      <alignment horizontal="center" vertical="center" readingOrder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22/11/relationships/FeaturePropertyBag" Target="featurePropertyBag/featurePropertyBag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0"/>
  <sheetViews>
    <sheetView tabSelected="1" topLeftCell="I6" zoomScale="60" zoomScaleNormal="60" workbookViewId="0">
      <selection activeCell="O15" sqref="O15:S19"/>
    </sheetView>
  </sheetViews>
  <sheetFormatPr defaultColWidth="11.42578125" defaultRowHeight="14.25"/>
  <cols>
    <col min="1" max="1" width="13.140625" style="3" customWidth="1"/>
    <col min="2" max="2" width="51.85546875" style="3" customWidth="1"/>
    <col min="3" max="3" width="15.140625" style="3" customWidth="1"/>
    <col min="4" max="5" width="15.5703125" style="3" customWidth="1"/>
    <col min="6" max="6" width="17.140625" style="3" customWidth="1"/>
    <col min="7" max="7" width="12.28515625" style="3" customWidth="1"/>
    <col min="8" max="8" width="17.7109375" style="3" customWidth="1"/>
    <col min="9" max="9" width="66.140625" style="3" customWidth="1"/>
    <col min="10" max="10" width="27.42578125" style="3" customWidth="1"/>
    <col min="11" max="11" width="66.140625" style="3" bestFit="1" customWidth="1"/>
    <col min="12" max="16384" width="11.42578125" style="3"/>
  </cols>
  <sheetData>
    <row r="1" spans="1:11" ht="35.25" customHeight="1">
      <c r="A1" s="51" t="s">
        <v>0</v>
      </c>
      <c r="B1" s="51"/>
      <c r="C1" s="51"/>
      <c r="D1" s="51"/>
      <c r="E1" s="51"/>
      <c r="F1" s="51"/>
      <c r="G1" s="51"/>
      <c r="H1" s="51"/>
      <c r="I1" s="51"/>
      <c r="J1" s="51"/>
      <c r="K1" s="51"/>
    </row>
    <row r="2" spans="1:11" ht="105.75" customHeight="1">
      <c r="A2" s="51"/>
      <c r="B2" s="51"/>
      <c r="C2" s="51"/>
      <c r="D2" s="51"/>
      <c r="E2" s="51"/>
      <c r="F2" s="51"/>
      <c r="G2" s="51"/>
      <c r="H2" s="51"/>
      <c r="I2" s="51"/>
      <c r="J2" s="51"/>
      <c r="K2" s="51"/>
    </row>
    <row r="3" spans="1:11" ht="61.5">
      <c r="A3" s="58" t="s">
        <v>1</v>
      </c>
      <c r="B3" s="58"/>
      <c r="C3" s="58"/>
      <c r="D3" s="58"/>
      <c r="E3" s="58"/>
      <c r="F3" s="58"/>
      <c r="I3" s="58" t="s">
        <v>2</v>
      </c>
      <c r="J3" s="58"/>
      <c r="K3" s="58"/>
    </row>
    <row r="4" spans="1:11" ht="21.75" customHeight="1"/>
    <row r="5" spans="1:11" ht="30.75" customHeight="1">
      <c r="A5" s="4" t="s">
        <v>3</v>
      </c>
      <c r="B5" s="21" t="s">
        <v>4</v>
      </c>
      <c r="C5" s="4" t="s">
        <v>5</v>
      </c>
      <c r="D5" s="4" t="s">
        <v>6</v>
      </c>
      <c r="E5" s="4" t="s">
        <v>7</v>
      </c>
      <c r="F5" s="4"/>
      <c r="I5" s="5" t="s">
        <v>8</v>
      </c>
      <c r="J5" s="5">
        <v>17410.830000000002</v>
      </c>
    </row>
    <row r="6" spans="1:11" ht="28.5" customHeight="1">
      <c r="A6" s="32"/>
      <c r="B6" s="22" t="s">
        <v>9</v>
      </c>
      <c r="C6" s="7">
        <f>SUM(C7:C8)</f>
        <v>2</v>
      </c>
      <c r="D6" s="7"/>
      <c r="E6" s="7"/>
      <c r="F6" s="8" t="b">
        <f>IF(COUNTIF(F7:F8, TRUE)=ROWS(F7:F8), TRUE, FALSE)</f>
        <v>0</v>
      </c>
      <c r="I6" s="16" t="s">
        <v>10</v>
      </c>
      <c r="J6" s="16">
        <v>278.8</v>
      </c>
    </row>
    <row r="7" spans="1:11" ht="28.5" customHeight="1">
      <c r="A7" s="5" t="s">
        <v>11</v>
      </c>
      <c r="B7" s="23" t="s">
        <v>12</v>
      </c>
      <c r="C7" s="5">
        <v>1</v>
      </c>
      <c r="D7" s="5">
        <v>1</v>
      </c>
      <c r="E7" s="18">
        <f>DATE(2025,1,13)</f>
        <v>45670</v>
      </c>
      <c r="F7" s="6" t="b">
        <v>0</v>
      </c>
      <c r="I7" s="5" t="s">
        <v>13</v>
      </c>
      <c r="J7" s="5">
        <f>J6/8</f>
        <v>34.85</v>
      </c>
    </row>
    <row r="8" spans="1:11" ht="28.5" customHeight="1">
      <c r="A8" s="5" t="s">
        <v>14</v>
      </c>
      <c r="B8" s="24" t="s">
        <v>15</v>
      </c>
      <c r="C8" s="5">
        <v>1</v>
      </c>
      <c r="D8" s="5">
        <v>1</v>
      </c>
      <c r="E8" s="18">
        <f>E7</f>
        <v>45670</v>
      </c>
      <c r="F8" s="6" t="b">
        <v>0</v>
      </c>
    </row>
    <row r="9" spans="1:11" ht="28.5" customHeight="1">
      <c r="A9" s="32"/>
      <c r="B9" s="25" t="s">
        <v>16</v>
      </c>
      <c r="C9" s="7">
        <f>SUM(C10:C12)</f>
        <v>6</v>
      </c>
      <c r="D9" s="7"/>
      <c r="E9" s="7"/>
      <c r="F9" s="9" t="b">
        <f>IF(COUNTIF(F10:F12, TRUE)=ROWS(F10:F12), TRUE, FALSE)</f>
        <v>0</v>
      </c>
      <c r="I9" s="4" t="s">
        <v>17</v>
      </c>
      <c r="J9" s="4" t="s">
        <v>18</v>
      </c>
      <c r="K9" s="4" t="s">
        <v>19</v>
      </c>
    </row>
    <row r="10" spans="1:11" ht="28.5" customHeight="1">
      <c r="A10" s="5" t="s">
        <v>20</v>
      </c>
      <c r="B10" s="26" t="s">
        <v>21</v>
      </c>
      <c r="C10" s="10">
        <v>2</v>
      </c>
      <c r="D10" s="10">
        <v>2</v>
      </c>
      <c r="E10" s="19">
        <f>E8+C8</f>
        <v>45671</v>
      </c>
      <c r="F10" s="11" t="b">
        <v>0</v>
      </c>
      <c r="I10" s="5" t="s">
        <v>22</v>
      </c>
      <c r="J10" s="5">
        <v>96</v>
      </c>
      <c r="K10" s="5" t="s">
        <v>23</v>
      </c>
    </row>
    <row r="11" spans="1:11" ht="28.5" customHeight="1">
      <c r="A11" s="5" t="s">
        <v>24</v>
      </c>
      <c r="B11" s="24" t="s">
        <v>25</v>
      </c>
      <c r="C11" s="5">
        <v>2</v>
      </c>
      <c r="D11" s="5">
        <v>2</v>
      </c>
      <c r="E11" s="19">
        <f>E10+C10</f>
        <v>45673</v>
      </c>
      <c r="F11" s="6" t="b">
        <v>0</v>
      </c>
      <c r="I11" s="14" t="s">
        <v>26</v>
      </c>
      <c r="J11" s="14">
        <v>12</v>
      </c>
      <c r="K11" s="14" t="s">
        <v>27</v>
      </c>
    </row>
    <row r="12" spans="1:11" ht="28.5" customHeight="1">
      <c r="A12" s="5" t="s">
        <v>28</v>
      </c>
      <c r="B12" s="27" t="s">
        <v>29</v>
      </c>
      <c r="C12" s="5">
        <v>2</v>
      </c>
      <c r="D12" s="5">
        <v>2</v>
      </c>
      <c r="E12" s="19">
        <f>E11+C11</f>
        <v>45675</v>
      </c>
      <c r="F12" s="6" t="b">
        <v>0</v>
      </c>
      <c r="I12" s="5" t="s">
        <v>30</v>
      </c>
      <c r="J12" s="5">
        <f>389/30</f>
        <v>12.966666666666667</v>
      </c>
      <c r="K12" s="5" t="s">
        <v>31</v>
      </c>
    </row>
    <row r="13" spans="1:11" ht="28.5" customHeight="1">
      <c r="A13" s="32"/>
      <c r="B13" s="25" t="s">
        <v>32</v>
      </c>
      <c r="C13" s="7">
        <f>SUM(C14:C17)</f>
        <v>9</v>
      </c>
      <c r="D13" s="7"/>
      <c r="E13" s="7"/>
      <c r="F13" s="9" t="b">
        <f>IF(COUNTIF(F14:F17, TRUE)=ROWS(F14:F17), TRUE, FALSE)</f>
        <v>0</v>
      </c>
      <c r="I13" s="5" t="s">
        <v>33</v>
      </c>
      <c r="J13" s="5">
        <f>300*4</f>
        <v>1200</v>
      </c>
      <c r="K13" s="5" t="s">
        <v>34</v>
      </c>
    </row>
    <row r="14" spans="1:11" ht="28.5" customHeight="1">
      <c r="A14" s="5" t="s">
        <v>35</v>
      </c>
      <c r="B14" s="28" t="s">
        <v>36</v>
      </c>
      <c r="C14" s="5">
        <v>3</v>
      </c>
      <c r="D14" s="5">
        <v>2</v>
      </c>
      <c r="E14" s="18">
        <f>E12+C12</f>
        <v>45677</v>
      </c>
      <c r="F14" s="6" t="b">
        <v>0</v>
      </c>
      <c r="I14" s="5" t="s">
        <v>37</v>
      </c>
      <c r="J14" s="5">
        <f>186/30</f>
        <v>6.2</v>
      </c>
      <c r="K14" s="5"/>
    </row>
    <row r="15" spans="1:11" ht="28.5" customHeight="1">
      <c r="A15" s="5" t="s">
        <v>38</v>
      </c>
      <c r="B15" s="28" t="s">
        <v>39</v>
      </c>
      <c r="C15" s="5">
        <v>2</v>
      </c>
      <c r="D15" s="5">
        <v>1</v>
      </c>
      <c r="E15" s="18">
        <f>E14+C14</f>
        <v>45680</v>
      </c>
      <c r="F15" s="6" t="b">
        <v>0</v>
      </c>
      <c r="I15" s="5" t="s">
        <v>40</v>
      </c>
      <c r="J15" s="5">
        <f>1200/30</f>
        <v>40</v>
      </c>
      <c r="K15" s="5"/>
    </row>
    <row r="16" spans="1:11" ht="28.5" customHeight="1">
      <c r="A16" s="5" t="s">
        <v>41</v>
      </c>
      <c r="B16" s="28" t="s">
        <v>42</v>
      </c>
      <c r="C16" s="5">
        <v>1</v>
      </c>
      <c r="D16" s="5">
        <v>2</v>
      </c>
      <c r="E16" s="18">
        <f t="shared" ref="E16:E17" si="0">E15+C15</f>
        <v>45682</v>
      </c>
      <c r="F16" s="6" t="b">
        <v>0</v>
      </c>
      <c r="I16" s="5" t="s">
        <v>43</v>
      </c>
      <c r="J16" s="5">
        <v>30</v>
      </c>
      <c r="K16" s="5"/>
    </row>
    <row r="17" spans="1:11" ht="28.5" customHeight="1">
      <c r="A17" s="5" t="s">
        <v>44</v>
      </c>
      <c r="B17" s="28" t="s">
        <v>45</v>
      </c>
      <c r="C17" s="5">
        <v>3</v>
      </c>
      <c r="D17" s="5">
        <v>3</v>
      </c>
      <c r="E17" s="18">
        <f t="shared" si="0"/>
        <v>45683</v>
      </c>
      <c r="F17" s="6" t="b">
        <v>0</v>
      </c>
      <c r="I17" s="52"/>
      <c r="J17" s="53"/>
      <c r="K17" s="54"/>
    </row>
    <row r="18" spans="1:11" ht="28.5" customHeight="1">
      <c r="A18" s="32"/>
      <c r="B18" s="29" t="s">
        <v>46</v>
      </c>
      <c r="C18" s="12">
        <f>SUM(C19:C23)</f>
        <v>7</v>
      </c>
      <c r="D18" s="12"/>
      <c r="E18" s="12"/>
      <c r="F18" s="13" t="b">
        <f>IF(COUNTIF(F19:F23, TRUE)=ROWS(F19:F23), TRUE, FALSE)</f>
        <v>0</v>
      </c>
      <c r="I18" s="5" t="s">
        <v>47</v>
      </c>
      <c r="J18" s="5">
        <f>SUM(J10:J16)</f>
        <v>1397.1666666666667</v>
      </c>
      <c r="K18" s="5"/>
    </row>
    <row r="19" spans="1:11" ht="28.5" customHeight="1">
      <c r="A19" s="5" t="s">
        <v>48</v>
      </c>
      <c r="B19" s="27" t="s">
        <v>49</v>
      </c>
      <c r="C19" s="5">
        <v>3</v>
      </c>
      <c r="D19" s="5">
        <v>2</v>
      </c>
      <c r="E19" s="18">
        <f>E17+C17</f>
        <v>45686</v>
      </c>
      <c r="F19" s="6" t="b">
        <v>0</v>
      </c>
    </row>
    <row r="20" spans="1:11" ht="28.5" customHeight="1">
      <c r="A20" s="5" t="s">
        <v>50</v>
      </c>
      <c r="B20" s="30" t="s">
        <v>51</v>
      </c>
      <c r="C20" s="14">
        <v>1</v>
      </c>
      <c r="D20" s="14">
        <v>1</v>
      </c>
      <c r="E20" s="20">
        <f>E19+C19</f>
        <v>45689</v>
      </c>
      <c r="F20" s="15" t="b">
        <v>0</v>
      </c>
    </row>
    <row r="21" spans="1:11" ht="28.5" customHeight="1">
      <c r="A21" s="5" t="s">
        <v>52</v>
      </c>
      <c r="B21" s="27" t="s">
        <v>53</v>
      </c>
      <c r="C21" s="5">
        <v>1</v>
      </c>
      <c r="D21" s="5">
        <v>1</v>
      </c>
      <c r="E21" s="20">
        <f t="shared" ref="E21:E23" si="1">E20+C20</f>
        <v>45690</v>
      </c>
      <c r="F21" s="6" t="b">
        <v>0</v>
      </c>
    </row>
    <row r="22" spans="1:11" ht="28.5" customHeight="1">
      <c r="A22" s="5" t="s">
        <v>54</v>
      </c>
      <c r="B22" s="27" t="s">
        <v>55</v>
      </c>
      <c r="C22" s="5">
        <v>1</v>
      </c>
      <c r="D22" s="5">
        <v>1</v>
      </c>
      <c r="E22" s="20">
        <f t="shared" si="1"/>
        <v>45691</v>
      </c>
      <c r="F22" s="6" t="b">
        <v>0</v>
      </c>
      <c r="I22" s="34" t="s">
        <v>56</v>
      </c>
      <c r="J22" s="34" t="s">
        <v>57</v>
      </c>
      <c r="K22" s="34" t="s">
        <v>19</v>
      </c>
    </row>
    <row r="23" spans="1:11" ht="28.5" customHeight="1">
      <c r="A23" s="5" t="s">
        <v>58</v>
      </c>
      <c r="B23" s="24" t="s">
        <v>59</v>
      </c>
      <c r="C23" s="5">
        <v>1</v>
      </c>
      <c r="D23" s="5">
        <v>1</v>
      </c>
      <c r="E23" s="20">
        <f t="shared" si="1"/>
        <v>45692</v>
      </c>
      <c r="F23" s="6" t="b">
        <v>0</v>
      </c>
      <c r="I23" s="2" t="s">
        <v>60</v>
      </c>
      <c r="J23" s="2">
        <f>12000*5</f>
        <v>60000</v>
      </c>
      <c r="K23" s="33" t="s">
        <v>61</v>
      </c>
    </row>
    <row r="24" spans="1:11" ht="28.5" customHeight="1">
      <c r="A24" s="32"/>
      <c r="B24" s="29" t="s">
        <v>62</v>
      </c>
      <c r="C24" s="12">
        <f>SUM(C25:C29)</f>
        <v>10</v>
      </c>
      <c r="D24" s="12"/>
      <c r="E24" s="12"/>
      <c r="F24" s="13" t="b">
        <f>IF(COUNTIF(F25:F29, TRUE)=ROWS(F25:F29), TRUE, FALSE)</f>
        <v>0</v>
      </c>
      <c r="I24" s="33" t="s">
        <v>63</v>
      </c>
      <c r="J24" s="2">
        <v>5000</v>
      </c>
      <c r="K24" s="2" t="s">
        <v>64</v>
      </c>
    </row>
    <row r="25" spans="1:11" ht="28.5" customHeight="1">
      <c r="A25" s="5" t="s">
        <v>65</v>
      </c>
      <c r="B25" s="27" t="s">
        <v>66</v>
      </c>
      <c r="C25" s="5">
        <v>1</v>
      </c>
      <c r="D25" s="5">
        <v>2</v>
      </c>
      <c r="E25" s="18">
        <f>E23+C23</f>
        <v>45693</v>
      </c>
      <c r="F25" s="6" t="b">
        <v>0</v>
      </c>
      <c r="I25" s="37" t="s">
        <v>67</v>
      </c>
      <c r="J25" s="36">
        <f>J5*4</f>
        <v>69643.320000000007</v>
      </c>
      <c r="K25" s="37" t="s">
        <v>68</v>
      </c>
    </row>
    <row r="26" spans="1:11" ht="27.75" customHeight="1">
      <c r="A26" s="5" t="s">
        <v>69</v>
      </c>
      <c r="B26" s="27" t="s">
        <v>70</v>
      </c>
      <c r="C26" s="5">
        <v>3</v>
      </c>
      <c r="D26" s="5">
        <v>2</v>
      </c>
      <c r="E26" s="18">
        <f>E25+C25</f>
        <v>45694</v>
      </c>
      <c r="F26" s="6" t="b">
        <v>0</v>
      </c>
      <c r="I26" s="55"/>
      <c r="J26" s="56"/>
      <c r="K26" s="57"/>
    </row>
    <row r="27" spans="1:11" ht="27.75" customHeight="1">
      <c r="A27" s="5" t="s">
        <v>71</v>
      </c>
      <c r="B27" s="24" t="s">
        <v>72</v>
      </c>
      <c r="C27" s="5">
        <v>2</v>
      </c>
      <c r="D27" s="5">
        <v>2</v>
      </c>
      <c r="E27" s="18">
        <f t="shared" ref="E27:E29" si="2">E26+C26</f>
        <v>45697</v>
      </c>
      <c r="F27" s="6" t="b">
        <v>0</v>
      </c>
      <c r="I27" s="2" t="s">
        <v>73</v>
      </c>
      <c r="J27" s="2">
        <f>J23+J24+J25</f>
        <v>134643.32</v>
      </c>
      <c r="K27" s="2"/>
    </row>
    <row r="28" spans="1:11" ht="27.75" customHeight="1">
      <c r="A28" s="5" t="s">
        <v>74</v>
      </c>
      <c r="B28" s="27" t="s">
        <v>75</v>
      </c>
      <c r="C28" s="5">
        <v>2</v>
      </c>
      <c r="D28" s="5">
        <v>2</v>
      </c>
      <c r="E28" s="18">
        <f t="shared" si="2"/>
        <v>45699</v>
      </c>
      <c r="F28" s="6" t="b">
        <v>0</v>
      </c>
    </row>
    <row r="29" spans="1:11" ht="27.75" customHeight="1">
      <c r="A29" s="5" t="s">
        <v>76</v>
      </c>
      <c r="B29" s="27" t="s">
        <v>77</v>
      </c>
      <c r="C29" s="5">
        <v>2</v>
      </c>
      <c r="D29" s="5">
        <v>2</v>
      </c>
      <c r="E29" s="18">
        <f t="shared" si="2"/>
        <v>45701</v>
      </c>
      <c r="F29" s="6" t="b">
        <v>0</v>
      </c>
    </row>
    <row r="30" spans="1:11" ht="27.75" customHeight="1">
      <c r="A30" s="32"/>
      <c r="B30" s="25" t="s">
        <v>78</v>
      </c>
      <c r="C30" s="7">
        <f>SUM(C31:C33)</f>
        <v>8</v>
      </c>
      <c r="D30" s="7"/>
      <c r="E30" s="7"/>
      <c r="F30" s="9" t="b">
        <f>IF(COUNTIF(F31:F33, TRUE)=ROWS(F31:F33), TRUE, FALSE)</f>
        <v>0</v>
      </c>
      <c r="I30" s="1" t="s">
        <v>79</v>
      </c>
      <c r="J30" s="1" t="s">
        <v>80</v>
      </c>
      <c r="K30" s="1" t="s">
        <v>19</v>
      </c>
    </row>
    <row r="31" spans="1:11" ht="27.75" customHeight="1">
      <c r="A31" s="5" t="s">
        <v>81</v>
      </c>
      <c r="B31" s="27" t="s">
        <v>82</v>
      </c>
      <c r="C31" s="5">
        <v>2</v>
      </c>
      <c r="D31" s="5">
        <v>2</v>
      </c>
      <c r="E31" s="18">
        <f>E29+C29</f>
        <v>45703</v>
      </c>
      <c r="F31" s="6" t="b">
        <v>0</v>
      </c>
      <c r="I31" s="2" t="s">
        <v>83</v>
      </c>
      <c r="J31" s="2">
        <v>420</v>
      </c>
      <c r="K31" s="2" t="s">
        <v>84</v>
      </c>
    </row>
    <row r="32" spans="1:11" ht="27.75" customHeight="1">
      <c r="A32" s="5" t="s">
        <v>85</v>
      </c>
      <c r="B32" s="27" t="s">
        <v>86</v>
      </c>
      <c r="C32" s="5">
        <v>3</v>
      </c>
      <c r="D32" s="5">
        <v>3</v>
      </c>
      <c r="E32" s="18">
        <f>E31+C31</f>
        <v>45705</v>
      </c>
      <c r="F32" s="6" t="b">
        <v>0</v>
      </c>
      <c r="I32" s="2" t="s">
        <v>87</v>
      </c>
      <c r="J32" s="2">
        <v>911.58</v>
      </c>
      <c r="K32" s="2" t="s">
        <v>88</v>
      </c>
    </row>
    <row r="33" spans="1:10" ht="27.75" customHeight="1">
      <c r="A33" s="5" t="s">
        <v>89</v>
      </c>
      <c r="B33" s="27" t="s">
        <v>90</v>
      </c>
      <c r="C33" s="5">
        <v>3</v>
      </c>
      <c r="D33" s="5">
        <v>3</v>
      </c>
      <c r="E33" s="18">
        <f>E32+C32</f>
        <v>45708</v>
      </c>
      <c r="F33" s="6" t="b">
        <v>0</v>
      </c>
    </row>
    <row r="34" spans="1:10" ht="27.75" customHeight="1">
      <c r="A34" s="32"/>
      <c r="B34" s="25" t="s">
        <v>91</v>
      </c>
      <c r="C34" s="7">
        <f>SUM(C35)</f>
        <v>1</v>
      </c>
      <c r="D34" s="7"/>
      <c r="E34" s="7"/>
      <c r="F34" s="9" t="b">
        <f>IF(COUNTIF(F35, TRUE)=ROWS(F35), TRUE, FALSE)</f>
        <v>0</v>
      </c>
    </row>
    <row r="35" spans="1:10" ht="27.75" customHeight="1">
      <c r="A35" s="5" t="s">
        <v>92</v>
      </c>
      <c r="B35" s="27" t="s">
        <v>93</v>
      </c>
      <c r="C35" s="5">
        <v>1</v>
      </c>
      <c r="D35" s="5">
        <v>4</v>
      </c>
      <c r="E35" s="18">
        <f>E33+C33</f>
        <v>45711</v>
      </c>
      <c r="F35" s="6" t="b">
        <v>0</v>
      </c>
    </row>
    <row r="36" spans="1:10" ht="27.75" customHeight="1">
      <c r="A36" s="32"/>
      <c r="B36" s="25" t="s">
        <v>94</v>
      </c>
      <c r="C36" s="7">
        <f>SUM(C37:C43)</f>
        <v>24</v>
      </c>
      <c r="D36" s="7"/>
      <c r="E36" s="7"/>
      <c r="F36" s="9" t="b">
        <f>IF(COUNTIF(F37:F43, TRUE)=ROWS(F37:F43), TRUE, FALSE)</f>
        <v>0</v>
      </c>
      <c r="I36" s="39" t="s">
        <v>95</v>
      </c>
      <c r="J36" s="39"/>
    </row>
    <row r="37" spans="1:10" ht="27.75" customHeight="1">
      <c r="A37" s="5" t="s">
        <v>96</v>
      </c>
      <c r="B37" s="27" t="s">
        <v>97</v>
      </c>
      <c r="C37" s="5">
        <v>3</v>
      </c>
      <c r="D37" s="5">
        <v>2</v>
      </c>
      <c r="E37" s="18">
        <f>E35+C35</f>
        <v>45712</v>
      </c>
      <c r="F37" s="6" t="b">
        <v>0</v>
      </c>
    </row>
    <row r="38" spans="1:10" ht="27.75" customHeight="1">
      <c r="A38" s="5" t="s">
        <v>98</v>
      </c>
      <c r="B38" s="27" t="s">
        <v>99</v>
      </c>
      <c r="C38" s="5">
        <v>2</v>
      </c>
      <c r="D38" s="5">
        <v>1</v>
      </c>
      <c r="E38" s="18">
        <f>E37+C37</f>
        <v>45715</v>
      </c>
      <c r="F38" s="6" t="b">
        <v>0</v>
      </c>
      <c r="I38" s="2" t="s">
        <v>100</v>
      </c>
      <c r="J38" s="2">
        <f>J27</f>
        <v>134643.32</v>
      </c>
    </row>
    <row r="39" spans="1:10" ht="27.75" customHeight="1">
      <c r="A39" s="5" t="s">
        <v>101</v>
      </c>
      <c r="B39" s="27" t="s">
        <v>102</v>
      </c>
      <c r="C39" s="5">
        <v>4</v>
      </c>
      <c r="D39" s="5">
        <v>2</v>
      </c>
      <c r="E39" s="18">
        <f t="shared" ref="E39:E43" si="3">E38+C38</f>
        <v>45717</v>
      </c>
      <c r="F39" s="6" t="b">
        <v>0</v>
      </c>
      <c r="I39" s="35" t="s">
        <v>103</v>
      </c>
      <c r="J39" s="35">
        <f>4*J6</f>
        <v>1115.2</v>
      </c>
    </row>
    <row r="40" spans="1:10" ht="27.75" customHeight="1">
      <c r="A40" s="5" t="s">
        <v>104</v>
      </c>
      <c r="B40" s="27" t="s">
        <v>105</v>
      </c>
      <c r="C40" s="5">
        <v>2</v>
      </c>
      <c r="D40" s="5">
        <v>1</v>
      </c>
      <c r="E40" s="18">
        <f t="shared" si="3"/>
        <v>45721</v>
      </c>
      <c r="F40" s="6" t="b">
        <v>0</v>
      </c>
      <c r="I40" s="2" t="s">
        <v>106</v>
      </c>
      <c r="J40" s="2">
        <f>(C57*J18)+(3*(J31+J32))</f>
        <v>126945.40666666668</v>
      </c>
    </row>
    <row r="41" spans="1:10" ht="27.75" customHeight="1">
      <c r="A41" s="5" t="s">
        <v>107</v>
      </c>
      <c r="B41" s="27" t="s">
        <v>108</v>
      </c>
      <c r="C41" s="5">
        <v>3</v>
      </c>
      <c r="D41" s="5">
        <v>2</v>
      </c>
      <c r="E41" s="18">
        <f t="shared" si="3"/>
        <v>45723</v>
      </c>
      <c r="F41" s="6" t="b">
        <v>0</v>
      </c>
      <c r="I41" s="2" t="s">
        <v>109</v>
      </c>
      <c r="J41" s="2">
        <f>SUM(J31:J32)*2</f>
        <v>2663.16</v>
      </c>
    </row>
    <row r="42" spans="1:10" ht="27.75" customHeight="1">
      <c r="A42" s="5" t="s">
        <v>110</v>
      </c>
      <c r="B42" s="27" t="s">
        <v>111</v>
      </c>
      <c r="C42" s="5">
        <v>5</v>
      </c>
      <c r="D42" s="5">
        <v>3</v>
      </c>
      <c r="E42" s="18">
        <f t="shared" si="3"/>
        <v>45726</v>
      </c>
      <c r="F42" s="6" t="b">
        <v>0</v>
      </c>
      <c r="I42" s="38" t="s">
        <v>112</v>
      </c>
      <c r="J42" s="38">
        <f>SUM(J38:J41)</f>
        <v>265367.08666666667</v>
      </c>
    </row>
    <row r="43" spans="1:10" ht="27.75" customHeight="1">
      <c r="A43" s="5" t="s">
        <v>113</v>
      </c>
      <c r="B43" s="27" t="s">
        <v>114</v>
      </c>
      <c r="C43" s="5">
        <v>5</v>
      </c>
      <c r="D43" s="5">
        <v>3</v>
      </c>
      <c r="E43" s="18">
        <f t="shared" si="3"/>
        <v>45731</v>
      </c>
      <c r="F43" s="6" t="b">
        <v>0</v>
      </c>
    </row>
    <row r="44" spans="1:10" ht="27.75" customHeight="1">
      <c r="A44" s="32"/>
      <c r="B44" s="25" t="s">
        <v>115</v>
      </c>
      <c r="C44" s="7">
        <f>SUM(C45:C48)</f>
        <v>11</v>
      </c>
      <c r="D44" s="7"/>
      <c r="E44" s="7"/>
      <c r="F44" s="9" t="b">
        <f>IF(COUNTIF(F45:F48, TRUE)=ROWS(F45:F48), TRUE, FALSE)</f>
        <v>0</v>
      </c>
      <c r="I44" s="36" t="s">
        <v>116</v>
      </c>
      <c r="J44" s="36">
        <f>J42*0.2</f>
        <v>53073.417333333338</v>
      </c>
    </row>
    <row r="45" spans="1:10" ht="27.75" customHeight="1">
      <c r="A45" s="5" t="s">
        <v>117</v>
      </c>
      <c r="B45" s="27" t="s">
        <v>118</v>
      </c>
      <c r="C45" s="5">
        <v>3</v>
      </c>
      <c r="D45" s="5">
        <v>4</v>
      </c>
      <c r="E45" s="18">
        <f>E43+C43</f>
        <v>45736</v>
      </c>
      <c r="F45" s="6" t="b">
        <v>0</v>
      </c>
      <c r="I45" s="2" t="s">
        <v>119</v>
      </c>
      <c r="J45" s="2">
        <f>J42*0.1</f>
        <v>26536.708666666669</v>
      </c>
    </row>
    <row r="46" spans="1:10" ht="27.75" customHeight="1">
      <c r="A46" s="5" t="s">
        <v>120</v>
      </c>
      <c r="B46" s="28" t="s">
        <v>121</v>
      </c>
      <c r="C46" s="5">
        <v>1</v>
      </c>
      <c r="D46" s="5">
        <v>1</v>
      </c>
      <c r="E46" s="18">
        <f>E45+C45</f>
        <v>45739</v>
      </c>
      <c r="F46" s="6" t="b">
        <v>0</v>
      </c>
      <c r="I46" s="38" t="s">
        <v>112</v>
      </c>
      <c r="J46" s="38">
        <f>SUM(J42:J45)</f>
        <v>344977.21266666666</v>
      </c>
    </row>
    <row r="47" spans="1:10" ht="27.75" customHeight="1">
      <c r="A47" s="5" t="s">
        <v>122</v>
      </c>
      <c r="B47" s="27" t="s">
        <v>123</v>
      </c>
      <c r="C47" s="5">
        <v>3</v>
      </c>
      <c r="D47" s="5">
        <v>2</v>
      </c>
      <c r="E47" s="18">
        <f t="shared" ref="E47:E48" si="4">E46+C46</f>
        <v>45740</v>
      </c>
      <c r="F47" s="6" t="b">
        <v>0</v>
      </c>
    </row>
    <row r="48" spans="1:10" ht="27.75" customHeight="1">
      <c r="A48" s="5" t="s">
        <v>124</v>
      </c>
      <c r="B48" s="27" t="s">
        <v>125</v>
      </c>
      <c r="C48" s="5">
        <v>4</v>
      </c>
      <c r="D48" s="5">
        <v>3</v>
      </c>
      <c r="E48" s="18">
        <f t="shared" si="4"/>
        <v>45743</v>
      </c>
      <c r="F48" s="6" t="b">
        <v>0</v>
      </c>
      <c r="I48" s="2" t="s">
        <v>126</v>
      </c>
      <c r="J48" s="2">
        <f>J46*0.168</f>
        <v>57956.171728000001</v>
      </c>
    </row>
    <row r="49" spans="1:10" ht="28.5" customHeight="1">
      <c r="A49" s="32"/>
      <c r="B49" s="25" t="s">
        <v>127</v>
      </c>
      <c r="C49" s="7">
        <f>SUM(C50:C52)</f>
        <v>5</v>
      </c>
      <c r="D49" s="7"/>
      <c r="E49" s="7"/>
      <c r="F49" s="9" t="b">
        <f>IF(COUNTIF(F50:F52, TRUE)=ROWS(F50:F52), TRUE, FALSE)</f>
        <v>0</v>
      </c>
    </row>
    <row r="50" spans="1:10" ht="28.5" customHeight="1">
      <c r="A50" s="5" t="s">
        <v>128</v>
      </c>
      <c r="B50" s="27" t="s">
        <v>129</v>
      </c>
      <c r="C50" s="5">
        <v>2</v>
      </c>
      <c r="D50" s="5">
        <v>2</v>
      </c>
      <c r="E50" s="18">
        <f>E48+C48</f>
        <v>45747</v>
      </c>
      <c r="F50" s="6" t="b">
        <v>0</v>
      </c>
      <c r="I50" s="2" t="s">
        <v>130</v>
      </c>
      <c r="J50" s="2">
        <f>SUM(J46:J48)</f>
        <v>402933.38439466665</v>
      </c>
    </row>
    <row r="51" spans="1:10" ht="28.5" customHeight="1">
      <c r="A51" s="5" t="s">
        <v>131</v>
      </c>
      <c r="B51" s="27" t="s">
        <v>132</v>
      </c>
      <c r="C51" s="5">
        <v>2</v>
      </c>
      <c r="D51" s="5">
        <v>2</v>
      </c>
      <c r="E51" s="18">
        <f>E50+C50</f>
        <v>45749</v>
      </c>
      <c r="F51" s="6" t="b">
        <v>0</v>
      </c>
    </row>
    <row r="52" spans="1:10" ht="28.5" customHeight="1">
      <c r="A52" s="5" t="s">
        <v>133</v>
      </c>
      <c r="B52" s="31" t="s">
        <v>134</v>
      </c>
      <c r="C52" s="16">
        <v>1</v>
      </c>
      <c r="D52" s="16">
        <v>1</v>
      </c>
      <c r="E52" s="18">
        <f>E51+C51</f>
        <v>45751</v>
      </c>
      <c r="F52" s="17" t="b">
        <v>0</v>
      </c>
    </row>
    <row r="53" spans="1:10" ht="27" customHeight="1">
      <c r="A53" s="32"/>
      <c r="B53" s="25" t="s">
        <v>135</v>
      </c>
      <c r="C53" s="7">
        <f>SUM(C54:C55)</f>
        <v>5</v>
      </c>
      <c r="D53" s="7"/>
      <c r="E53" s="7"/>
      <c r="F53" s="9" t="b">
        <f>IF(COUNTIF(F54:F55, TRUE)=ROWS(F54:F55), TRUE, FALSE)</f>
        <v>0</v>
      </c>
    </row>
    <row r="54" spans="1:10" ht="27" customHeight="1">
      <c r="A54" s="5" t="s">
        <v>136</v>
      </c>
      <c r="B54" s="27" t="s">
        <v>137</v>
      </c>
      <c r="C54" s="5">
        <v>4</v>
      </c>
      <c r="D54" s="5">
        <v>3</v>
      </c>
      <c r="E54" s="18">
        <f>E52+C52</f>
        <v>45752</v>
      </c>
      <c r="F54" s="6" t="b">
        <v>0</v>
      </c>
    </row>
    <row r="55" spans="1:10" ht="27" customHeight="1">
      <c r="A55" s="5" t="s">
        <v>138</v>
      </c>
      <c r="B55" s="27" t="s">
        <v>139</v>
      </c>
      <c r="C55" s="5">
        <v>1</v>
      </c>
      <c r="D55" s="5">
        <v>1</v>
      </c>
      <c r="E55" s="18">
        <f>E54+C54</f>
        <v>45756</v>
      </c>
      <c r="F55" s="6" t="b">
        <v>0</v>
      </c>
    </row>
    <row r="57" spans="1:10" ht="29.25" customHeight="1">
      <c r="B57" s="38" t="s">
        <v>140</v>
      </c>
      <c r="C57" s="38">
        <f>C53+C49+C44+C36+C34+C30+C24+C18+C13+C9+C6</f>
        <v>88</v>
      </c>
    </row>
    <row r="60" spans="1:10" ht="13.5" customHeight="1"/>
  </sheetData>
  <mergeCells count="5">
    <mergeCell ref="A1:K2"/>
    <mergeCell ref="I17:K17"/>
    <mergeCell ref="I26:K26"/>
    <mergeCell ref="I3:K3"/>
    <mergeCell ref="A3:F3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5216A-F161-4A2F-A54B-5D68E920F8D7}">
  <dimension ref="A1:BL41"/>
  <sheetViews>
    <sheetView workbookViewId="0">
      <selection activeCell="AC45" sqref="AC45"/>
    </sheetView>
  </sheetViews>
  <sheetFormatPr defaultColWidth="5.7109375" defaultRowHeight="27.75" customHeight="1"/>
  <cols>
    <col min="1" max="1" width="22.5703125" customWidth="1"/>
  </cols>
  <sheetData>
    <row r="1" spans="1:64" ht="27.75" customHeight="1">
      <c r="A1" s="63" t="s">
        <v>141</v>
      </c>
      <c r="B1" s="59" t="s">
        <v>142</v>
      </c>
      <c r="C1" s="60"/>
      <c r="D1" s="60"/>
      <c r="E1" s="60"/>
      <c r="F1" s="60"/>
      <c r="G1" s="60"/>
      <c r="H1" s="61"/>
      <c r="I1" s="59" t="s">
        <v>143</v>
      </c>
      <c r="J1" s="60"/>
      <c r="K1" s="60"/>
      <c r="L1" s="60"/>
      <c r="M1" s="60"/>
      <c r="N1" s="60"/>
      <c r="O1" s="61"/>
      <c r="P1" s="59" t="s">
        <v>144</v>
      </c>
      <c r="Q1" s="60"/>
      <c r="R1" s="60"/>
      <c r="S1" s="60"/>
      <c r="T1" s="60"/>
      <c r="U1" s="60"/>
      <c r="V1" s="61"/>
      <c r="W1" s="59" t="s">
        <v>145</v>
      </c>
      <c r="X1" s="60"/>
      <c r="Y1" s="60"/>
      <c r="Z1" s="60"/>
      <c r="AA1" s="60"/>
      <c r="AB1" s="60"/>
      <c r="AC1" s="61"/>
      <c r="AD1" s="59" t="s">
        <v>146</v>
      </c>
      <c r="AE1" s="60"/>
      <c r="AF1" s="60"/>
      <c r="AG1" s="60"/>
      <c r="AH1" s="60"/>
      <c r="AI1" s="60"/>
      <c r="AJ1" s="61"/>
      <c r="AK1" s="59" t="s">
        <v>147</v>
      </c>
      <c r="AL1" s="60"/>
      <c r="AM1" s="60"/>
      <c r="AN1" s="60"/>
      <c r="AO1" s="60"/>
      <c r="AP1" s="60"/>
      <c r="AQ1" s="61"/>
      <c r="AR1" s="59" t="s">
        <v>148</v>
      </c>
      <c r="AS1" s="60"/>
      <c r="AT1" s="60"/>
      <c r="AU1" s="60"/>
      <c r="AV1" s="60"/>
      <c r="AW1" s="60"/>
      <c r="AX1" s="61"/>
      <c r="AY1" s="59" t="s">
        <v>149</v>
      </c>
      <c r="AZ1" s="60"/>
      <c r="BA1" s="60"/>
      <c r="BB1" s="60"/>
      <c r="BC1" s="60"/>
      <c r="BD1" s="60"/>
      <c r="BE1" s="61"/>
      <c r="BF1" s="59" t="s">
        <v>150</v>
      </c>
      <c r="BG1" s="60"/>
      <c r="BH1" s="60"/>
      <c r="BI1" s="60"/>
      <c r="BJ1" s="60"/>
      <c r="BK1" s="60"/>
      <c r="BL1" s="62"/>
    </row>
    <row r="2" spans="1:64" ht="27.75" customHeight="1">
      <c r="A2" s="64"/>
      <c r="B2" s="40" t="s">
        <v>151</v>
      </c>
      <c r="C2" s="41" t="s">
        <v>152</v>
      </c>
      <c r="D2" s="41" t="s">
        <v>153</v>
      </c>
      <c r="E2" s="41" t="s">
        <v>152</v>
      </c>
      <c r="F2" s="41" t="s">
        <v>154</v>
      </c>
      <c r="G2" s="41" t="s">
        <v>155</v>
      </c>
      <c r="H2" s="41" t="s">
        <v>155</v>
      </c>
      <c r="I2" s="41" t="s">
        <v>151</v>
      </c>
      <c r="J2" s="41" t="s">
        <v>152</v>
      </c>
      <c r="K2" s="41" t="s">
        <v>153</v>
      </c>
      <c r="L2" s="41" t="s">
        <v>152</v>
      </c>
      <c r="M2" s="41" t="s">
        <v>154</v>
      </c>
      <c r="N2" s="41" t="s">
        <v>155</v>
      </c>
      <c r="O2" s="41" t="s">
        <v>155</v>
      </c>
      <c r="P2" s="41" t="s">
        <v>151</v>
      </c>
      <c r="Q2" s="41" t="s">
        <v>152</v>
      </c>
      <c r="R2" s="41" t="s">
        <v>153</v>
      </c>
      <c r="S2" s="41" t="s">
        <v>152</v>
      </c>
      <c r="T2" s="41" t="s">
        <v>154</v>
      </c>
      <c r="U2" s="41" t="s">
        <v>155</v>
      </c>
      <c r="V2" s="41" t="s">
        <v>155</v>
      </c>
      <c r="W2" s="41" t="s">
        <v>151</v>
      </c>
      <c r="X2" s="41" t="s">
        <v>152</v>
      </c>
      <c r="Y2" s="41" t="s">
        <v>153</v>
      </c>
      <c r="Z2" s="41" t="s">
        <v>152</v>
      </c>
      <c r="AA2" s="41" t="s">
        <v>154</v>
      </c>
      <c r="AB2" s="41" t="s">
        <v>155</v>
      </c>
      <c r="AC2" s="41" t="s">
        <v>155</v>
      </c>
      <c r="AD2" s="41" t="s">
        <v>151</v>
      </c>
      <c r="AE2" s="41" t="s">
        <v>152</v>
      </c>
      <c r="AF2" s="41" t="s">
        <v>153</v>
      </c>
      <c r="AG2" s="41" t="s">
        <v>152</v>
      </c>
      <c r="AH2" s="41" t="s">
        <v>154</v>
      </c>
      <c r="AI2" s="41" t="s">
        <v>155</v>
      </c>
      <c r="AJ2" s="41" t="s">
        <v>155</v>
      </c>
      <c r="AK2" s="41" t="s">
        <v>151</v>
      </c>
      <c r="AL2" s="41" t="s">
        <v>152</v>
      </c>
      <c r="AM2" s="41" t="s">
        <v>153</v>
      </c>
      <c r="AN2" s="41" t="s">
        <v>152</v>
      </c>
      <c r="AO2" s="41" t="s">
        <v>154</v>
      </c>
      <c r="AP2" s="41" t="s">
        <v>155</v>
      </c>
      <c r="AQ2" s="41" t="s">
        <v>155</v>
      </c>
      <c r="AR2" s="41" t="s">
        <v>151</v>
      </c>
      <c r="AS2" s="41" t="s">
        <v>152</v>
      </c>
      <c r="AT2" s="41" t="s">
        <v>153</v>
      </c>
      <c r="AU2" s="41" t="s">
        <v>152</v>
      </c>
      <c r="AV2" s="41" t="s">
        <v>154</v>
      </c>
      <c r="AW2" s="41" t="s">
        <v>155</v>
      </c>
      <c r="AX2" s="41" t="s">
        <v>155</v>
      </c>
      <c r="AY2" s="41" t="s">
        <v>151</v>
      </c>
      <c r="AZ2" s="41" t="s">
        <v>152</v>
      </c>
      <c r="BA2" s="41" t="s">
        <v>153</v>
      </c>
      <c r="BB2" s="41" t="s">
        <v>152</v>
      </c>
      <c r="BC2" s="41" t="s">
        <v>154</v>
      </c>
      <c r="BD2" s="41" t="s">
        <v>155</v>
      </c>
      <c r="BE2" s="41" t="s">
        <v>155</v>
      </c>
      <c r="BF2" s="41" t="s">
        <v>151</v>
      </c>
      <c r="BG2" s="41" t="s">
        <v>152</v>
      </c>
      <c r="BH2" s="41" t="s">
        <v>153</v>
      </c>
      <c r="BI2" s="41" t="s">
        <v>152</v>
      </c>
      <c r="BJ2" s="41" t="s">
        <v>154</v>
      </c>
      <c r="BK2" s="41" t="s">
        <v>155</v>
      </c>
      <c r="BL2" s="45" t="s">
        <v>155</v>
      </c>
    </row>
    <row r="3" spans="1:64" ht="27.75" customHeight="1">
      <c r="A3" s="44">
        <v>1</v>
      </c>
      <c r="B3" s="42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  <c r="AA3" s="43"/>
      <c r="AB3" s="43"/>
      <c r="AC3" s="43"/>
      <c r="AD3" s="43"/>
      <c r="AE3" s="43"/>
      <c r="AF3" s="43"/>
      <c r="AG3" s="43"/>
      <c r="AH3" s="43"/>
      <c r="AI3" s="43"/>
      <c r="AJ3" s="43"/>
      <c r="AK3" s="43"/>
      <c r="AL3" s="43"/>
      <c r="AM3" s="43"/>
      <c r="AN3" s="43"/>
      <c r="AO3" s="43"/>
      <c r="AP3" s="43"/>
      <c r="AQ3" s="43"/>
      <c r="AR3" s="43"/>
      <c r="AS3" s="43"/>
      <c r="AT3" s="43"/>
      <c r="AU3" s="43"/>
      <c r="AV3" s="43"/>
      <c r="AW3" s="43"/>
      <c r="AX3" s="43"/>
      <c r="AY3" s="43"/>
      <c r="AZ3" s="43"/>
      <c r="BA3" s="43"/>
      <c r="BB3" s="43"/>
      <c r="BC3" s="43"/>
      <c r="BD3" s="43"/>
      <c r="BE3" s="43"/>
      <c r="BF3" s="43"/>
      <c r="BG3" s="43"/>
      <c r="BH3" s="43"/>
      <c r="BI3" s="43"/>
      <c r="BJ3" s="43"/>
      <c r="BK3" s="43"/>
      <c r="BL3" s="46"/>
    </row>
    <row r="4" spans="1:64" ht="27.75" customHeight="1">
      <c r="A4" s="44">
        <v>2</v>
      </c>
      <c r="B4" s="42"/>
      <c r="C4" s="43"/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  <c r="AA4" s="43"/>
      <c r="AB4" s="43"/>
      <c r="AC4" s="43"/>
      <c r="AD4" s="43"/>
      <c r="AE4" s="43"/>
      <c r="AF4" s="43"/>
      <c r="AG4" s="43"/>
      <c r="AH4" s="43"/>
      <c r="AI4" s="43"/>
      <c r="AJ4" s="43"/>
      <c r="AK4" s="43"/>
      <c r="AL4" s="43"/>
      <c r="AM4" s="43"/>
      <c r="AN4" s="43"/>
      <c r="AO4" s="43"/>
      <c r="AP4" s="43"/>
      <c r="AQ4" s="43"/>
      <c r="AR4" s="43"/>
      <c r="AS4" s="43"/>
      <c r="AT4" s="43"/>
      <c r="AU4" s="43"/>
      <c r="AV4" s="43"/>
      <c r="AW4" s="43"/>
      <c r="AX4" s="43"/>
      <c r="AY4" s="43"/>
      <c r="AZ4" s="43"/>
      <c r="BA4" s="43"/>
      <c r="BB4" s="43"/>
      <c r="BC4" s="43"/>
      <c r="BD4" s="43"/>
      <c r="BE4" s="43"/>
      <c r="BF4" s="43"/>
      <c r="BG4" s="43"/>
      <c r="BH4" s="43"/>
      <c r="BI4" s="43"/>
      <c r="BJ4" s="43"/>
      <c r="BK4" s="43"/>
      <c r="BL4" s="46"/>
    </row>
    <row r="5" spans="1:64" ht="27.75" customHeight="1">
      <c r="A5" s="44">
        <v>3</v>
      </c>
      <c r="B5" s="43"/>
      <c r="C5" s="42"/>
      <c r="D5" s="42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43"/>
      <c r="BD5" s="43"/>
      <c r="BE5" s="43"/>
      <c r="BF5" s="43"/>
      <c r="BG5" s="43"/>
      <c r="BH5" s="43"/>
      <c r="BI5" s="43"/>
      <c r="BJ5" s="43"/>
      <c r="BK5" s="43"/>
      <c r="BL5" s="46"/>
    </row>
    <row r="6" spans="1:64" ht="27.75" customHeight="1">
      <c r="A6" s="44">
        <v>4</v>
      </c>
      <c r="B6" s="43"/>
      <c r="C6" s="43"/>
      <c r="D6" s="42"/>
      <c r="E6" s="42"/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  <c r="AA6" s="43"/>
      <c r="AB6" s="43"/>
      <c r="AC6" s="43"/>
      <c r="AD6" s="43"/>
      <c r="AE6" s="43"/>
      <c r="AF6" s="43"/>
      <c r="AG6" s="43"/>
      <c r="AH6" s="43"/>
      <c r="AI6" s="43"/>
      <c r="AJ6" s="43"/>
      <c r="AK6" s="43"/>
      <c r="AL6" s="43"/>
      <c r="AM6" s="43"/>
      <c r="AN6" s="43"/>
      <c r="AO6" s="43"/>
      <c r="AP6" s="43"/>
      <c r="AQ6" s="43"/>
      <c r="AR6" s="43"/>
      <c r="AS6" s="43"/>
      <c r="AT6" s="43"/>
      <c r="AU6" s="43"/>
      <c r="AV6" s="43"/>
      <c r="AW6" s="43"/>
      <c r="AX6" s="43"/>
      <c r="AY6" s="43"/>
      <c r="AZ6" s="43"/>
      <c r="BA6" s="43"/>
      <c r="BB6" s="43"/>
      <c r="BC6" s="43"/>
      <c r="BD6" s="43"/>
      <c r="BE6" s="43"/>
      <c r="BF6" s="43"/>
      <c r="BG6" s="43"/>
      <c r="BH6" s="43"/>
      <c r="BI6" s="43"/>
      <c r="BJ6" s="43"/>
      <c r="BK6" s="43"/>
      <c r="BL6" s="46"/>
    </row>
    <row r="7" spans="1:64" ht="27.75" customHeight="1">
      <c r="A7" s="44">
        <v>5</v>
      </c>
      <c r="B7" s="43"/>
      <c r="C7" s="43"/>
      <c r="D7" s="42"/>
      <c r="E7" s="42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  <c r="AC7" s="43"/>
      <c r="AD7" s="43"/>
      <c r="AE7" s="43"/>
      <c r="AF7" s="43"/>
      <c r="AG7" s="43"/>
      <c r="AH7" s="43"/>
      <c r="AI7" s="43"/>
      <c r="AJ7" s="43"/>
      <c r="AK7" s="43"/>
      <c r="AL7" s="43"/>
      <c r="AM7" s="43"/>
      <c r="AN7" s="43"/>
      <c r="AO7" s="43"/>
      <c r="AP7" s="43"/>
      <c r="AQ7" s="43"/>
      <c r="AR7" s="43"/>
      <c r="AS7" s="43"/>
      <c r="AT7" s="43"/>
      <c r="AU7" s="43"/>
      <c r="AV7" s="43"/>
      <c r="AW7" s="43"/>
      <c r="AX7" s="43"/>
      <c r="AY7" s="43"/>
      <c r="AZ7" s="43"/>
      <c r="BA7" s="43"/>
      <c r="BB7" s="43"/>
      <c r="BC7" s="43"/>
      <c r="BD7" s="43"/>
      <c r="BE7" s="43"/>
      <c r="BF7" s="43"/>
      <c r="BG7" s="43"/>
      <c r="BH7" s="43"/>
      <c r="BI7" s="43"/>
      <c r="BJ7" s="43"/>
      <c r="BK7" s="43"/>
      <c r="BL7" s="46"/>
    </row>
    <row r="8" spans="1:64" ht="27.75" customHeight="1">
      <c r="A8" s="44">
        <v>6</v>
      </c>
      <c r="B8" s="43"/>
      <c r="C8" s="43"/>
      <c r="D8" s="43"/>
      <c r="E8" s="43"/>
      <c r="F8" s="42"/>
      <c r="G8" s="42"/>
      <c r="H8" s="42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43"/>
      <c r="AN8" s="43"/>
      <c r="AO8" s="43"/>
      <c r="AP8" s="43"/>
      <c r="AQ8" s="43"/>
      <c r="AR8" s="43"/>
      <c r="AS8" s="43"/>
      <c r="AT8" s="43"/>
      <c r="AU8" s="43"/>
      <c r="AV8" s="43"/>
      <c r="AW8" s="43"/>
      <c r="AX8" s="43"/>
      <c r="AY8" s="43"/>
      <c r="AZ8" s="43"/>
      <c r="BA8" s="43"/>
      <c r="BB8" s="43"/>
      <c r="BC8" s="43"/>
      <c r="BD8" s="43"/>
      <c r="BE8" s="43"/>
      <c r="BF8" s="43"/>
      <c r="BG8" s="43"/>
      <c r="BH8" s="43"/>
      <c r="BI8" s="43"/>
      <c r="BJ8" s="43"/>
      <c r="BK8" s="43"/>
      <c r="BL8" s="46"/>
    </row>
    <row r="9" spans="1:64" ht="27.75" customHeight="1">
      <c r="A9" s="44">
        <v>7</v>
      </c>
      <c r="B9" s="43"/>
      <c r="C9" s="43"/>
      <c r="D9" s="43"/>
      <c r="E9" s="43"/>
      <c r="F9" s="43"/>
      <c r="G9" s="43"/>
      <c r="H9" s="43"/>
      <c r="I9" s="42"/>
      <c r="J9" s="42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3"/>
      <c r="AI9" s="43"/>
      <c r="AJ9" s="43"/>
      <c r="AK9" s="43"/>
      <c r="AL9" s="43"/>
      <c r="AM9" s="43"/>
      <c r="AN9" s="43"/>
      <c r="AO9" s="43"/>
      <c r="AP9" s="43"/>
      <c r="AQ9" s="43"/>
      <c r="AR9" s="43"/>
      <c r="AS9" s="43"/>
      <c r="AT9" s="43"/>
      <c r="AU9" s="43"/>
      <c r="AV9" s="43"/>
      <c r="AW9" s="43"/>
      <c r="AX9" s="43"/>
      <c r="AY9" s="43"/>
      <c r="AZ9" s="43"/>
      <c r="BA9" s="43"/>
      <c r="BB9" s="43"/>
      <c r="BC9" s="43"/>
      <c r="BD9" s="43"/>
      <c r="BE9" s="43"/>
      <c r="BF9" s="43"/>
      <c r="BG9" s="43"/>
      <c r="BH9" s="43"/>
      <c r="BI9" s="43"/>
      <c r="BJ9" s="43"/>
      <c r="BK9" s="43"/>
      <c r="BL9" s="46"/>
    </row>
    <row r="10" spans="1:64" ht="27.75" customHeight="1">
      <c r="A10" s="44">
        <v>8</v>
      </c>
      <c r="B10" s="43"/>
      <c r="C10" s="43"/>
      <c r="D10" s="43"/>
      <c r="E10" s="43"/>
      <c r="F10" s="43"/>
      <c r="G10" s="43"/>
      <c r="H10" s="43"/>
      <c r="I10" s="42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  <c r="AA10" s="43"/>
      <c r="AB10" s="43"/>
      <c r="AC10" s="43"/>
      <c r="AD10" s="43"/>
      <c r="AE10" s="4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43"/>
      <c r="AQ10" s="43"/>
      <c r="AR10" s="43"/>
      <c r="AS10" s="43"/>
      <c r="AT10" s="43"/>
      <c r="AU10" s="43"/>
      <c r="AV10" s="43"/>
      <c r="AW10" s="43"/>
      <c r="AX10" s="43"/>
      <c r="AY10" s="43"/>
      <c r="AZ10" s="43"/>
      <c r="BA10" s="43"/>
      <c r="BB10" s="43"/>
      <c r="BC10" s="43"/>
      <c r="BD10" s="43"/>
      <c r="BE10" s="43"/>
      <c r="BF10" s="43"/>
      <c r="BG10" s="43"/>
      <c r="BH10" s="43"/>
      <c r="BI10" s="43"/>
      <c r="BJ10" s="43"/>
      <c r="BK10" s="43"/>
      <c r="BL10" s="46"/>
    </row>
    <row r="11" spans="1:64" ht="27.75" customHeight="1">
      <c r="A11" s="44">
        <v>9</v>
      </c>
      <c r="B11" s="43"/>
      <c r="C11" s="43"/>
      <c r="D11" s="43"/>
      <c r="E11" s="43"/>
      <c r="F11" s="43"/>
      <c r="G11" s="43"/>
      <c r="H11" s="43"/>
      <c r="I11" s="43"/>
      <c r="J11" s="43"/>
      <c r="K11" s="42"/>
      <c r="L11" s="42"/>
      <c r="M11" s="42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43"/>
      <c r="AG11" s="43"/>
      <c r="AH11" s="43"/>
      <c r="AI11" s="43"/>
      <c r="AJ11" s="43"/>
      <c r="AK11" s="43"/>
      <c r="AL11" s="43"/>
      <c r="AM11" s="43"/>
      <c r="AN11" s="43"/>
      <c r="AO11" s="43"/>
      <c r="AP11" s="43"/>
      <c r="AQ11" s="43"/>
      <c r="AR11" s="43"/>
      <c r="AS11" s="43"/>
      <c r="AT11" s="43"/>
      <c r="AU11" s="43"/>
      <c r="AV11" s="43"/>
      <c r="AW11" s="43"/>
      <c r="AX11" s="43"/>
      <c r="AY11" s="43"/>
      <c r="AZ11" s="43"/>
      <c r="BA11" s="43"/>
      <c r="BB11" s="43"/>
      <c r="BC11" s="43"/>
      <c r="BD11" s="43"/>
      <c r="BE11" s="43"/>
      <c r="BF11" s="43"/>
      <c r="BG11" s="43"/>
      <c r="BH11" s="43"/>
      <c r="BI11" s="43"/>
      <c r="BJ11" s="43"/>
      <c r="BK11" s="43"/>
      <c r="BL11" s="46"/>
    </row>
    <row r="12" spans="1:64" ht="27.75" customHeight="1">
      <c r="A12" s="44">
        <v>10</v>
      </c>
      <c r="B12" s="43"/>
      <c r="C12" s="43"/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2"/>
      <c r="O12" s="42"/>
      <c r="P12" s="42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  <c r="AB12" s="43"/>
      <c r="AC12" s="43"/>
      <c r="AD12" s="43"/>
      <c r="AE12" s="43"/>
      <c r="AF12" s="43"/>
      <c r="AG12" s="43"/>
      <c r="AH12" s="43"/>
      <c r="AI12" s="43"/>
      <c r="AJ12" s="43"/>
      <c r="AK12" s="43"/>
      <c r="AL12" s="43"/>
      <c r="AM12" s="43"/>
      <c r="AN12" s="43"/>
      <c r="AO12" s="43"/>
      <c r="AP12" s="43"/>
      <c r="AQ12" s="43"/>
      <c r="AR12" s="43"/>
      <c r="AS12" s="43"/>
      <c r="AT12" s="43"/>
      <c r="AU12" s="43"/>
      <c r="AV12" s="43"/>
      <c r="AW12" s="43"/>
      <c r="AX12" s="43"/>
      <c r="AY12" s="43"/>
      <c r="AZ12" s="43"/>
      <c r="BA12" s="43"/>
      <c r="BB12" s="43"/>
      <c r="BC12" s="43"/>
      <c r="BD12" s="43"/>
      <c r="BE12" s="43"/>
      <c r="BF12" s="43"/>
      <c r="BG12" s="43"/>
      <c r="BH12" s="43"/>
      <c r="BI12" s="43"/>
      <c r="BJ12" s="43"/>
      <c r="BK12" s="43"/>
      <c r="BL12" s="46"/>
    </row>
    <row r="13" spans="1:64" ht="27.75" customHeight="1">
      <c r="A13" s="44">
        <v>11</v>
      </c>
      <c r="B13" s="43"/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2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43"/>
      <c r="AJ13" s="43"/>
      <c r="AK13" s="43"/>
      <c r="AL13" s="43"/>
      <c r="AM13" s="43"/>
      <c r="AN13" s="43"/>
      <c r="AO13" s="43"/>
      <c r="AP13" s="43"/>
      <c r="AQ13" s="43"/>
      <c r="AR13" s="43"/>
      <c r="AS13" s="43"/>
      <c r="AT13" s="43"/>
      <c r="AU13" s="43"/>
      <c r="AV13" s="43"/>
      <c r="AW13" s="43"/>
      <c r="AX13" s="43"/>
      <c r="AY13" s="43"/>
      <c r="AZ13" s="43"/>
      <c r="BA13" s="43"/>
      <c r="BB13" s="43"/>
      <c r="BC13" s="43"/>
      <c r="BD13" s="43"/>
      <c r="BE13" s="43"/>
      <c r="BF13" s="43"/>
      <c r="BG13" s="43"/>
      <c r="BH13" s="43"/>
      <c r="BI13" s="43"/>
      <c r="BJ13" s="43"/>
      <c r="BK13" s="43"/>
      <c r="BL13" s="46"/>
    </row>
    <row r="14" spans="1:64" ht="27.75" customHeight="1">
      <c r="A14" s="44">
        <v>12</v>
      </c>
      <c r="B14" s="43"/>
      <c r="C14" s="43"/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2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3"/>
      <c r="AC14" s="43"/>
      <c r="AD14" s="43"/>
      <c r="AE14" s="43"/>
      <c r="AF14" s="43"/>
      <c r="AG14" s="43"/>
      <c r="AH14" s="43"/>
      <c r="AI14" s="43"/>
      <c r="AJ14" s="43"/>
      <c r="AK14" s="43"/>
      <c r="AL14" s="43"/>
      <c r="AM14" s="43"/>
      <c r="AN14" s="43"/>
      <c r="AO14" s="43"/>
      <c r="AP14" s="43"/>
      <c r="AQ14" s="43"/>
      <c r="AR14" s="43"/>
      <c r="AS14" s="43"/>
      <c r="AT14" s="43"/>
      <c r="AU14" s="43"/>
      <c r="AV14" s="43"/>
      <c r="AW14" s="43"/>
      <c r="AX14" s="43"/>
      <c r="AY14" s="43"/>
      <c r="AZ14" s="43"/>
      <c r="BA14" s="43"/>
      <c r="BB14" s="43"/>
      <c r="BC14" s="43"/>
      <c r="BD14" s="43"/>
      <c r="BE14" s="43"/>
      <c r="BF14" s="43"/>
      <c r="BG14" s="43"/>
      <c r="BH14" s="43"/>
      <c r="BI14" s="43"/>
      <c r="BJ14" s="43"/>
      <c r="BK14" s="43"/>
      <c r="BL14" s="46"/>
    </row>
    <row r="15" spans="1:64" ht="27.75" customHeight="1">
      <c r="A15" s="44">
        <v>13</v>
      </c>
      <c r="B15" s="43"/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2"/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43"/>
      <c r="AD15" s="43"/>
      <c r="AE15" s="43"/>
      <c r="AF15" s="43"/>
      <c r="AG15" s="43"/>
      <c r="AH15" s="43"/>
      <c r="AI15" s="43"/>
      <c r="AJ15" s="43"/>
      <c r="AK15" s="43"/>
      <c r="AL15" s="43"/>
      <c r="AM15" s="43"/>
      <c r="AN15" s="43"/>
      <c r="AO15" s="43"/>
      <c r="AP15" s="43"/>
      <c r="AQ15" s="43"/>
      <c r="AR15" s="43"/>
      <c r="AS15" s="43"/>
      <c r="AT15" s="43"/>
      <c r="AU15" s="43"/>
      <c r="AV15" s="43"/>
      <c r="AW15" s="43"/>
      <c r="AX15" s="43"/>
      <c r="AY15" s="43"/>
      <c r="AZ15" s="43"/>
      <c r="BA15" s="43"/>
      <c r="BB15" s="43"/>
      <c r="BC15" s="43"/>
      <c r="BD15" s="43"/>
      <c r="BE15" s="43"/>
      <c r="BF15" s="43"/>
      <c r="BG15" s="43"/>
      <c r="BH15" s="43"/>
      <c r="BI15" s="43"/>
      <c r="BJ15" s="43"/>
      <c r="BK15" s="43"/>
      <c r="BL15" s="46"/>
    </row>
    <row r="16" spans="1:64" ht="27.75" customHeight="1">
      <c r="A16" s="44">
        <v>14</v>
      </c>
      <c r="B16" s="43"/>
      <c r="C16" s="43"/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2"/>
      <c r="T16" s="43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43"/>
      <c r="AG16" s="43"/>
      <c r="AH16" s="43"/>
      <c r="AI16" s="43"/>
      <c r="AJ16" s="43"/>
      <c r="AK16" s="43"/>
      <c r="AL16" s="43"/>
      <c r="AM16" s="43"/>
      <c r="AN16" s="43"/>
      <c r="AO16" s="43"/>
      <c r="AP16" s="43"/>
      <c r="AQ16" s="43"/>
      <c r="AR16" s="43"/>
      <c r="AS16" s="43"/>
      <c r="AT16" s="43"/>
      <c r="AU16" s="43"/>
      <c r="AV16" s="43"/>
      <c r="AW16" s="43"/>
      <c r="AX16" s="43"/>
      <c r="AY16" s="43"/>
      <c r="AZ16" s="43"/>
      <c r="BA16" s="43"/>
      <c r="BB16" s="43"/>
      <c r="BC16" s="43"/>
      <c r="BD16" s="43"/>
      <c r="BE16" s="43"/>
      <c r="BF16" s="43"/>
      <c r="BG16" s="43"/>
      <c r="BH16" s="43"/>
      <c r="BI16" s="43"/>
      <c r="BJ16" s="43"/>
      <c r="BK16" s="43"/>
      <c r="BL16" s="46"/>
    </row>
    <row r="17" spans="1:64" ht="27.75" customHeight="1">
      <c r="A17" s="44">
        <v>15</v>
      </c>
      <c r="B17" s="43"/>
      <c r="C17" s="43"/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2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43"/>
      <c r="AM17" s="43"/>
      <c r="AN17" s="43"/>
      <c r="AO17" s="43"/>
      <c r="AP17" s="43"/>
      <c r="AQ17" s="43"/>
      <c r="AR17" s="43"/>
      <c r="AS17" s="43"/>
      <c r="AT17" s="43"/>
      <c r="AU17" s="43"/>
      <c r="AV17" s="43"/>
      <c r="AW17" s="43"/>
      <c r="AX17" s="43"/>
      <c r="AY17" s="43"/>
      <c r="AZ17" s="43"/>
      <c r="BA17" s="43"/>
      <c r="BB17" s="43"/>
      <c r="BC17" s="43"/>
      <c r="BD17" s="43"/>
      <c r="BE17" s="43"/>
      <c r="BF17" s="43"/>
      <c r="BG17" s="43"/>
      <c r="BH17" s="43"/>
      <c r="BI17" s="43"/>
      <c r="BJ17" s="43"/>
      <c r="BK17" s="43"/>
      <c r="BL17" s="46"/>
    </row>
    <row r="18" spans="1:64" ht="27.75" customHeight="1">
      <c r="A18" s="44">
        <v>16</v>
      </c>
      <c r="B18" s="43"/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2"/>
      <c r="V18" s="42"/>
      <c r="W18" s="42"/>
      <c r="X18" s="43"/>
      <c r="Y18" s="43"/>
      <c r="Z18" s="43"/>
      <c r="AA18" s="43"/>
      <c r="AB18" s="43"/>
      <c r="AC18" s="43"/>
      <c r="AD18" s="43"/>
      <c r="AE18" s="43"/>
      <c r="AF18" s="43"/>
      <c r="AG18" s="43"/>
      <c r="AH18" s="43"/>
      <c r="AI18" s="43"/>
      <c r="AJ18" s="43"/>
      <c r="AK18" s="43"/>
      <c r="AL18" s="43"/>
      <c r="AM18" s="43"/>
      <c r="AN18" s="43"/>
      <c r="AO18" s="43"/>
      <c r="AP18" s="43"/>
      <c r="AQ18" s="43"/>
      <c r="AR18" s="43"/>
      <c r="AS18" s="43"/>
      <c r="AT18" s="43"/>
      <c r="AU18" s="43"/>
      <c r="AV18" s="43"/>
      <c r="AW18" s="43"/>
      <c r="AX18" s="43"/>
      <c r="AY18" s="43"/>
      <c r="AZ18" s="43"/>
      <c r="BA18" s="43"/>
      <c r="BB18" s="43"/>
      <c r="BC18" s="43"/>
      <c r="BD18" s="43"/>
      <c r="BE18" s="43"/>
      <c r="BF18" s="43"/>
      <c r="BG18" s="43"/>
      <c r="BH18" s="43"/>
      <c r="BI18" s="43"/>
      <c r="BJ18" s="43"/>
      <c r="BK18" s="43"/>
      <c r="BL18" s="46"/>
    </row>
    <row r="19" spans="1:64" ht="27.75" customHeight="1">
      <c r="A19" s="44">
        <v>17</v>
      </c>
      <c r="B19" s="43"/>
      <c r="C19" s="43"/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2"/>
      <c r="V19" s="42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43"/>
      <c r="AJ19" s="43"/>
      <c r="AK19" s="43"/>
      <c r="AL19" s="43"/>
      <c r="AM19" s="43"/>
      <c r="AN19" s="43"/>
      <c r="AO19" s="43"/>
      <c r="AP19" s="43"/>
      <c r="AQ19" s="43"/>
      <c r="AR19" s="43"/>
      <c r="AS19" s="43"/>
      <c r="AT19" s="43"/>
      <c r="AU19" s="43"/>
      <c r="AV19" s="43"/>
      <c r="AW19" s="43"/>
      <c r="AX19" s="43"/>
      <c r="AY19" s="43"/>
      <c r="AZ19" s="43"/>
      <c r="BA19" s="43"/>
      <c r="BB19" s="43"/>
      <c r="BC19" s="43"/>
      <c r="BD19" s="43"/>
      <c r="BE19" s="43"/>
      <c r="BF19" s="43"/>
      <c r="BG19" s="43"/>
      <c r="BH19" s="43"/>
      <c r="BI19" s="43"/>
      <c r="BJ19" s="43"/>
      <c r="BK19" s="43"/>
      <c r="BL19" s="46"/>
    </row>
    <row r="20" spans="1:64" ht="27.75" customHeight="1">
      <c r="A20" s="44">
        <v>18</v>
      </c>
      <c r="B20" s="43"/>
      <c r="C20" s="43"/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2"/>
      <c r="V20" s="42"/>
      <c r="W20" s="43"/>
      <c r="X20" s="43"/>
      <c r="Y20" s="43"/>
      <c r="Z20" s="43"/>
      <c r="AA20" s="43"/>
      <c r="AB20" s="43"/>
      <c r="AC20" s="43"/>
      <c r="AD20" s="43"/>
      <c r="AE20" s="43"/>
      <c r="AF20" s="43"/>
      <c r="AG20" s="43"/>
      <c r="AH20" s="43"/>
      <c r="AI20" s="43"/>
      <c r="AJ20" s="43"/>
      <c r="AK20" s="43"/>
      <c r="AL20" s="43"/>
      <c r="AM20" s="43"/>
      <c r="AN20" s="43"/>
      <c r="AO20" s="43"/>
      <c r="AP20" s="43"/>
      <c r="AQ20" s="43"/>
      <c r="AR20" s="43"/>
      <c r="AS20" s="43"/>
      <c r="AT20" s="43"/>
      <c r="AU20" s="43"/>
      <c r="AV20" s="43"/>
      <c r="AW20" s="43"/>
      <c r="AX20" s="43"/>
      <c r="AY20" s="43"/>
      <c r="AZ20" s="43"/>
      <c r="BA20" s="43"/>
      <c r="BB20" s="43"/>
      <c r="BC20" s="43"/>
      <c r="BD20" s="43"/>
      <c r="BE20" s="43"/>
      <c r="BF20" s="43"/>
      <c r="BG20" s="43"/>
      <c r="BH20" s="43"/>
      <c r="BI20" s="43"/>
      <c r="BJ20" s="43"/>
      <c r="BK20" s="43"/>
      <c r="BL20" s="46"/>
    </row>
    <row r="21" spans="1:64" ht="27.75" customHeight="1">
      <c r="A21" s="44">
        <v>19</v>
      </c>
      <c r="B21" s="43"/>
      <c r="C21" s="43"/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2"/>
      <c r="V21" s="42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3"/>
      <c r="AH21" s="43"/>
      <c r="AI21" s="43"/>
      <c r="AJ21" s="43"/>
      <c r="AK21" s="43"/>
      <c r="AL21" s="43"/>
      <c r="AM21" s="43"/>
      <c r="AN21" s="43"/>
      <c r="AO21" s="43"/>
      <c r="AP21" s="43"/>
      <c r="AQ21" s="43"/>
      <c r="AR21" s="43"/>
      <c r="AS21" s="43"/>
      <c r="AT21" s="43"/>
      <c r="AU21" s="43"/>
      <c r="AV21" s="43"/>
      <c r="AW21" s="43"/>
      <c r="AX21" s="43"/>
      <c r="AY21" s="43"/>
      <c r="AZ21" s="43"/>
      <c r="BA21" s="43"/>
      <c r="BB21" s="43"/>
      <c r="BC21" s="43"/>
      <c r="BD21" s="43"/>
      <c r="BE21" s="43"/>
      <c r="BF21" s="43"/>
      <c r="BG21" s="43"/>
      <c r="BH21" s="43"/>
      <c r="BI21" s="43"/>
      <c r="BJ21" s="43"/>
      <c r="BK21" s="43"/>
      <c r="BL21" s="46"/>
    </row>
    <row r="22" spans="1:64" ht="27.75" customHeight="1">
      <c r="A22" s="44">
        <v>20</v>
      </c>
      <c r="B22" s="43"/>
      <c r="C22" s="43"/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2"/>
      <c r="Y22" s="42"/>
      <c r="Z22" s="43"/>
      <c r="AA22" s="43"/>
      <c r="AB22" s="43"/>
      <c r="AC22" s="43"/>
      <c r="AD22" s="43"/>
      <c r="AE22" s="43"/>
      <c r="AF22" s="43"/>
      <c r="AG22" s="43"/>
      <c r="AH22" s="43"/>
      <c r="AI22" s="43"/>
      <c r="AJ22" s="43"/>
      <c r="AK22" s="43"/>
      <c r="AL22" s="43"/>
      <c r="AM22" s="43"/>
      <c r="AN22" s="43"/>
      <c r="AO22" s="43"/>
      <c r="AP22" s="43"/>
      <c r="AQ22" s="43"/>
      <c r="AR22" s="43"/>
      <c r="AS22" s="43"/>
      <c r="AT22" s="43"/>
      <c r="AU22" s="43"/>
      <c r="AV22" s="43"/>
      <c r="AW22" s="43"/>
      <c r="AX22" s="43"/>
      <c r="AY22" s="43"/>
      <c r="AZ22" s="43"/>
      <c r="BA22" s="43"/>
      <c r="BB22" s="43"/>
      <c r="BC22" s="43"/>
      <c r="BD22" s="43"/>
      <c r="BE22" s="43"/>
      <c r="BF22" s="43"/>
      <c r="BG22" s="43"/>
      <c r="BH22" s="43"/>
      <c r="BI22" s="43"/>
      <c r="BJ22" s="43"/>
      <c r="BK22" s="43"/>
      <c r="BL22" s="46"/>
    </row>
    <row r="23" spans="1:64" ht="27.75" customHeight="1">
      <c r="A23" s="44">
        <v>21</v>
      </c>
      <c r="B23" s="43"/>
      <c r="C23" s="43"/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2"/>
      <c r="Y23" s="42"/>
      <c r="Z23" s="42"/>
      <c r="AA23" s="43"/>
      <c r="AB23" s="43"/>
      <c r="AC23" s="43"/>
      <c r="AD23" s="43"/>
      <c r="AE23" s="43"/>
      <c r="AF23" s="43"/>
      <c r="AG23" s="43"/>
      <c r="AH23" s="43"/>
      <c r="AI23" s="43"/>
      <c r="AJ23" s="43"/>
      <c r="AK23" s="43"/>
      <c r="AL23" s="43"/>
      <c r="AM23" s="43"/>
      <c r="AN23" s="43"/>
      <c r="AO23" s="43"/>
      <c r="AP23" s="43"/>
      <c r="AQ23" s="43"/>
      <c r="AR23" s="43"/>
      <c r="AS23" s="43"/>
      <c r="AT23" s="43"/>
      <c r="AU23" s="43"/>
      <c r="AV23" s="43"/>
      <c r="AW23" s="43"/>
      <c r="AX23" s="43"/>
      <c r="AY23" s="43"/>
      <c r="AZ23" s="43"/>
      <c r="BA23" s="43"/>
      <c r="BB23" s="43"/>
      <c r="BC23" s="43"/>
      <c r="BD23" s="43"/>
      <c r="BE23" s="43"/>
      <c r="BF23" s="43"/>
      <c r="BG23" s="43"/>
      <c r="BH23" s="43"/>
      <c r="BI23" s="43"/>
      <c r="BJ23" s="43"/>
      <c r="BK23" s="43"/>
      <c r="BL23" s="46"/>
    </row>
    <row r="24" spans="1:64" ht="27.75" customHeight="1">
      <c r="A24" s="44">
        <v>22</v>
      </c>
      <c r="B24" s="43"/>
      <c r="C24" s="43"/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2"/>
      <c r="Y24" s="42"/>
      <c r="Z24" s="42"/>
      <c r="AA24" s="43"/>
      <c r="AB24" s="43"/>
      <c r="AC24" s="43"/>
      <c r="AD24" s="43"/>
      <c r="AE24" s="43"/>
      <c r="AF24" s="43"/>
      <c r="AG24" s="43"/>
      <c r="AH24" s="43"/>
      <c r="AI24" s="43"/>
      <c r="AJ24" s="43"/>
      <c r="AK24" s="43"/>
      <c r="AL24" s="43"/>
      <c r="AM24" s="43"/>
      <c r="AN24" s="43"/>
      <c r="AO24" s="43"/>
      <c r="AP24" s="43"/>
      <c r="AQ24" s="43"/>
      <c r="AR24" s="43"/>
      <c r="AS24" s="43"/>
      <c r="AT24" s="43"/>
      <c r="AU24" s="43"/>
      <c r="AV24" s="43"/>
      <c r="AW24" s="43"/>
      <c r="AX24" s="43"/>
      <c r="AY24" s="43"/>
      <c r="AZ24" s="43"/>
      <c r="BA24" s="43"/>
      <c r="BB24" s="43"/>
      <c r="BC24" s="43"/>
      <c r="BD24" s="43"/>
      <c r="BE24" s="43"/>
      <c r="BF24" s="43"/>
      <c r="BG24" s="43"/>
      <c r="BH24" s="43"/>
      <c r="BI24" s="43"/>
      <c r="BJ24" s="43"/>
      <c r="BK24" s="43"/>
      <c r="BL24" s="46"/>
    </row>
    <row r="25" spans="1:64" ht="27.75" customHeight="1">
      <c r="A25" s="44">
        <v>23</v>
      </c>
      <c r="B25" s="43"/>
      <c r="C25" s="43"/>
      <c r="D25" s="43"/>
      <c r="E25" s="43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2"/>
      <c r="AB25" s="43"/>
      <c r="AC25" s="43"/>
      <c r="AD25" s="43"/>
      <c r="AE25" s="43"/>
      <c r="AF25" s="43"/>
      <c r="AG25" s="43"/>
      <c r="AH25" s="43"/>
      <c r="AI25" s="43"/>
      <c r="AJ25" s="43"/>
      <c r="AK25" s="43"/>
      <c r="AL25" s="43"/>
      <c r="AM25" s="43"/>
      <c r="AN25" s="43"/>
      <c r="AO25" s="43"/>
      <c r="AP25" s="43"/>
      <c r="AQ25" s="43"/>
      <c r="AR25" s="43"/>
      <c r="AS25" s="43"/>
      <c r="AT25" s="43"/>
      <c r="AU25" s="43"/>
      <c r="AV25" s="43"/>
      <c r="AW25" s="43"/>
      <c r="AX25" s="43"/>
      <c r="AY25" s="43"/>
      <c r="AZ25" s="43"/>
      <c r="BA25" s="43"/>
      <c r="BB25" s="43"/>
      <c r="BC25" s="43"/>
      <c r="BD25" s="43"/>
      <c r="BE25" s="43"/>
      <c r="BF25" s="43"/>
      <c r="BG25" s="43"/>
      <c r="BH25" s="43"/>
      <c r="BI25" s="43"/>
      <c r="BJ25" s="43"/>
      <c r="BK25" s="43"/>
      <c r="BL25" s="46"/>
    </row>
    <row r="26" spans="1:64" ht="27.75" customHeight="1">
      <c r="A26" s="44">
        <v>24</v>
      </c>
      <c r="B26" s="43"/>
      <c r="C26" s="43"/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43"/>
      <c r="AB26" s="42"/>
      <c r="AC26" s="42"/>
      <c r="AD26" s="42"/>
      <c r="AE26" s="43"/>
      <c r="AF26" s="43"/>
      <c r="AG26" s="43"/>
      <c r="AH26" s="43"/>
      <c r="AI26" s="43"/>
      <c r="AJ26" s="43"/>
      <c r="AK26" s="43"/>
      <c r="AL26" s="43"/>
      <c r="AM26" s="43"/>
      <c r="AN26" s="43"/>
      <c r="AO26" s="43"/>
      <c r="AP26" s="43"/>
      <c r="AQ26" s="43"/>
      <c r="AR26" s="43"/>
      <c r="AS26" s="43"/>
      <c r="AT26" s="43"/>
      <c r="AU26" s="43"/>
      <c r="AV26" s="43"/>
      <c r="AW26" s="43"/>
      <c r="AX26" s="43"/>
      <c r="AY26" s="43"/>
      <c r="AZ26" s="43"/>
      <c r="BA26" s="43"/>
      <c r="BB26" s="43"/>
      <c r="BC26" s="43"/>
      <c r="BD26" s="43"/>
      <c r="BE26" s="43"/>
      <c r="BF26" s="43"/>
      <c r="BG26" s="43"/>
      <c r="BH26" s="43"/>
      <c r="BI26" s="43"/>
      <c r="BJ26" s="43"/>
      <c r="BK26" s="43"/>
      <c r="BL26" s="46"/>
    </row>
    <row r="27" spans="1:64" ht="27.75" customHeight="1">
      <c r="A27" s="44">
        <v>25</v>
      </c>
      <c r="B27" s="43"/>
      <c r="C27" s="43"/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2"/>
      <c r="AD27" s="42"/>
      <c r="AE27" s="43"/>
      <c r="AF27" s="43"/>
      <c r="AG27" s="43"/>
      <c r="AH27" s="43"/>
      <c r="AI27" s="43"/>
      <c r="AJ27" s="43"/>
      <c r="AK27" s="43"/>
      <c r="AL27" s="43"/>
      <c r="AM27" s="43"/>
      <c r="AN27" s="43"/>
      <c r="AO27" s="43"/>
      <c r="AP27" s="43"/>
      <c r="AQ27" s="43"/>
      <c r="AR27" s="43"/>
      <c r="AS27" s="43"/>
      <c r="AT27" s="43"/>
      <c r="AU27" s="43"/>
      <c r="AV27" s="43"/>
      <c r="AW27" s="43"/>
      <c r="AX27" s="43"/>
      <c r="AY27" s="43"/>
      <c r="AZ27" s="43"/>
      <c r="BA27" s="43"/>
      <c r="BB27" s="43"/>
      <c r="BC27" s="43"/>
      <c r="BD27" s="43"/>
      <c r="BE27" s="43"/>
      <c r="BF27" s="43"/>
      <c r="BG27" s="43"/>
      <c r="BH27" s="43"/>
      <c r="BI27" s="43"/>
      <c r="BJ27" s="43"/>
      <c r="BK27" s="43"/>
      <c r="BL27" s="46"/>
    </row>
    <row r="28" spans="1:64" ht="27.75" customHeight="1">
      <c r="A28" s="44">
        <v>26</v>
      </c>
      <c r="B28" s="43"/>
      <c r="C28" s="43"/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  <c r="AB28" s="43"/>
      <c r="AC28" s="43"/>
      <c r="AD28" s="43"/>
      <c r="AE28" s="42"/>
      <c r="AF28" s="42"/>
      <c r="AG28" s="42"/>
      <c r="AH28" s="42"/>
      <c r="AI28" s="43"/>
      <c r="AJ28" s="43"/>
      <c r="AK28" s="43"/>
      <c r="AL28" s="43"/>
      <c r="AM28" s="43"/>
      <c r="AN28" s="43"/>
      <c r="AO28" s="43"/>
      <c r="AP28" s="43"/>
      <c r="AQ28" s="43"/>
      <c r="AR28" s="43"/>
      <c r="AS28" s="43"/>
      <c r="AT28" s="43"/>
      <c r="AU28" s="43"/>
      <c r="AV28" s="43"/>
      <c r="AW28" s="43"/>
      <c r="AX28" s="43"/>
      <c r="AY28" s="43"/>
      <c r="AZ28" s="43"/>
      <c r="BA28" s="43"/>
      <c r="BB28" s="43"/>
      <c r="BC28" s="43"/>
      <c r="BD28" s="43"/>
      <c r="BE28" s="43"/>
      <c r="BF28" s="43"/>
      <c r="BG28" s="43"/>
      <c r="BH28" s="43"/>
      <c r="BI28" s="43"/>
      <c r="BJ28" s="43"/>
      <c r="BK28" s="43"/>
      <c r="BL28" s="46"/>
    </row>
    <row r="29" spans="1:64" ht="27.75" customHeight="1">
      <c r="A29" s="44">
        <v>27</v>
      </c>
      <c r="B29" s="43"/>
      <c r="C29" s="43"/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2"/>
      <c r="AD29" s="42"/>
      <c r="AE29" s="43"/>
      <c r="AF29" s="43"/>
      <c r="AG29" s="43"/>
      <c r="AH29" s="43"/>
      <c r="AI29" s="43"/>
      <c r="AJ29" s="43"/>
      <c r="AK29" s="43"/>
      <c r="AL29" s="43"/>
      <c r="AM29" s="43"/>
      <c r="AN29" s="43"/>
      <c r="AO29" s="43"/>
      <c r="AP29" s="43"/>
      <c r="AQ29" s="43"/>
      <c r="AR29" s="43"/>
      <c r="AS29" s="43"/>
      <c r="AT29" s="43"/>
      <c r="AU29" s="43"/>
      <c r="AV29" s="43"/>
      <c r="AW29" s="43"/>
      <c r="AX29" s="43"/>
      <c r="AY29" s="43"/>
      <c r="AZ29" s="43"/>
      <c r="BA29" s="43"/>
      <c r="BB29" s="43"/>
      <c r="BC29" s="43"/>
      <c r="BD29" s="43"/>
      <c r="BE29" s="43"/>
      <c r="BF29" s="43"/>
      <c r="BG29" s="43"/>
      <c r="BH29" s="43"/>
      <c r="BI29" s="43"/>
      <c r="BJ29" s="43"/>
      <c r="BK29" s="43"/>
      <c r="BL29" s="46"/>
    </row>
    <row r="30" spans="1:64" ht="27.75" customHeight="1">
      <c r="A30" s="44">
        <v>28</v>
      </c>
      <c r="B30" s="43"/>
      <c r="C30" s="43"/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2"/>
      <c r="AG30" s="42"/>
      <c r="AH30" s="42"/>
      <c r="AI30" s="43"/>
      <c r="AJ30" s="43"/>
      <c r="AK30" s="43"/>
      <c r="AL30" s="43"/>
      <c r="AM30" s="43"/>
      <c r="AN30" s="43"/>
      <c r="AO30" s="43"/>
      <c r="AP30" s="43"/>
      <c r="AQ30" s="43"/>
      <c r="AR30" s="43"/>
      <c r="AS30" s="43"/>
      <c r="AT30" s="43"/>
      <c r="AU30" s="43"/>
      <c r="AV30" s="43"/>
      <c r="AW30" s="43"/>
      <c r="AX30" s="43"/>
      <c r="AY30" s="43"/>
      <c r="AZ30" s="43"/>
      <c r="BA30" s="43"/>
      <c r="BB30" s="43"/>
      <c r="BC30" s="43"/>
      <c r="BD30" s="43"/>
      <c r="BE30" s="43"/>
      <c r="BF30" s="43"/>
      <c r="BG30" s="43"/>
      <c r="BH30" s="43"/>
      <c r="BI30" s="43"/>
      <c r="BJ30" s="43"/>
      <c r="BK30" s="43"/>
      <c r="BL30" s="46"/>
    </row>
    <row r="31" spans="1:64" ht="27.75" customHeight="1">
      <c r="A31" s="44">
        <v>29</v>
      </c>
      <c r="B31" s="43"/>
      <c r="C31" s="43"/>
      <c r="D31" s="43"/>
      <c r="E31" s="43"/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42"/>
      <c r="AJ31" s="42"/>
      <c r="AK31" s="42"/>
      <c r="AL31" s="42"/>
      <c r="AM31" s="42"/>
      <c r="AN31" s="43"/>
      <c r="AO31" s="43"/>
      <c r="AP31" s="43"/>
      <c r="AQ31" s="43"/>
      <c r="AR31" s="43"/>
      <c r="AS31" s="43"/>
      <c r="AT31" s="43"/>
      <c r="AU31" s="43"/>
      <c r="AV31" s="43"/>
      <c r="AW31" s="43"/>
      <c r="AX31" s="43"/>
      <c r="AY31" s="43"/>
      <c r="AZ31" s="43"/>
      <c r="BA31" s="43"/>
      <c r="BB31" s="43"/>
      <c r="BC31" s="43"/>
      <c r="BD31" s="43"/>
      <c r="BE31" s="43"/>
      <c r="BF31" s="43"/>
      <c r="BG31" s="43"/>
      <c r="BH31" s="43"/>
      <c r="BI31" s="43"/>
      <c r="BJ31" s="43"/>
      <c r="BK31" s="43"/>
      <c r="BL31" s="46"/>
    </row>
    <row r="32" spans="1:64" ht="27.75" customHeight="1">
      <c r="A32" s="44">
        <v>30</v>
      </c>
      <c r="B32" s="43"/>
      <c r="C32" s="43"/>
      <c r="D32" s="43"/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3"/>
      <c r="AB32" s="43"/>
      <c r="AC32" s="43"/>
      <c r="AD32" s="43"/>
      <c r="AE32" s="43"/>
      <c r="AF32" s="43"/>
      <c r="AG32" s="43"/>
      <c r="AH32" s="43"/>
      <c r="AI32" s="43"/>
      <c r="AJ32" s="43"/>
      <c r="AK32" s="42"/>
      <c r="AL32" s="42"/>
      <c r="AM32" s="42"/>
      <c r="AN32" s="42"/>
      <c r="AO32" s="42"/>
      <c r="AP32" s="43"/>
      <c r="AQ32" s="43"/>
      <c r="AR32" s="43"/>
      <c r="AS32" s="43"/>
      <c r="AT32" s="43"/>
      <c r="AU32" s="43"/>
      <c r="AV32" s="43"/>
      <c r="AW32" s="43"/>
      <c r="AX32" s="43"/>
      <c r="AY32" s="43"/>
      <c r="AZ32" s="43"/>
      <c r="BA32" s="43"/>
      <c r="BB32" s="43"/>
      <c r="BC32" s="43"/>
      <c r="BD32" s="43"/>
      <c r="BE32" s="43"/>
      <c r="BF32" s="43"/>
      <c r="BG32" s="43"/>
      <c r="BH32" s="43"/>
      <c r="BI32" s="43"/>
      <c r="BJ32" s="43"/>
      <c r="BK32" s="43"/>
      <c r="BL32" s="46"/>
    </row>
    <row r="33" spans="1:64" ht="27.75" customHeight="1">
      <c r="A33" s="44">
        <v>31</v>
      </c>
      <c r="B33" s="43"/>
      <c r="C33" s="43"/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3"/>
      <c r="AI33" s="43"/>
      <c r="AJ33" s="43"/>
      <c r="AK33" s="43"/>
      <c r="AL33" s="43"/>
      <c r="AM33" s="43"/>
      <c r="AN33" s="43"/>
      <c r="AO33" s="43"/>
      <c r="AP33" s="42"/>
      <c r="AQ33" s="42"/>
      <c r="AR33" s="42"/>
      <c r="AS33" s="43"/>
      <c r="AT33" s="43"/>
      <c r="AU33" s="43"/>
      <c r="AV33" s="43"/>
      <c r="AW33" s="43"/>
      <c r="AX33" s="43"/>
      <c r="AY33" s="43"/>
      <c r="AZ33" s="43"/>
      <c r="BA33" s="43"/>
      <c r="BB33" s="43"/>
      <c r="BC33" s="43"/>
      <c r="BD33" s="43"/>
      <c r="BE33" s="43"/>
      <c r="BF33" s="43"/>
      <c r="BG33" s="43"/>
      <c r="BH33" s="43"/>
      <c r="BI33" s="43"/>
      <c r="BJ33" s="43"/>
      <c r="BK33" s="43"/>
      <c r="BL33" s="46"/>
    </row>
    <row r="34" spans="1:64" ht="27.75" customHeight="1">
      <c r="A34" s="44">
        <v>32</v>
      </c>
      <c r="B34" s="43"/>
      <c r="C34" s="43"/>
      <c r="D34" s="43"/>
      <c r="E34" s="43"/>
      <c r="F34" s="43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  <c r="AB34" s="43"/>
      <c r="AC34" s="43"/>
      <c r="AD34" s="43"/>
      <c r="AE34" s="43"/>
      <c r="AF34" s="43"/>
      <c r="AG34" s="43"/>
      <c r="AH34" s="43"/>
      <c r="AI34" s="43"/>
      <c r="AJ34" s="43"/>
      <c r="AK34" s="43"/>
      <c r="AL34" s="43"/>
      <c r="AM34" s="43"/>
      <c r="AN34" s="43"/>
      <c r="AO34" s="43"/>
      <c r="AP34" s="43"/>
      <c r="AQ34" s="43"/>
      <c r="AR34" s="42"/>
      <c r="AS34" s="43"/>
      <c r="AT34" s="43"/>
      <c r="AU34" s="43"/>
      <c r="AV34" s="43"/>
      <c r="AW34" s="43"/>
      <c r="AX34" s="43"/>
      <c r="AY34" s="43"/>
      <c r="AZ34" s="43"/>
      <c r="BA34" s="43"/>
      <c r="BB34" s="43"/>
      <c r="BC34" s="43"/>
      <c r="BD34" s="43"/>
      <c r="BE34" s="43"/>
      <c r="BF34" s="43"/>
      <c r="BG34" s="43"/>
      <c r="BH34" s="43"/>
      <c r="BI34" s="43"/>
      <c r="BJ34" s="43"/>
      <c r="BK34" s="43"/>
      <c r="BL34" s="46"/>
    </row>
    <row r="35" spans="1:64" ht="27.75" customHeight="1">
      <c r="A35" s="44">
        <v>33</v>
      </c>
      <c r="B35" s="43"/>
      <c r="C35" s="43"/>
      <c r="D35" s="43"/>
      <c r="E35" s="43"/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43"/>
      <c r="AJ35" s="43"/>
      <c r="AK35" s="43"/>
      <c r="AL35" s="43"/>
      <c r="AM35" s="43"/>
      <c r="AN35" s="43"/>
      <c r="AO35" s="43"/>
      <c r="AP35" s="43"/>
      <c r="AQ35" s="43"/>
      <c r="AR35" s="43"/>
      <c r="AS35" s="42"/>
      <c r="AT35" s="42"/>
      <c r="AU35" s="42"/>
      <c r="AV35" s="43"/>
      <c r="AW35" s="43"/>
      <c r="AX35" s="43"/>
      <c r="AY35" s="43"/>
      <c r="AZ35" s="43"/>
      <c r="BA35" s="43"/>
      <c r="BB35" s="43"/>
      <c r="BC35" s="43"/>
      <c r="BD35" s="43"/>
      <c r="BE35" s="43"/>
      <c r="BF35" s="43"/>
      <c r="BG35" s="43"/>
      <c r="BH35" s="43"/>
      <c r="BI35" s="43"/>
      <c r="BJ35" s="43"/>
      <c r="BK35" s="43"/>
      <c r="BL35" s="46"/>
    </row>
    <row r="36" spans="1:64" ht="27.75" customHeight="1">
      <c r="A36" s="44">
        <v>34</v>
      </c>
      <c r="B36" s="43"/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43"/>
      <c r="AI36" s="43"/>
      <c r="AJ36" s="43"/>
      <c r="AK36" s="43"/>
      <c r="AL36" s="43"/>
      <c r="AM36" s="43"/>
      <c r="AN36" s="43"/>
      <c r="AO36" s="43"/>
      <c r="AP36" s="43"/>
      <c r="AQ36" s="43"/>
      <c r="AR36" s="43"/>
      <c r="AS36" s="43"/>
      <c r="AT36" s="43"/>
      <c r="AU36" s="43"/>
      <c r="AV36" s="42"/>
      <c r="AW36" s="42"/>
      <c r="AX36" s="42"/>
      <c r="AY36" s="42"/>
      <c r="AZ36" s="43"/>
      <c r="BA36" s="43"/>
      <c r="BB36" s="43"/>
      <c r="BC36" s="43"/>
      <c r="BD36" s="43"/>
      <c r="BE36" s="43"/>
      <c r="BF36" s="43"/>
      <c r="BG36" s="43"/>
      <c r="BH36" s="43"/>
      <c r="BI36" s="43"/>
      <c r="BJ36" s="43"/>
      <c r="BK36" s="43"/>
      <c r="BL36" s="46"/>
    </row>
    <row r="37" spans="1:64" ht="27.75" customHeight="1">
      <c r="A37" s="44">
        <v>35</v>
      </c>
      <c r="B37" s="43"/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43"/>
      <c r="AJ37" s="43"/>
      <c r="AK37" s="43"/>
      <c r="AL37" s="43"/>
      <c r="AM37" s="43"/>
      <c r="AN37" s="43"/>
      <c r="AO37" s="43"/>
      <c r="AP37" s="43"/>
      <c r="AQ37" s="43"/>
      <c r="AR37" s="43"/>
      <c r="AS37" s="43"/>
      <c r="AT37" s="43"/>
      <c r="AU37" s="43"/>
      <c r="AV37" s="43"/>
      <c r="AW37" s="43"/>
      <c r="AX37" s="43"/>
      <c r="AY37" s="43"/>
      <c r="AZ37" s="42"/>
      <c r="BA37" s="42"/>
      <c r="BB37" s="43"/>
      <c r="BC37" s="43"/>
      <c r="BD37" s="43"/>
      <c r="BE37" s="43"/>
      <c r="BF37" s="43"/>
      <c r="BG37" s="43"/>
      <c r="BH37" s="43"/>
      <c r="BI37" s="43"/>
      <c r="BJ37" s="43"/>
      <c r="BK37" s="43"/>
      <c r="BL37" s="46"/>
    </row>
    <row r="38" spans="1:64" ht="27.75" customHeight="1">
      <c r="A38" s="44">
        <v>36</v>
      </c>
      <c r="B38" s="43"/>
      <c r="C38" s="43"/>
      <c r="D38" s="43"/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43"/>
      <c r="AB38" s="43"/>
      <c r="AC38" s="43"/>
      <c r="AD38" s="43"/>
      <c r="AE38" s="43"/>
      <c r="AF38" s="43"/>
      <c r="AG38" s="43"/>
      <c r="AH38" s="43"/>
      <c r="AI38" s="43"/>
      <c r="AJ38" s="43"/>
      <c r="AK38" s="43"/>
      <c r="AL38" s="43"/>
      <c r="AM38" s="43"/>
      <c r="AN38" s="43"/>
      <c r="AO38" s="43"/>
      <c r="AP38" s="43"/>
      <c r="AQ38" s="43"/>
      <c r="AR38" s="43"/>
      <c r="AS38" s="43"/>
      <c r="AT38" s="43"/>
      <c r="AU38" s="43"/>
      <c r="AV38" s="43"/>
      <c r="AW38" s="43"/>
      <c r="AX38" s="43"/>
      <c r="AY38" s="43"/>
      <c r="AZ38" s="42"/>
      <c r="BA38" s="42"/>
      <c r="BB38" s="43"/>
      <c r="BC38" s="43"/>
      <c r="BD38" s="43"/>
      <c r="BE38" s="43"/>
      <c r="BF38" s="43"/>
      <c r="BG38" s="43"/>
      <c r="BH38" s="43"/>
      <c r="BI38" s="43"/>
      <c r="BJ38" s="43"/>
      <c r="BK38" s="43"/>
      <c r="BL38" s="46"/>
    </row>
    <row r="39" spans="1:64" ht="27.75" customHeight="1">
      <c r="A39" s="44">
        <v>37</v>
      </c>
      <c r="B39" s="43"/>
      <c r="C39" s="43"/>
      <c r="D39" s="43"/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43"/>
      <c r="AJ39" s="43"/>
      <c r="AK39" s="43"/>
      <c r="AL39" s="43"/>
      <c r="AM39" s="43"/>
      <c r="AN39" s="43"/>
      <c r="AO39" s="43"/>
      <c r="AP39" s="43"/>
      <c r="AQ39" s="43"/>
      <c r="AR39" s="43"/>
      <c r="AS39" s="43"/>
      <c r="AT39" s="43"/>
      <c r="AU39" s="43"/>
      <c r="AV39" s="43"/>
      <c r="AW39" s="43"/>
      <c r="AX39" s="43"/>
      <c r="AY39" s="43"/>
      <c r="AZ39" s="43"/>
      <c r="BA39" s="43"/>
      <c r="BB39" s="42"/>
      <c r="BC39" s="43"/>
      <c r="BD39" s="43"/>
      <c r="BE39" s="43"/>
      <c r="BF39" s="43"/>
      <c r="BG39" s="43"/>
      <c r="BH39" s="43"/>
      <c r="BI39" s="43"/>
      <c r="BJ39" s="43"/>
      <c r="BK39" s="43"/>
      <c r="BL39" s="46"/>
    </row>
    <row r="40" spans="1:64" ht="27.75" customHeight="1">
      <c r="A40" s="44">
        <v>38</v>
      </c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43"/>
      <c r="AD40" s="43"/>
      <c r="AE40" s="43"/>
      <c r="AF40" s="43"/>
      <c r="AG40" s="43"/>
      <c r="AH40" s="43"/>
      <c r="AI40" s="43"/>
      <c r="AJ40" s="43"/>
      <c r="AK40" s="43"/>
      <c r="AL40" s="43"/>
      <c r="AM40" s="43"/>
      <c r="AN40" s="43"/>
      <c r="AO40" s="43"/>
      <c r="AP40" s="43"/>
      <c r="AQ40" s="43"/>
      <c r="AR40" s="43"/>
      <c r="AS40" s="43"/>
      <c r="AT40" s="43"/>
      <c r="AU40" s="43"/>
      <c r="AV40" s="43"/>
      <c r="AW40" s="43"/>
      <c r="AX40" s="43"/>
      <c r="AY40" s="43"/>
      <c r="AZ40" s="43"/>
      <c r="BA40" s="43"/>
      <c r="BB40" s="43"/>
      <c r="BC40" s="42"/>
      <c r="BD40" s="42"/>
      <c r="BE40" s="42"/>
      <c r="BF40" s="42"/>
      <c r="BG40" s="43"/>
      <c r="BH40" s="43"/>
      <c r="BI40" s="43"/>
      <c r="BJ40" s="43"/>
      <c r="BK40" s="43"/>
      <c r="BL40" s="46"/>
    </row>
    <row r="41" spans="1:64" ht="27.75" customHeight="1">
      <c r="A41" s="47">
        <v>39</v>
      </c>
      <c r="B41" s="48"/>
      <c r="C41" s="48"/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  <c r="AA41" s="48"/>
      <c r="AB41" s="48"/>
      <c r="AC41" s="48"/>
      <c r="AD41" s="48"/>
      <c r="AE41" s="48"/>
      <c r="AF41" s="48"/>
      <c r="AG41" s="48"/>
      <c r="AH41" s="48"/>
      <c r="AI41" s="48"/>
      <c r="AJ41" s="48"/>
      <c r="AK41" s="48"/>
      <c r="AL41" s="48"/>
      <c r="AM41" s="48"/>
      <c r="AN41" s="48"/>
      <c r="AO41" s="48"/>
      <c r="AP41" s="48"/>
      <c r="AQ41" s="48"/>
      <c r="AR41" s="48"/>
      <c r="AS41" s="48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48"/>
      <c r="BG41" s="49"/>
      <c r="BH41" s="48"/>
      <c r="BI41" s="48"/>
      <c r="BJ41" s="48"/>
      <c r="BK41" s="48"/>
      <c r="BL41" s="50"/>
    </row>
  </sheetData>
  <mergeCells count="10">
    <mergeCell ref="A1:A2"/>
    <mergeCell ref="B1:H1"/>
    <mergeCell ref="I1:O1"/>
    <mergeCell ref="P1:V1"/>
    <mergeCell ref="W1:AC1"/>
    <mergeCell ref="AK1:AQ1"/>
    <mergeCell ref="AR1:AX1"/>
    <mergeCell ref="AY1:BE1"/>
    <mergeCell ref="BF1:BL1"/>
    <mergeCell ref="AD1:A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Pablo Baeza</dc:creator>
  <cp:keywords/>
  <dc:description/>
  <cp:lastModifiedBy/>
  <cp:revision/>
  <dcterms:created xsi:type="dcterms:W3CDTF">2025-03-04T02:27:44Z</dcterms:created>
  <dcterms:modified xsi:type="dcterms:W3CDTF">2025-03-21T06:21:00Z</dcterms:modified>
  <cp:category/>
  <cp:contentStatus/>
</cp:coreProperties>
</file>