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6"/>
  <workbookPr defaultThemeVersion="166925"/>
  <mc:AlternateContent xmlns:mc="http://schemas.openxmlformats.org/markup-compatibility/2006">
    <mc:Choice Requires="x15">
      <x15ac:absPath xmlns:x15ac="http://schemas.microsoft.com/office/spreadsheetml/2010/11/ac" url="https://365inegi-my.sharepoint.com/personal/nallely_becerril_inegi_org_mx/Documents/Documents/Respaldo/2023/CNGE/Instrumentos de captación CNGE23 VF/"/>
    </mc:Choice>
  </mc:AlternateContent>
  <xr:revisionPtr revIDLastSave="2" documentId="13_ncr:1_{64BE00A7-8A23-42E0-B5A3-F6C66B839461}" xr6:coauthVersionLast="47" xr6:coauthVersionMax="47" xr10:uidLastSave="{9DB62975-B75B-4BC8-A074-28A36DE711ED}"/>
  <bookViews>
    <workbookView xWindow="-120" yWindow="-120" windowWidth="20730" windowHeight="11160" firstSheet="1" activeTab="1" xr2:uid="{96C0CF9E-FA46-4E8C-9BC2-890B43B6E0B9}"/>
  </bookViews>
  <sheets>
    <sheet name="Índice" sheetId="2" r:id="rId1"/>
    <sheet name="Presentación" sheetId="16" r:id="rId2"/>
    <sheet name="Informantes" sheetId="14" r:id="rId3"/>
    <sheet name="Participantes" sheetId="15" r:id="rId4"/>
    <sheet name="CNGE_2023_M1_Secc7" sheetId="1" r:id="rId5"/>
    <sheet name="Glosario" sheetId="6" r:id="rId6"/>
  </sheets>
  <definedNames>
    <definedName name="_xlnm.Print_Area" localSheetId="4">CNGE_2023_M1_Secc7!$A$1:$AE$343</definedName>
    <definedName name="_xlnm.Print_Area" localSheetId="5">Glosario!$A$1:$AE$78</definedName>
    <definedName name="_xlnm.Print_Area" localSheetId="0">Índice!$A$1:$AE$25</definedName>
    <definedName name="_xlnm.Print_Area" localSheetId="2">Informantes!$A$1:$AE$58</definedName>
    <definedName name="_xlnm.Print_Area" localSheetId="3">Participantes!$A$1:$BF$72</definedName>
    <definedName name="_xlnm.Print_Area" localSheetId="1">Presentación!$A$1:$AE$136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231" i="1" l="1"/>
  <c r="BP231" i="1"/>
  <c r="BL231" i="1"/>
  <c r="AN231" i="1"/>
  <c r="BT230" i="1"/>
  <c r="BP230" i="1"/>
  <c r="BL230" i="1"/>
  <c r="AN230" i="1"/>
  <c r="AV239" i="1"/>
  <c r="AR239" i="1"/>
  <c r="AN239" i="1"/>
  <c r="AV238" i="1"/>
  <c r="AR238" i="1"/>
  <c r="AN238" i="1"/>
  <c r="AX245" i="1" l="1"/>
  <c r="AU245" i="1"/>
  <c r="AR245" i="1"/>
  <c r="AW245" i="1"/>
  <c r="AW244" i="1"/>
  <c r="AT245" i="1"/>
  <c r="AT244" i="1"/>
  <c r="AQ245" i="1"/>
  <c r="AQ244" i="1"/>
  <c r="AN245" i="1"/>
  <c r="AN244" i="1"/>
  <c r="AK245" i="1"/>
  <c r="AK244" i="1"/>
  <c r="AH245" i="1"/>
  <c r="AH244" i="1"/>
  <c r="AV245" i="1"/>
  <c r="AV244" i="1"/>
  <c r="AS245" i="1"/>
  <c r="AS244" i="1"/>
  <c r="AP245" i="1"/>
  <c r="AP244" i="1"/>
  <c r="AM245" i="1"/>
  <c r="AM244" i="1"/>
  <c r="AJ244" i="1"/>
  <c r="AJ245" i="1"/>
  <c r="AG245" i="1"/>
  <c r="AG244" i="1"/>
  <c r="B248" i="1"/>
  <c r="AH334" i="1" l="1"/>
  <c r="B339" i="1" s="1"/>
  <c r="B210" i="1" l="1"/>
  <c r="AI183" i="1"/>
  <c r="AI184" i="1"/>
  <c r="AI185" i="1"/>
  <c r="AI186" i="1"/>
  <c r="AI187" i="1"/>
  <c r="AI182" i="1"/>
  <c r="AY304" i="1" l="1"/>
  <c r="AW304" i="1"/>
  <c r="AU304" i="1"/>
  <c r="Q275" i="1"/>
  <c r="BO275" i="1"/>
  <c r="BN275" i="1"/>
  <c r="BM275" i="1"/>
  <c r="BL275" i="1"/>
  <c r="BK275" i="1"/>
  <c r="BJ275" i="1"/>
  <c r="BI275" i="1"/>
  <c r="BH275" i="1"/>
  <c r="BG275" i="1"/>
  <c r="BF275" i="1"/>
  <c r="BE275" i="1"/>
  <c r="BD275" i="1"/>
  <c r="BC275" i="1"/>
  <c r="BB275" i="1"/>
  <c r="BA275" i="1"/>
  <c r="AZ275" i="1"/>
  <c r="AY275" i="1"/>
  <c r="AX275" i="1"/>
  <c r="AW275" i="1"/>
  <c r="AV275" i="1"/>
  <c r="AU275" i="1"/>
  <c r="AT275" i="1"/>
  <c r="AS275" i="1"/>
  <c r="AR275" i="1"/>
  <c r="AQ275" i="1"/>
  <c r="AP275" i="1"/>
  <c r="AO275" i="1"/>
  <c r="AN275" i="1"/>
  <c r="AM275" i="1"/>
  <c r="AL275" i="1"/>
  <c r="AK275" i="1"/>
  <c r="AJ275" i="1"/>
  <c r="AI275" i="1"/>
  <c r="AH275" i="1"/>
  <c r="AG275" i="1"/>
  <c r="BO274" i="1"/>
  <c r="BN274" i="1"/>
  <c r="BM274" i="1"/>
  <c r="BL274" i="1"/>
  <c r="BK274" i="1"/>
  <c r="BJ274" i="1"/>
  <c r="BI274" i="1"/>
  <c r="BH274" i="1"/>
  <c r="BG274" i="1"/>
  <c r="BF274" i="1"/>
  <c r="BE274" i="1"/>
  <c r="BD274" i="1"/>
  <c r="BC274" i="1"/>
  <c r="BB274" i="1"/>
  <c r="BA274" i="1"/>
  <c r="AZ274" i="1"/>
  <c r="AY274" i="1"/>
  <c r="AX274" i="1"/>
  <c r="AW274" i="1"/>
  <c r="AV274" i="1"/>
  <c r="AU274" i="1"/>
  <c r="AT274" i="1"/>
  <c r="AS274" i="1"/>
  <c r="AR274" i="1"/>
  <c r="AQ274" i="1"/>
  <c r="AP274" i="1"/>
  <c r="AO274" i="1"/>
  <c r="AN274" i="1"/>
  <c r="AM274" i="1"/>
  <c r="AL274" i="1"/>
  <c r="AK274" i="1"/>
  <c r="AJ274" i="1"/>
  <c r="AI274" i="1"/>
  <c r="AH274" i="1"/>
  <c r="AG274" i="1"/>
  <c r="AG228" i="1" l="1"/>
  <c r="AG180" i="1"/>
  <c r="AG153" i="1"/>
  <c r="B160" i="1" s="1"/>
  <c r="AG127" i="1"/>
  <c r="AG129" i="1" s="1"/>
  <c r="AI127" i="1" s="1"/>
  <c r="AJ127" i="1" s="1"/>
  <c r="AG101" i="1"/>
  <c r="AG103" i="1" s="1"/>
  <c r="AG71" i="1"/>
  <c r="AG51" i="1"/>
  <c r="AG54" i="1" s="1"/>
  <c r="AG34" i="1"/>
  <c r="AG36" i="1" s="1"/>
  <c r="AR257" i="1"/>
  <c r="AN266" i="1"/>
  <c r="AG332" i="1"/>
  <c r="AG334" i="1" s="1"/>
  <c r="AI332" i="1" s="1"/>
  <c r="AJ332" i="1" s="1"/>
  <c r="B340" i="1" s="1"/>
  <c r="AY303" i="1"/>
  <c r="AS303" i="1"/>
  <c r="AS304" i="1" s="1"/>
  <c r="AQ303" i="1"/>
  <c r="AQ304" i="1" s="1"/>
  <c r="AQ299" i="1"/>
  <c r="AP299" i="1"/>
  <c r="AO299" i="1"/>
  <c r="AM299" i="1"/>
  <c r="AL299" i="1"/>
  <c r="AK299" i="1"/>
  <c r="AG297" i="1"/>
  <c r="AY287" i="1"/>
  <c r="AY288" i="1" s="1"/>
  <c r="AW287" i="1"/>
  <c r="AW288" i="1" s="1"/>
  <c r="AU287" i="1"/>
  <c r="AU288" i="1" s="1"/>
  <c r="AS287" i="1"/>
  <c r="AS288" i="1" s="1"/>
  <c r="AO283" i="1"/>
  <c r="AM283" i="1"/>
  <c r="AL283" i="1"/>
  <c r="AK283" i="1"/>
  <c r="AG281" i="1"/>
  <c r="AL265" i="1"/>
  <c r="AK265" i="1"/>
  <c r="AG255" i="1"/>
  <c r="BL262" i="1" s="1"/>
  <c r="AK230" i="1"/>
  <c r="AG106" i="1"/>
  <c r="B112" i="1" s="1"/>
  <c r="B335" i="1"/>
  <c r="B317" i="1"/>
  <c r="AM316" i="1"/>
  <c r="AL316" i="1"/>
  <c r="AK316" i="1"/>
  <c r="AG314" i="1"/>
  <c r="B300" i="1"/>
  <c r="AV265" i="1"/>
  <c r="AN265" i="1"/>
  <c r="AW303" i="1"/>
  <c r="AU303" i="1"/>
  <c r="B284" i="1"/>
  <c r="AQ287" i="1"/>
  <c r="AQ288" i="1" s="1"/>
  <c r="B290" i="1" s="1"/>
  <c r="AQ283" i="1"/>
  <c r="AP283" i="1"/>
  <c r="Q276" i="1"/>
  <c r="B268" i="1"/>
  <c r="BO272" i="1"/>
  <c r="BO271" i="1"/>
  <c r="AG271" i="1"/>
  <c r="BO262" i="1"/>
  <c r="BN262" i="1"/>
  <c r="BM262" i="1"/>
  <c r="BJ262" i="1"/>
  <c r="BI262" i="1"/>
  <c r="BH262" i="1"/>
  <c r="BG262" i="1"/>
  <c r="BF262" i="1"/>
  <c r="BE262" i="1"/>
  <c r="BB262" i="1"/>
  <c r="BA262" i="1"/>
  <c r="AZ262" i="1"/>
  <c r="AY262" i="1"/>
  <c r="AX262" i="1"/>
  <c r="AW262" i="1"/>
  <c r="AV262" i="1"/>
  <c r="AU262" i="1"/>
  <c r="AT262" i="1"/>
  <c r="AS262" i="1"/>
  <c r="AR262" i="1"/>
  <c r="AQ262" i="1"/>
  <c r="AP262" i="1"/>
  <c r="AO262" i="1"/>
  <c r="AN262" i="1"/>
  <c r="AM262" i="1"/>
  <c r="AL262" i="1"/>
  <c r="AK262" i="1"/>
  <c r="AJ262" i="1"/>
  <c r="AI262" i="1"/>
  <c r="AH262" i="1"/>
  <c r="AG262" i="1"/>
  <c r="BO261" i="1"/>
  <c r="BN261" i="1"/>
  <c r="BM261" i="1"/>
  <c r="BL261" i="1"/>
  <c r="BK261" i="1"/>
  <c r="BJ261" i="1"/>
  <c r="BI261" i="1"/>
  <c r="BH261" i="1"/>
  <c r="BG261" i="1"/>
  <c r="BF261" i="1"/>
  <c r="BE261" i="1"/>
  <c r="BD261" i="1"/>
  <c r="BC261" i="1"/>
  <c r="BB261" i="1"/>
  <c r="BA261" i="1"/>
  <c r="AZ261" i="1"/>
  <c r="AY261" i="1"/>
  <c r="AX261" i="1"/>
  <c r="AW261" i="1"/>
  <c r="AV261" i="1"/>
  <c r="AU261" i="1"/>
  <c r="AT261" i="1"/>
  <c r="AS261" i="1"/>
  <c r="AR261" i="1"/>
  <c r="AQ261" i="1"/>
  <c r="AP261" i="1"/>
  <c r="AO261" i="1"/>
  <c r="AN261" i="1"/>
  <c r="AM261" i="1"/>
  <c r="AL261" i="1"/>
  <c r="AK261" i="1"/>
  <c r="AJ261" i="1"/>
  <c r="AI261" i="1"/>
  <c r="AH261" i="1"/>
  <c r="AG261" i="1"/>
  <c r="AV266" i="1"/>
  <c r="AV267" i="1" s="1"/>
  <c r="Q274" i="1" s="1"/>
  <c r="AU266" i="1"/>
  <c r="AT266" i="1"/>
  <c r="AS266" i="1"/>
  <c r="AU265" i="1"/>
  <c r="AT265" i="1"/>
  <c r="AS265" i="1"/>
  <c r="AR265" i="1"/>
  <c r="BL257" i="1"/>
  <c r="BK257" i="1"/>
  <c r="BJ257" i="1"/>
  <c r="BI257" i="1"/>
  <c r="BH257" i="1"/>
  <c r="BE257" i="1"/>
  <c r="AQ257" i="1"/>
  <c r="AP257" i="1"/>
  <c r="AO257" i="1"/>
  <c r="AN257" i="1"/>
  <c r="AM257" i="1"/>
  <c r="AL257" i="1"/>
  <c r="AK257" i="1"/>
  <c r="BL258" i="1"/>
  <c r="BH258" i="1"/>
  <c r="BD258" i="1"/>
  <c r="AZ258" i="1"/>
  <c r="AV258" i="1"/>
  <c r="AR258" i="1"/>
  <c r="AN258" i="1"/>
  <c r="BT257" i="1"/>
  <c r="BP257" i="1"/>
  <c r="BL259" i="1"/>
  <c r="B272" i="1" s="1"/>
  <c r="BD257" i="1"/>
  <c r="AZ257" i="1"/>
  <c r="AZ259" i="1" s="1"/>
  <c r="AV257" i="1"/>
  <c r="AN259" i="1"/>
  <c r="AR266" i="1"/>
  <c r="AR267" i="1"/>
  <c r="B274" i="1" s="1"/>
  <c r="AN267" i="1"/>
  <c r="Q273" i="1" s="1"/>
  <c r="BN272" i="1"/>
  <c r="BM272" i="1"/>
  <c r="BL272" i="1"/>
  <c r="BK272" i="1"/>
  <c r="BJ272" i="1"/>
  <c r="BI272" i="1"/>
  <c r="BH272" i="1"/>
  <c r="BG272" i="1"/>
  <c r="BF272" i="1"/>
  <c r="BE272" i="1"/>
  <c r="BD272" i="1"/>
  <c r="BC272" i="1"/>
  <c r="BB272" i="1"/>
  <c r="BA272" i="1"/>
  <c r="AZ272" i="1"/>
  <c r="AY272" i="1"/>
  <c r="AX272" i="1"/>
  <c r="AW272" i="1"/>
  <c r="AV272" i="1"/>
  <c r="AU272" i="1"/>
  <c r="AT272" i="1"/>
  <c r="AS272" i="1"/>
  <c r="AR272" i="1"/>
  <c r="AQ272" i="1"/>
  <c r="AP272" i="1"/>
  <c r="AO272" i="1"/>
  <c r="AN272" i="1"/>
  <c r="AM272" i="1"/>
  <c r="AL272" i="1"/>
  <c r="AK272" i="1"/>
  <c r="AJ272" i="1"/>
  <c r="AI272" i="1"/>
  <c r="AH272" i="1"/>
  <c r="AG272" i="1"/>
  <c r="BN271" i="1"/>
  <c r="BM271" i="1"/>
  <c r="BL271" i="1"/>
  <c r="BK271" i="1"/>
  <c r="BJ271" i="1"/>
  <c r="BI271" i="1"/>
  <c r="BH271" i="1"/>
  <c r="BG271" i="1"/>
  <c r="BF271" i="1"/>
  <c r="BE271" i="1"/>
  <c r="BD271" i="1"/>
  <c r="BC271" i="1"/>
  <c r="BB271" i="1"/>
  <c r="BA271" i="1"/>
  <c r="AZ271" i="1"/>
  <c r="AY271" i="1"/>
  <c r="AX271" i="1"/>
  <c r="AW271" i="1"/>
  <c r="AV271" i="1"/>
  <c r="AU271" i="1"/>
  <c r="AT271" i="1"/>
  <c r="AS271" i="1"/>
  <c r="AR271" i="1"/>
  <c r="AQ271" i="1"/>
  <c r="AP271" i="1"/>
  <c r="AO271" i="1"/>
  <c r="AN271" i="1"/>
  <c r="AM271" i="1"/>
  <c r="AL271" i="1"/>
  <c r="AK271" i="1"/>
  <c r="AJ271" i="1"/>
  <c r="AI271" i="1"/>
  <c r="AH271" i="1"/>
  <c r="AQ266" i="1"/>
  <c r="AP266" i="1"/>
  <c r="AO266" i="1"/>
  <c r="AM266" i="1"/>
  <c r="AL266" i="1"/>
  <c r="AK266" i="1"/>
  <c r="AQ265" i="1"/>
  <c r="AP265" i="1"/>
  <c r="AO265" i="1"/>
  <c r="AM265" i="1"/>
  <c r="BD259" i="1"/>
  <c r="BS258" i="1"/>
  <c r="BR258" i="1"/>
  <c r="BQ258" i="1"/>
  <c r="BO258" i="1"/>
  <c r="BN258" i="1"/>
  <c r="BM258" i="1"/>
  <c r="BK258" i="1"/>
  <c r="BJ258" i="1"/>
  <c r="BI258" i="1"/>
  <c r="BG258" i="1"/>
  <c r="BF258" i="1"/>
  <c r="BE258" i="1"/>
  <c r="BC258" i="1"/>
  <c r="BB258" i="1"/>
  <c r="BA258" i="1"/>
  <c r="AY258" i="1"/>
  <c r="AX258" i="1"/>
  <c r="AW258" i="1"/>
  <c r="AU258" i="1"/>
  <c r="AT258" i="1"/>
  <c r="AS258" i="1"/>
  <c r="AQ258" i="1"/>
  <c r="AP258" i="1"/>
  <c r="AO258" i="1"/>
  <c r="AM258" i="1"/>
  <c r="AL258" i="1"/>
  <c r="AK258" i="1"/>
  <c r="BS257" i="1"/>
  <c r="BR257" i="1"/>
  <c r="BQ257" i="1"/>
  <c r="BO257" i="1"/>
  <c r="BN257" i="1"/>
  <c r="BM257" i="1"/>
  <c r="BH259" i="1"/>
  <c r="BG257" i="1"/>
  <c r="BF257" i="1"/>
  <c r="BC257" i="1"/>
  <c r="BB257" i="1"/>
  <c r="BA257" i="1"/>
  <c r="AY257" i="1"/>
  <c r="AX257" i="1"/>
  <c r="AW257" i="1"/>
  <c r="AV259" i="1"/>
  <c r="AU257" i="1"/>
  <c r="AT257" i="1"/>
  <c r="AS257" i="1"/>
  <c r="B241" i="1"/>
  <c r="AS238" i="1"/>
  <c r="AU239" i="1"/>
  <c r="AT239" i="1"/>
  <c r="AS239" i="1"/>
  <c r="AU238" i="1"/>
  <c r="AT238" i="1"/>
  <c r="BH231" i="1"/>
  <c r="BD231" i="1"/>
  <c r="AZ231" i="1"/>
  <c r="AV231" i="1"/>
  <c r="AR231" i="1"/>
  <c r="BI230" i="1"/>
  <c r="AU230" i="1"/>
  <c r="AT230" i="1"/>
  <c r="AV230" i="1" s="1"/>
  <c r="AV232" i="1" s="1"/>
  <c r="AS230" i="1"/>
  <c r="AQ230" i="1"/>
  <c r="AP230" i="1"/>
  <c r="AR230" i="1" s="1"/>
  <c r="AO230" i="1"/>
  <c r="AM230" i="1"/>
  <c r="AL230" i="1"/>
  <c r="AQ239" i="1"/>
  <c r="AP239" i="1"/>
  <c r="AO239" i="1"/>
  <c r="AM239" i="1"/>
  <c r="AL239" i="1"/>
  <c r="AK239" i="1"/>
  <c r="AQ238" i="1"/>
  <c r="AP238" i="1"/>
  <c r="AO238" i="1"/>
  <c r="AM238" i="1"/>
  <c r="AL238" i="1"/>
  <c r="AK238" i="1"/>
  <c r="BS231" i="1"/>
  <c r="BR231" i="1"/>
  <c r="BQ231" i="1"/>
  <c r="BO231" i="1"/>
  <c r="BN231" i="1"/>
  <c r="BM231" i="1"/>
  <c r="BK231" i="1"/>
  <c r="BJ231" i="1"/>
  <c r="BI231" i="1"/>
  <c r="BG231" i="1"/>
  <c r="BF231" i="1"/>
  <c r="BE231" i="1"/>
  <c r="BC231" i="1"/>
  <c r="BB231" i="1"/>
  <c r="BA231" i="1"/>
  <c r="AY231" i="1"/>
  <c r="AX231" i="1"/>
  <c r="AW231" i="1"/>
  <c r="AU231" i="1"/>
  <c r="AT231" i="1"/>
  <c r="AS231" i="1"/>
  <c r="AQ231" i="1"/>
  <c r="AP231" i="1"/>
  <c r="AO231" i="1"/>
  <c r="AM231" i="1"/>
  <c r="AL231" i="1"/>
  <c r="AK231" i="1"/>
  <c r="BS230" i="1"/>
  <c r="BR230" i="1"/>
  <c r="BQ230" i="1"/>
  <c r="BO230" i="1"/>
  <c r="BN230" i="1"/>
  <c r="BM230" i="1"/>
  <c r="BK230" i="1"/>
  <c r="BJ230" i="1"/>
  <c r="BG230" i="1"/>
  <c r="BF230" i="1"/>
  <c r="BH230" i="1" s="1"/>
  <c r="BE230" i="1"/>
  <c r="BC230" i="1"/>
  <c r="BB230" i="1"/>
  <c r="BD230" i="1" s="1"/>
  <c r="BD232" i="1" s="1"/>
  <c r="BA230" i="1"/>
  <c r="AY230" i="1"/>
  <c r="AX230" i="1"/>
  <c r="AZ230" i="1" s="1"/>
  <c r="AW230" i="1"/>
  <c r="B203" i="1"/>
  <c r="AG142" i="1"/>
  <c r="AG144" i="1" s="1"/>
  <c r="B161" i="1" s="1"/>
  <c r="AG104" i="1"/>
  <c r="AG74" i="1"/>
  <c r="AG73" i="1"/>
  <c r="AG76" i="1"/>
  <c r="B92" i="1" s="1"/>
  <c r="AG56" i="1"/>
  <c r="B62" i="1" s="1"/>
  <c r="B10" i="6"/>
  <c r="B8" i="1"/>
  <c r="B10" i="15"/>
  <c r="B10" i="14"/>
  <c r="B9" i="2"/>
  <c r="N10" i="16"/>
  <c r="N10" i="15" s="1"/>
  <c r="BL232" i="1" l="1"/>
  <c r="B245" i="1" s="1"/>
  <c r="AN232" i="1"/>
  <c r="AX244" i="1"/>
  <c r="AX246" i="1" s="1"/>
  <c r="AR244" i="1"/>
  <c r="AO244" i="1"/>
  <c r="AO246" i="1" s="1"/>
  <c r="AL244" i="1"/>
  <c r="AL246" i="1" s="1"/>
  <c r="AU244" i="1"/>
  <c r="AU246" i="1" s="1"/>
  <c r="AO245" i="1"/>
  <c r="AI245" i="1"/>
  <c r="AI244" i="1"/>
  <c r="AI246" i="1" s="1"/>
  <c r="AL245" i="1"/>
  <c r="AJ228" i="1"/>
  <c r="B249" i="1" s="1"/>
  <c r="AG316" i="1"/>
  <c r="AI314" i="1" s="1"/>
  <c r="AJ314" i="1" s="1"/>
  <c r="B323" i="1" s="1"/>
  <c r="AG299" i="1"/>
  <c r="AJ301" i="1"/>
  <c r="AI301" i="1"/>
  <c r="AH301" i="1"/>
  <c r="AG301" i="1"/>
  <c r="AJ285" i="1"/>
  <c r="AH285" i="1"/>
  <c r="AI285" i="1"/>
  <c r="AG285" i="1"/>
  <c r="AN316" i="1"/>
  <c r="B322" i="1" s="1"/>
  <c r="B306" i="1"/>
  <c r="AR283" i="1"/>
  <c r="B289" i="1" s="1"/>
  <c r="AN283" i="1"/>
  <c r="B288" i="1" s="1"/>
  <c r="AG283" i="1"/>
  <c r="AG53" i="1"/>
  <c r="AI51" i="1" s="1"/>
  <c r="AJ51" i="1" s="1"/>
  <c r="B63" i="1" s="1"/>
  <c r="AK183" i="1"/>
  <c r="AK184" i="1"/>
  <c r="AK182" i="1"/>
  <c r="AK185" i="1"/>
  <c r="AK187" i="1"/>
  <c r="AK186" i="1"/>
  <c r="AJ187" i="1"/>
  <c r="AJ186" i="1"/>
  <c r="AJ184" i="1"/>
  <c r="AJ183" i="1"/>
  <c r="AJ185" i="1"/>
  <c r="AJ182" i="1"/>
  <c r="AG183" i="1"/>
  <c r="AG182" i="1"/>
  <c r="AG184" i="1"/>
  <c r="AG185" i="1"/>
  <c r="AG186" i="1"/>
  <c r="AG187" i="1"/>
  <c r="N8" i="1"/>
  <c r="N9" i="2"/>
  <c r="N10" i="6"/>
  <c r="N10" i="14"/>
  <c r="AN299" i="1"/>
  <c r="B304" i="1" s="1"/>
  <c r="AG37" i="1"/>
  <c r="AI71" i="1"/>
  <c r="AJ71" i="1" s="1"/>
  <c r="B93" i="1" s="1"/>
  <c r="AI101" i="1"/>
  <c r="AJ101" i="1" s="1"/>
  <c r="B113" i="1" s="1"/>
  <c r="AR240" i="1"/>
  <c r="B247" i="1" s="1"/>
  <c r="BH232" i="1"/>
  <c r="BT232" i="1"/>
  <c r="B246" i="1" s="1"/>
  <c r="AZ232" i="1"/>
  <c r="AI188" i="1"/>
  <c r="B208" i="1" s="1"/>
  <c r="AR299" i="1"/>
  <c r="B305" i="1" s="1"/>
  <c r="BP258" i="1"/>
  <c r="BT258" i="1"/>
  <c r="BT259" i="1" s="1"/>
  <c r="B273" i="1" s="1"/>
  <c r="BP259" i="1"/>
  <c r="Q272" i="1" s="1"/>
  <c r="BC262" i="1"/>
  <c r="B275" i="1" s="1"/>
  <c r="BK262" i="1"/>
  <c r="BD262" i="1"/>
  <c r="AN240" i="1"/>
  <c r="Q246" i="1" s="1"/>
  <c r="AR232" i="1"/>
  <c r="B244" i="1" s="1"/>
  <c r="BP232" i="1"/>
  <c r="Q245" i="1" s="1"/>
  <c r="AR259" i="1"/>
  <c r="B271" i="1" s="1"/>
  <c r="AV240" i="1"/>
  <c r="Q247" i="1" s="1"/>
  <c r="B135" i="1"/>
  <c r="AR246" i="1" l="1"/>
  <c r="Q248" i="1" s="1"/>
  <c r="AI297" i="1"/>
  <c r="AI281" i="1"/>
  <c r="AJ281" i="1" s="1"/>
  <c r="B291" i="1" s="1"/>
  <c r="AK188" i="1"/>
  <c r="B207" i="1" s="1"/>
  <c r="AJ188" i="1"/>
  <c r="B206" i="1" s="1"/>
  <c r="AI180" i="1"/>
  <c r="AJ180" i="1" s="1"/>
  <c r="B209" i="1" s="1"/>
  <c r="AI255" i="1"/>
  <c r="P267" i="1"/>
  <c r="Q267" i="1"/>
  <c r="R267" i="1"/>
  <c r="S267" i="1"/>
  <c r="T267" i="1"/>
  <c r="U267" i="1"/>
  <c r="V267" i="1"/>
  <c r="W267" i="1"/>
  <c r="X267" i="1"/>
  <c r="Y267" i="1"/>
  <c r="Z267" i="1"/>
  <c r="AA267" i="1"/>
  <c r="AB267" i="1"/>
  <c r="AC267" i="1"/>
  <c r="AD267" i="1"/>
  <c r="K259" i="1"/>
  <c r="L259" i="1"/>
  <c r="M259" i="1"/>
  <c r="N259" i="1"/>
  <c r="O259" i="1"/>
  <c r="P259" i="1"/>
  <c r="Q259" i="1"/>
  <c r="R259" i="1"/>
  <c r="S259" i="1"/>
  <c r="T259" i="1"/>
  <c r="U259" i="1"/>
  <c r="V259" i="1"/>
  <c r="W259" i="1"/>
  <c r="X259" i="1"/>
  <c r="Y259" i="1"/>
  <c r="Z259" i="1"/>
  <c r="AA259" i="1"/>
  <c r="AB259" i="1"/>
  <c r="AC259" i="1"/>
  <c r="AD259" i="1"/>
  <c r="P240" i="1"/>
  <c r="Q240" i="1"/>
  <c r="R240" i="1"/>
  <c r="S240" i="1"/>
  <c r="T240" i="1"/>
  <c r="U240" i="1"/>
  <c r="V240" i="1"/>
  <c r="W240" i="1"/>
  <c r="X240" i="1"/>
  <c r="Y240" i="1"/>
  <c r="Z240" i="1"/>
  <c r="AA240" i="1"/>
  <c r="AB240" i="1"/>
  <c r="AC240" i="1"/>
  <c r="AD240" i="1"/>
  <c r="K232" i="1"/>
  <c r="L232" i="1"/>
  <c r="M232" i="1"/>
  <c r="N232" i="1"/>
  <c r="O232" i="1"/>
  <c r="P232" i="1"/>
  <c r="Q232" i="1"/>
  <c r="R232" i="1"/>
  <c r="S232" i="1"/>
  <c r="T232" i="1"/>
  <c r="U232" i="1"/>
  <c r="V232" i="1"/>
  <c r="W232" i="1"/>
  <c r="X232" i="1"/>
  <c r="Y232" i="1"/>
  <c r="Z232" i="1"/>
  <c r="AA232" i="1"/>
  <c r="AB232" i="1"/>
  <c r="AC232" i="1"/>
  <c r="AD232" i="1"/>
  <c r="AJ255" i="1" l="1"/>
  <c r="B276" i="1" s="1"/>
  <c r="AJ297" i="1"/>
  <c r="B307" i="1" s="1"/>
  <c r="AI34" i="1" l="1"/>
  <c r="AJ34" i="1" l="1"/>
  <c r="B43" i="1" s="1"/>
</calcChain>
</file>

<file path=xl/sharedStrings.xml><?xml version="1.0" encoding="utf-8"?>
<sst xmlns="http://schemas.openxmlformats.org/spreadsheetml/2006/main" count="5918" uniqueCount="5279">
  <si>
    <t>CENSO NACIONAL DE GOBIERNOS
ESTATALES 2023</t>
  </si>
  <si>
    <t>Módulo 1.
Administración Pública de la entidad federativa</t>
  </si>
  <si>
    <t>Sección VII. Contrataciones públicas</t>
  </si>
  <si>
    <t>Índice</t>
  </si>
  <si>
    <t>Entidad:</t>
  </si>
  <si>
    <t>Clave:</t>
  </si>
  <si>
    <t>Presentación</t>
  </si>
  <si>
    <t>Informantes</t>
  </si>
  <si>
    <t>Participantes</t>
  </si>
  <si>
    <t>Preguntas 7.1 a 7.13</t>
  </si>
  <si>
    <t>Glosario</t>
  </si>
  <si>
    <t>01001</t>
  </si>
  <si>
    <t>02001</t>
  </si>
  <si>
    <t>03001</t>
  </si>
  <si>
    <t>04001</t>
  </si>
  <si>
    <t>05001</t>
  </si>
  <si>
    <t>06001</t>
  </si>
  <si>
    <t>07001</t>
  </si>
  <si>
    <t>08001</t>
  </si>
  <si>
    <t>09002</t>
  </si>
  <si>
    <t>10001</t>
  </si>
  <si>
    <t>11001</t>
  </si>
  <si>
    <t>12001</t>
  </si>
  <si>
    <t>13001</t>
  </si>
  <si>
    <t>14001</t>
  </si>
  <si>
    <t>15001</t>
  </si>
  <si>
    <t>16001</t>
  </si>
  <si>
    <t>17001</t>
  </si>
  <si>
    <t>18001</t>
  </si>
  <si>
    <t>19001</t>
  </si>
  <si>
    <t>20001</t>
  </si>
  <si>
    <t>21001</t>
  </si>
  <si>
    <t>22001</t>
  </si>
  <si>
    <t>23001</t>
  </si>
  <si>
    <t>24001</t>
  </si>
  <si>
    <t>25001</t>
  </si>
  <si>
    <t>26001</t>
  </si>
  <si>
    <t>27001</t>
  </si>
  <si>
    <t>28001</t>
  </si>
  <si>
    <t>29001</t>
  </si>
  <si>
    <t>30001</t>
  </si>
  <si>
    <t>31001</t>
  </si>
  <si>
    <t>32001</t>
  </si>
  <si>
    <t>Aguascalientes</t>
  </si>
  <si>
    <t>Ensenada</t>
  </si>
  <si>
    <t>Comondú</t>
  </si>
  <si>
    <t>Calkiní</t>
  </si>
  <si>
    <t>Abasolo</t>
  </si>
  <si>
    <t>Armería</t>
  </si>
  <si>
    <t>Acacoyagua</t>
  </si>
  <si>
    <t>Ahumada</t>
  </si>
  <si>
    <t>Azcapotzalco</t>
  </si>
  <si>
    <t>Canatlán</t>
  </si>
  <si>
    <t>Acapulco de Juárez</t>
  </si>
  <si>
    <t>Acatlán</t>
  </si>
  <si>
    <t>Acatic</t>
  </si>
  <si>
    <t>Acambay de Ruíz Castañeda</t>
  </si>
  <si>
    <t>Acuitzio</t>
  </si>
  <si>
    <t>Amacuzac</t>
  </si>
  <si>
    <t>Acaponeta</t>
  </si>
  <si>
    <t>Abejones</t>
  </si>
  <si>
    <t>Acajete</t>
  </si>
  <si>
    <t>Amealco de Bonfil</t>
  </si>
  <si>
    <t>Cozumel</t>
  </si>
  <si>
    <t>Ahualulco del Sonido 13</t>
  </si>
  <si>
    <t>Ahome</t>
  </si>
  <si>
    <t>Aconchi</t>
  </si>
  <si>
    <t>Balancán</t>
  </si>
  <si>
    <t>Amaxac de Guerrero</t>
  </si>
  <si>
    <t>Abalá</t>
  </si>
  <si>
    <t>Apozol</t>
  </si>
  <si>
    <t>01002</t>
  </si>
  <si>
    <t>02002</t>
  </si>
  <si>
    <t>03002</t>
  </si>
  <si>
    <t>04002</t>
  </si>
  <si>
    <t>05002</t>
  </si>
  <si>
    <t>06002</t>
  </si>
  <si>
    <t>07002</t>
  </si>
  <si>
    <t>08002</t>
  </si>
  <si>
    <t>09003</t>
  </si>
  <si>
    <t>10002</t>
  </si>
  <si>
    <t>11002</t>
  </si>
  <si>
    <t>12002</t>
  </si>
  <si>
    <t>13002</t>
  </si>
  <si>
    <t>14002</t>
  </si>
  <si>
    <t>15002</t>
  </si>
  <si>
    <t>16002</t>
  </si>
  <si>
    <t>17002</t>
  </si>
  <si>
    <t>18002</t>
  </si>
  <si>
    <t>19002</t>
  </si>
  <si>
    <t>20002</t>
  </si>
  <si>
    <t>21002</t>
  </si>
  <si>
    <t>22002</t>
  </si>
  <si>
    <t>23002</t>
  </si>
  <si>
    <t>24002</t>
  </si>
  <si>
    <t>25002</t>
  </si>
  <si>
    <t>26002</t>
  </si>
  <si>
    <t>27002</t>
  </si>
  <si>
    <t>28002</t>
  </si>
  <si>
    <t>29002</t>
  </si>
  <si>
    <t>30002</t>
  </si>
  <si>
    <t>31002</t>
  </si>
  <si>
    <t>32002</t>
  </si>
  <si>
    <t>Asientos</t>
  </si>
  <si>
    <t>Mexicali</t>
  </si>
  <si>
    <t>Mulegé</t>
  </si>
  <si>
    <t>Campeche</t>
  </si>
  <si>
    <t>Acuña</t>
  </si>
  <si>
    <t>Colima</t>
  </si>
  <si>
    <t>Acala</t>
  </si>
  <si>
    <t>Aldama</t>
  </si>
  <si>
    <t>Coyoacán</t>
  </si>
  <si>
    <t>Canelas</t>
  </si>
  <si>
    <t>Acámbaro</t>
  </si>
  <si>
    <t>Ahuacuotzingo</t>
  </si>
  <si>
    <t>Acaxochitlán</t>
  </si>
  <si>
    <t>Acatlán de Juárez</t>
  </si>
  <si>
    <t>Acolman</t>
  </si>
  <si>
    <t>Aguililla</t>
  </si>
  <si>
    <t>Atlatlahucan</t>
  </si>
  <si>
    <t>Ahuacatlán</t>
  </si>
  <si>
    <t>Agualeguas</t>
  </si>
  <si>
    <t>Acatlán de Pérez Figueroa</t>
  </si>
  <si>
    <t>Acateno</t>
  </si>
  <si>
    <t>Pinal de Amoles</t>
  </si>
  <si>
    <t>Felipe Carrillo Puerto</t>
  </si>
  <si>
    <t>Alaquines</t>
  </si>
  <si>
    <t>Angostura</t>
  </si>
  <si>
    <t>Agua Prieta</t>
  </si>
  <si>
    <t>Cárdenas</t>
  </si>
  <si>
    <t>Apetatitlán de Antonio Carvajal</t>
  </si>
  <si>
    <t>Acanceh</t>
  </si>
  <si>
    <t>Apulco</t>
  </si>
  <si>
    <t>01003</t>
  </si>
  <si>
    <t>02003</t>
  </si>
  <si>
    <t>03003</t>
  </si>
  <si>
    <t>04003</t>
  </si>
  <si>
    <t>05003</t>
  </si>
  <si>
    <t>06003</t>
  </si>
  <si>
    <t>07003</t>
  </si>
  <si>
    <t>08003</t>
  </si>
  <si>
    <t>09004</t>
  </si>
  <si>
    <t>10003</t>
  </si>
  <si>
    <t>11003</t>
  </si>
  <si>
    <t>12003</t>
  </si>
  <si>
    <t>13003</t>
  </si>
  <si>
    <t>14003</t>
  </si>
  <si>
    <t>15003</t>
  </si>
  <si>
    <t>16003</t>
  </si>
  <si>
    <t>17003</t>
  </si>
  <si>
    <t>18003</t>
  </si>
  <si>
    <t>19003</t>
  </si>
  <si>
    <t>20003</t>
  </si>
  <si>
    <t>21003</t>
  </si>
  <si>
    <t>22003</t>
  </si>
  <si>
    <t>23003</t>
  </si>
  <si>
    <t>24003</t>
  </si>
  <si>
    <t>25003</t>
  </si>
  <si>
    <t>26003</t>
  </si>
  <si>
    <t>27003</t>
  </si>
  <si>
    <t>28003</t>
  </si>
  <si>
    <t>29003</t>
  </si>
  <si>
    <t>30003</t>
  </si>
  <si>
    <t>31003</t>
  </si>
  <si>
    <t>32003</t>
  </si>
  <si>
    <t>Calvillo</t>
  </si>
  <si>
    <t>Tecate</t>
  </si>
  <si>
    <t>La Paz</t>
  </si>
  <si>
    <t>Carmen</t>
  </si>
  <si>
    <t>Allende</t>
  </si>
  <si>
    <t>Comala</t>
  </si>
  <si>
    <t>Acapetahua</t>
  </si>
  <si>
    <t>Cuajimalpa de Morelos</t>
  </si>
  <si>
    <t>Coneto de Comonfort</t>
  </si>
  <si>
    <t>San Miguel de Allende</t>
  </si>
  <si>
    <t>Ajuchitlán del Progreso</t>
  </si>
  <si>
    <t>Actopan</t>
  </si>
  <si>
    <t>Ahualulco de Mercado</t>
  </si>
  <si>
    <t>Aculco</t>
  </si>
  <si>
    <t>Álvaro Obregón</t>
  </si>
  <si>
    <t>Axochiapan</t>
  </si>
  <si>
    <t>Amatlán de Cañas</t>
  </si>
  <si>
    <t>Los Aldamas</t>
  </si>
  <si>
    <t>Asunción Cacalotepec</t>
  </si>
  <si>
    <t>Arroyo Seco</t>
  </si>
  <si>
    <t>Isla Mujeres</t>
  </si>
  <si>
    <t>Aquismón</t>
  </si>
  <si>
    <t>Badiraguato</t>
  </si>
  <si>
    <t>Álamos</t>
  </si>
  <si>
    <t>Centla</t>
  </si>
  <si>
    <t>Altamira</t>
  </si>
  <si>
    <t>Atlangatepec</t>
  </si>
  <si>
    <t>Acayucan</t>
  </si>
  <si>
    <t>Akil</t>
  </si>
  <si>
    <t>Atolinga</t>
  </si>
  <si>
    <t>Baja California</t>
  </si>
  <si>
    <t>01004</t>
  </si>
  <si>
    <t>02004</t>
  </si>
  <si>
    <t>03008</t>
  </si>
  <si>
    <t>04004</t>
  </si>
  <si>
    <t>05004</t>
  </si>
  <si>
    <t>06004</t>
  </si>
  <si>
    <t>07004</t>
  </si>
  <si>
    <t>08004</t>
  </si>
  <si>
    <t>09005</t>
  </si>
  <si>
    <t>10004</t>
  </si>
  <si>
    <t>11004</t>
  </si>
  <si>
    <t>12004</t>
  </si>
  <si>
    <t>13004</t>
  </si>
  <si>
    <t>14004</t>
  </si>
  <si>
    <t>15004</t>
  </si>
  <si>
    <t>16004</t>
  </si>
  <si>
    <t>17004</t>
  </si>
  <si>
    <t>18004</t>
  </si>
  <si>
    <t>19004</t>
  </si>
  <si>
    <t>20004</t>
  </si>
  <si>
    <t>21004</t>
  </si>
  <si>
    <t>22004</t>
  </si>
  <si>
    <t>23004</t>
  </si>
  <si>
    <t>24004</t>
  </si>
  <si>
    <t>25004</t>
  </si>
  <si>
    <t>26004</t>
  </si>
  <si>
    <t>27004</t>
  </si>
  <si>
    <t>28004</t>
  </si>
  <si>
    <t>29004</t>
  </si>
  <si>
    <t>30004</t>
  </si>
  <si>
    <t>31004</t>
  </si>
  <si>
    <t>32004</t>
  </si>
  <si>
    <t>Cosío</t>
  </si>
  <si>
    <t>Tijuana</t>
  </si>
  <si>
    <t>Los Cabos</t>
  </si>
  <si>
    <t>Champotón</t>
  </si>
  <si>
    <t>Arteaga</t>
  </si>
  <si>
    <t>Coquimatlán</t>
  </si>
  <si>
    <t>Altamirano</t>
  </si>
  <si>
    <t>Aquiles Serdán</t>
  </si>
  <si>
    <t>Gustavo A. Madero</t>
  </si>
  <si>
    <t>Cuencamé</t>
  </si>
  <si>
    <t>Apaseo el Alto</t>
  </si>
  <si>
    <t>Alcozauca de Guerrero</t>
  </si>
  <si>
    <t>Agua Blanca de Iturbide</t>
  </si>
  <si>
    <t>Amacueca</t>
  </si>
  <si>
    <t>Almoloya de Alquisiras</t>
  </si>
  <si>
    <t>Angamacutiro</t>
  </si>
  <si>
    <t>Ayala</t>
  </si>
  <si>
    <t>Compostela</t>
  </si>
  <si>
    <t>Asunción Cuyotepeji</t>
  </si>
  <si>
    <t>Acatzingo</t>
  </si>
  <si>
    <t>Cadereyta de Montes</t>
  </si>
  <si>
    <t>Othón P. Blanco</t>
  </si>
  <si>
    <t>Armadillo de los Infante</t>
  </si>
  <si>
    <t>Concordia</t>
  </si>
  <si>
    <t>Altar</t>
  </si>
  <si>
    <t>Centro</t>
  </si>
  <si>
    <t>Antiguo Morelos</t>
  </si>
  <si>
    <t>Atltzayanca</t>
  </si>
  <si>
    <t>Baca</t>
  </si>
  <si>
    <t>Benito Juárez</t>
  </si>
  <si>
    <t>Baja California Sur</t>
  </si>
  <si>
    <t>01005</t>
  </si>
  <si>
    <t>02005</t>
  </si>
  <si>
    <t>03009</t>
  </si>
  <si>
    <t>04005</t>
  </si>
  <si>
    <t>05005</t>
  </si>
  <si>
    <t>06005</t>
  </si>
  <si>
    <t>07005</t>
  </si>
  <si>
    <t>08005</t>
  </si>
  <si>
    <t>09006</t>
  </si>
  <si>
    <t>10005</t>
  </si>
  <si>
    <t>11005</t>
  </si>
  <si>
    <t>12005</t>
  </si>
  <si>
    <t>13005</t>
  </si>
  <si>
    <t>14005</t>
  </si>
  <si>
    <t>15005</t>
  </si>
  <si>
    <t>16005</t>
  </si>
  <si>
    <t>17005</t>
  </si>
  <si>
    <t>18005</t>
  </si>
  <si>
    <t>19005</t>
  </si>
  <si>
    <t>20005</t>
  </si>
  <si>
    <t>21005</t>
  </si>
  <si>
    <t>22005</t>
  </si>
  <si>
    <t>23005</t>
  </si>
  <si>
    <t>24005</t>
  </si>
  <si>
    <t>25005</t>
  </si>
  <si>
    <t>26005</t>
  </si>
  <si>
    <t>27005</t>
  </si>
  <si>
    <t>28005</t>
  </si>
  <si>
    <t>29005</t>
  </si>
  <si>
    <t>30005</t>
  </si>
  <si>
    <t>31005</t>
  </si>
  <si>
    <t>32005</t>
  </si>
  <si>
    <t>Jesús María</t>
  </si>
  <si>
    <t>Playas de Rosarito</t>
  </si>
  <si>
    <t>Loreto</t>
  </si>
  <si>
    <t>Hecelchakán</t>
  </si>
  <si>
    <t>Candela</t>
  </si>
  <si>
    <t>Cuauhtémoc</t>
  </si>
  <si>
    <t>Amatán</t>
  </si>
  <si>
    <t>Ascensión</t>
  </si>
  <si>
    <t>Iztacalco</t>
  </si>
  <si>
    <t>Durango</t>
  </si>
  <si>
    <t>Apaseo el Grande</t>
  </si>
  <si>
    <t>Alpoyeca</t>
  </si>
  <si>
    <t>Ajacuba</t>
  </si>
  <si>
    <t>Amatitán</t>
  </si>
  <si>
    <t>Almoloya de Juárez</t>
  </si>
  <si>
    <t>Angangueo</t>
  </si>
  <si>
    <t>Coatlán del Río</t>
  </si>
  <si>
    <t>Huajicori</t>
  </si>
  <si>
    <t>Anáhuac</t>
  </si>
  <si>
    <t>Asunción Ixtaltepec</t>
  </si>
  <si>
    <t>Acteopan</t>
  </si>
  <si>
    <t>Colón</t>
  </si>
  <si>
    <t>Cosalá</t>
  </si>
  <si>
    <t>Arivechi</t>
  </si>
  <si>
    <t>Comalcalco</t>
  </si>
  <si>
    <t>Burgos</t>
  </si>
  <si>
    <t>Apizaco</t>
  </si>
  <si>
    <t>Acula</t>
  </si>
  <si>
    <t>Bokobá</t>
  </si>
  <si>
    <t>Calera</t>
  </si>
  <si>
    <t>01006</t>
  </si>
  <si>
    <t>02006</t>
  </si>
  <si>
    <t>03099</t>
  </si>
  <si>
    <t>04006</t>
  </si>
  <si>
    <t>05006</t>
  </si>
  <si>
    <t>06006</t>
  </si>
  <si>
    <t>07006</t>
  </si>
  <si>
    <t>08006</t>
  </si>
  <si>
    <t>09007</t>
  </si>
  <si>
    <t>10006</t>
  </si>
  <si>
    <t>11006</t>
  </si>
  <si>
    <t>12006</t>
  </si>
  <si>
    <t>13006</t>
  </si>
  <si>
    <t>14006</t>
  </si>
  <si>
    <t>15006</t>
  </si>
  <si>
    <t>16006</t>
  </si>
  <si>
    <t>17006</t>
  </si>
  <si>
    <t>18006</t>
  </si>
  <si>
    <t>19006</t>
  </si>
  <si>
    <t>20006</t>
  </si>
  <si>
    <t>21006</t>
  </si>
  <si>
    <t>22006</t>
  </si>
  <si>
    <t>23006</t>
  </si>
  <si>
    <t>24006</t>
  </si>
  <si>
    <t>25006</t>
  </si>
  <si>
    <t>26006</t>
  </si>
  <si>
    <t>27006</t>
  </si>
  <si>
    <t>28006</t>
  </si>
  <si>
    <t>29006</t>
  </si>
  <si>
    <t>30006</t>
  </si>
  <si>
    <t>31006</t>
  </si>
  <si>
    <t>32006</t>
  </si>
  <si>
    <t>Pabellón de Arteaga</t>
  </si>
  <si>
    <t>San Quintín</t>
  </si>
  <si>
    <t>No identificado</t>
  </si>
  <si>
    <t>Hopelchén</t>
  </si>
  <si>
    <t>Castaños</t>
  </si>
  <si>
    <t>Ixtlahuacán</t>
  </si>
  <si>
    <t>Amatenango de la Frontera</t>
  </si>
  <si>
    <t>Bachíniva</t>
  </si>
  <si>
    <t>Iztapalapa</t>
  </si>
  <si>
    <t>General Simón Bolívar</t>
  </si>
  <si>
    <t>Atarjea</t>
  </si>
  <si>
    <t>Apaxtla</t>
  </si>
  <si>
    <t>Alfajayucan</t>
  </si>
  <si>
    <t>Ameca</t>
  </si>
  <si>
    <t>Almoloya del Río</t>
  </si>
  <si>
    <t>Apatzingán</t>
  </si>
  <si>
    <t>Cuautla</t>
  </si>
  <si>
    <t>Ixtlán del Río</t>
  </si>
  <si>
    <t>Apodaca</t>
  </si>
  <si>
    <t>Asunción Nochixtlán</t>
  </si>
  <si>
    <t>Corregidora</t>
  </si>
  <si>
    <t>José María Morelos</t>
  </si>
  <si>
    <t>Catorce</t>
  </si>
  <si>
    <t>Culiacán</t>
  </si>
  <si>
    <t>Arizpe</t>
  </si>
  <si>
    <t>Cunduacán</t>
  </si>
  <si>
    <t>Bustamante</t>
  </si>
  <si>
    <t>Calpulalpan</t>
  </si>
  <si>
    <t>Acultzingo</t>
  </si>
  <si>
    <t>Buctzotz</t>
  </si>
  <si>
    <t>Cañitas de Felipe Pescador</t>
  </si>
  <si>
    <t>Coahuila de Zaragoza</t>
  </si>
  <si>
    <t>01007</t>
  </si>
  <si>
    <t>02007</t>
  </si>
  <si>
    <t>04007</t>
  </si>
  <si>
    <t>05007</t>
  </si>
  <si>
    <t>06007</t>
  </si>
  <si>
    <t>07007</t>
  </si>
  <si>
    <t>08007</t>
  </si>
  <si>
    <t>09008</t>
  </si>
  <si>
    <t>10007</t>
  </si>
  <si>
    <t>11007</t>
  </si>
  <si>
    <t>12007</t>
  </si>
  <si>
    <t>13007</t>
  </si>
  <si>
    <t>14007</t>
  </si>
  <si>
    <t>15007</t>
  </si>
  <si>
    <t>16007</t>
  </si>
  <si>
    <t>17007</t>
  </si>
  <si>
    <t>18007</t>
  </si>
  <si>
    <t>19007</t>
  </si>
  <si>
    <t>20007</t>
  </si>
  <si>
    <t>21007</t>
  </si>
  <si>
    <t>22007</t>
  </si>
  <si>
    <t>23007</t>
  </si>
  <si>
    <t>24007</t>
  </si>
  <si>
    <t>25007</t>
  </si>
  <si>
    <t>26007</t>
  </si>
  <si>
    <t>27007</t>
  </si>
  <si>
    <t>28007</t>
  </si>
  <si>
    <t>29007</t>
  </si>
  <si>
    <t>30007</t>
  </si>
  <si>
    <t>31007</t>
  </si>
  <si>
    <t>32007</t>
  </si>
  <si>
    <t>Rincón de Romos</t>
  </si>
  <si>
    <t>San Felipe</t>
  </si>
  <si>
    <t>Palizada</t>
  </si>
  <si>
    <t>Cuatro Ciénegas</t>
  </si>
  <si>
    <t>Manzanillo</t>
  </si>
  <si>
    <t>Amatenango del Valle</t>
  </si>
  <si>
    <t>Balleza</t>
  </si>
  <si>
    <t>La Magdalena Contreras</t>
  </si>
  <si>
    <t>Gómez Palacio</t>
  </si>
  <si>
    <t>Celaya</t>
  </si>
  <si>
    <t>Arcelia</t>
  </si>
  <si>
    <t>Almoloya</t>
  </si>
  <si>
    <t>San Juanito de Escobedo</t>
  </si>
  <si>
    <t>Amanalco</t>
  </si>
  <si>
    <t>Aporo</t>
  </si>
  <si>
    <t>Cuernavaca</t>
  </si>
  <si>
    <t>Jala</t>
  </si>
  <si>
    <t>Aramberri</t>
  </si>
  <si>
    <t>Asunción Ocotlán</t>
  </si>
  <si>
    <t>Ahuatlán</t>
  </si>
  <si>
    <t>Ezequiel Montes</t>
  </si>
  <si>
    <t>Lázaro Cárdenas</t>
  </si>
  <si>
    <t>Cedral</t>
  </si>
  <si>
    <t>Choix</t>
  </si>
  <si>
    <t>Atil</t>
  </si>
  <si>
    <t>Emiliano Zapata</t>
  </si>
  <si>
    <t>Camargo</t>
  </si>
  <si>
    <t>El Carmen Tequexquitla</t>
  </si>
  <si>
    <t>Camarón de Tejeda</t>
  </si>
  <si>
    <t>Cacalchén</t>
  </si>
  <si>
    <t>Concepción del Oro</t>
  </si>
  <si>
    <t>01008</t>
  </si>
  <si>
    <t>02099</t>
  </si>
  <si>
    <t>04008</t>
  </si>
  <si>
    <t>05008</t>
  </si>
  <si>
    <t>06008</t>
  </si>
  <si>
    <t>07008</t>
  </si>
  <si>
    <t>08008</t>
  </si>
  <si>
    <t>09009</t>
  </si>
  <si>
    <t>10008</t>
  </si>
  <si>
    <t>11008</t>
  </si>
  <si>
    <t>12008</t>
  </si>
  <si>
    <t>13008</t>
  </si>
  <si>
    <t>14008</t>
  </si>
  <si>
    <t>15008</t>
  </si>
  <si>
    <t>16008</t>
  </si>
  <si>
    <t>17008</t>
  </si>
  <si>
    <t>18008</t>
  </si>
  <si>
    <t>19008</t>
  </si>
  <si>
    <t>20008</t>
  </si>
  <si>
    <t>21008</t>
  </si>
  <si>
    <t>22008</t>
  </si>
  <si>
    <t>23008</t>
  </si>
  <si>
    <t>24008</t>
  </si>
  <si>
    <t>25008</t>
  </si>
  <si>
    <t>26008</t>
  </si>
  <si>
    <t>27008</t>
  </si>
  <si>
    <t>28008</t>
  </si>
  <si>
    <t>29008</t>
  </si>
  <si>
    <t>30008</t>
  </si>
  <si>
    <t>31008</t>
  </si>
  <si>
    <t>32008</t>
  </si>
  <si>
    <t>San José de Gracia</t>
  </si>
  <si>
    <t>Tenabo</t>
  </si>
  <si>
    <t>Escobedo</t>
  </si>
  <si>
    <t>Minatitlán</t>
  </si>
  <si>
    <t>Ángel Albino Corzo</t>
  </si>
  <si>
    <t>Batopilas de Manuel Gómez Morín</t>
  </si>
  <si>
    <t>Milpa Alta</t>
  </si>
  <si>
    <t>Guadalupe Victoria</t>
  </si>
  <si>
    <t>Manuel Doblado</t>
  </si>
  <si>
    <t>Atenango del Río</t>
  </si>
  <si>
    <t>Apan</t>
  </si>
  <si>
    <t>Arandas</t>
  </si>
  <si>
    <t>Amatepec</t>
  </si>
  <si>
    <t>Aquila</t>
  </si>
  <si>
    <t>Xalisco</t>
  </si>
  <si>
    <t>Asunción Tlacolulita</t>
  </si>
  <si>
    <t>Ahuazotepec</t>
  </si>
  <si>
    <t>Huimilpan</t>
  </si>
  <si>
    <t>Solidaridad</t>
  </si>
  <si>
    <t>Cerritos</t>
  </si>
  <si>
    <t>Elota</t>
  </si>
  <si>
    <t>Bacadéhuachi</t>
  </si>
  <si>
    <t>Huimanguillo</t>
  </si>
  <si>
    <t>Casas</t>
  </si>
  <si>
    <t>Cuapiaxtla</t>
  </si>
  <si>
    <t>Alpatláhuac</t>
  </si>
  <si>
    <t>Calotmul</t>
  </si>
  <si>
    <t>Chiapas</t>
  </si>
  <si>
    <t>01009</t>
  </si>
  <si>
    <t>04009</t>
  </si>
  <si>
    <t>05009</t>
  </si>
  <si>
    <t>06009</t>
  </si>
  <si>
    <t>07009</t>
  </si>
  <si>
    <t>08009</t>
  </si>
  <si>
    <t>09010</t>
  </si>
  <si>
    <t>10009</t>
  </si>
  <si>
    <t>11009</t>
  </si>
  <si>
    <t>12009</t>
  </si>
  <si>
    <t>13009</t>
  </si>
  <si>
    <t>14009</t>
  </si>
  <si>
    <t>15009</t>
  </si>
  <si>
    <t>16009</t>
  </si>
  <si>
    <t>17009</t>
  </si>
  <si>
    <t>18009</t>
  </si>
  <si>
    <t>19009</t>
  </si>
  <si>
    <t>20009</t>
  </si>
  <si>
    <t>21009</t>
  </si>
  <si>
    <t>22009</t>
  </si>
  <si>
    <t>23009</t>
  </si>
  <si>
    <t>24009</t>
  </si>
  <si>
    <t>25009</t>
  </si>
  <si>
    <t>26009</t>
  </si>
  <si>
    <t>27009</t>
  </si>
  <si>
    <t>28009</t>
  </si>
  <si>
    <t>29009</t>
  </si>
  <si>
    <t>30009</t>
  </si>
  <si>
    <t>31009</t>
  </si>
  <si>
    <t>32009</t>
  </si>
  <si>
    <t>Tepezalá</t>
  </si>
  <si>
    <t>Escárcega</t>
  </si>
  <si>
    <t>Francisco I. Madero</t>
  </si>
  <si>
    <t>Tecomán</t>
  </si>
  <si>
    <t>Arriaga</t>
  </si>
  <si>
    <t>Bocoyna</t>
  </si>
  <si>
    <t>Guanaceví</t>
  </si>
  <si>
    <t>Comonfort</t>
  </si>
  <si>
    <t>Atlamajalcingo del Monte</t>
  </si>
  <si>
    <t>El Arenal</t>
  </si>
  <si>
    <t>Amecameca</t>
  </si>
  <si>
    <t>Ario</t>
  </si>
  <si>
    <t>Huitzilac</t>
  </si>
  <si>
    <t>Del Nayar</t>
  </si>
  <si>
    <t>Cadereyta Jiménez</t>
  </si>
  <si>
    <t>Ayotzintepec</t>
  </si>
  <si>
    <t>Ahuehuetitla</t>
  </si>
  <si>
    <t>Jalpan de Serra</t>
  </si>
  <si>
    <t>Tulum</t>
  </si>
  <si>
    <t>Cerro de San Pedro</t>
  </si>
  <si>
    <t>Escuinapa</t>
  </si>
  <si>
    <t>Bacanora</t>
  </si>
  <si>
    <t>Jalapa</t>
  </si>
  <si>
    <t>Ciudad Madero</t>
  </si>
  <si>
    <t>Cuaxomulco</t>
  </si>
  <si>
    <t>Alto Lucero de Gutiérrez Barrios</t>
  </si>
  <si>
    <t>Cansahcab</t>
  </si>
  <si>
    <t>Chalchihuites</t>
  </si>
  <si>
    <t>Chihuahua</t>
  </si>
  <si>
    <t>01010</t>
  </si>
  <si>
    <t>04010</t>
  </si>
  <si>
    <t>05010</t>
  </si>
  <si>
    <t>06010</t>
  </si>
  <si>
    <t>07010</t>
  </si>
  <si>
    <t>08010</t>
  </si>
  <si>
    <t>09011</t>
  </si>
  <si>
    <t>10010</t>
  </si>
  <si>
    <t>11010</t>
  </si>
  <si>
    <t>12010</t>
  </si>
  <si>
    <t>13010</t>
  </si>
  <si>
    <t>14010</t>
  </si>
  <si>
    <t>15010</t>
  </si>
  <si>
    <t>16010</t>
  </si>
  <si>
    <t>17010</t>
  </si>
  <si>
    <t>18010</t>
  </si>
  <si>
    <t>19010</t>
  </si>
  <si>
    <t>20010</t>
  </si>
  <si>
    <t>21010</t>
  </si>
  <si>
    <t>22010</t>
  </si>
  <si>
    <t>23010</t>
  </si>
  <si>
    <t>24010</t>
  </si>
  <si>
    <t>25010</t>
  </si>
  <si>
    <t>26010</t>
  </si>
  <si>
    <t>27010</t>
  </si>
  <si>
    <t>28010</t>
  </si>
  <si>
    <t>29010</t>
  </si>
  <si>
    <t>30010</t>
  </si>
  <si>
    <t>31010</t>
  </si>
  <si>
    <t>32010</t>
  </si>
  <si>
    <t>El Llano</t>
  </si>
  <si>
    <t>Calakmul</t>
  </si>
  <si>
    <t>Frontera</t>
  </si>
  <si>
    <t>Villa de Álvarez</t>
  </si>
  <si>
    <t>Bejucal de Ocampo</t>
  </si>
  <si>
    <t>Buenaventura</t>
  </si>
  <si>
    <t>Tláhuac</t>
  </si>
  <si>
    <t>Hidalgo</t>
  </si>
  <si>
    <t>Coroneo</t>
  </si>
  <si>
    <t>Atlixtac</t>
  </si>
  <si>
    <t>Atitalaquia</t>
  </si>
  <si>
    <t>Atemajac de Brizuela</t>
  </si>
  <si>
    <t>Apaxco</t>
  </si>
  <si>
    <t>Jantetelco</t>
  </si>
  <si>
    <t>Rosamorada</t>
  </si>
  <si>
    <t>El Carmen</t>
  </si>
  <si>
    <t>El Barrio de la Soledad</t>
  </si>
  <si>
    <t>Ajalpan</t>
  </si>
  <si>
    <t>Landa de Matamoros</t>
  </si>
  <si>
    <t>Bacalar</t>
  </si>
  <si>
    <t>Ciudad del Maíz</t>
  </si>
  <si>
    <t>El Fuerte</t>
  </si>
  <si>
    <t>Bacerac</t>
  </si>
  <si>
    <t>Jalpa de Méndez</t>
  </si>
  <si>
    <t>Cruillas</t>
  </si>
  <si>
    <t>Chiautempan</t>
  </si>
  <si>
    <t>Altotonga</t>
  </si>
  <si>
    <t>Cantamayec</t>
  </si>
  <si>
    <t>Fresnillo</t>
  </si>
  <si>
    <t>CONFIDENCIALIDAD</t>
  </si>
  <si>
    <t>OBLIGATORIEDAD</t>
  </si>
  <si>
    <t>Ciudad de México</t>
  </si>
  <si>
    <t>01011</t>
  </si>
  <si>
    <t>04011</t>
  </si>
  <si>
    <t>05011</t>
  </si>
  <si>
    <t>06099</t>
  </si>
  <si>
    <t>07011</t>
  </si>
  <si>
    <t>08011</t>
  </si>
  <si>
    <t>09012</t>
  </si>
  <si>
    <t>10011</t>
  </si>
  <si>
    <t>11011</t>
  </si>
  <si>
    <t>12011</t>
  </si>
  <si>
    <t>13011</t>
  </si>
  <si>
    <t>14011</t>
  </si>
  <si>
    <t>15011</t>
  </si>
  <si>
    <t>16011</t>
  </si>
  <si>
    <t>17011</t>
  </si>
  <si>
    <t>18011</t>
  </si>
  <si>
    <t>19011</t>
  </si>
  <si>
    <t>20011</t>
  </si>
  <si>
    <t>21011</t>
  </si>
  <si>
    <t>22011</t>
  </si>
  <si>
    <t>23011</t>
  </si>
  <si>
    <t>24011</t>
  </si>
  <si>
    <t>25011</t>
  </si>
  <si>
    <t>26011</t>
  </si>
  <si>
    <t>27011</t>
  </si>
  <si>
    <t>28011</t>
  </si>
  <si>
    <t>29011</t>
  </si>
  <si>
    <t>30011</t>
  </si>
  <si>
    <t>31011</t>
  </si>
  <si>
    <t>32011</t>
  </si>
  <si>
    <t>San Francisco de los Romo</t>
  </si>
  <si>
    <t>Candelaria</t>
  </si>
  <si>
    <t>General Cepeda</t>
  </si>
  <si>
    <t>Bella Vista</t>
  </si>
  <si>
    <t>Tlalpan</t>
  </si>
  <si>
    <t>Indé</t>
  </si>
  <si>
    <t>Cortazar</t>
  </si>
  <si>
    <t>Atoyac de Álvarez</t>
  </si>
  <si>
    <t>Atlapexco</t>
  </si>
  <si>
    <t>Atengo</t>
  </si>
  <si>
    <t>Atenco</t>
  </si>
  <si>
    <t>Briseñas</t>
  </si>
  <si>
    <t>Jiutepec</t>
  </si>
  <si>
    <t>Ruíz</t>
  </si>
  <si>
    <t>Cerralvo</t>
  </si>
  <si>
    <t>Calihualá</t>
  </si>
  <si>
    <t>Albino Zertuche</t>
  </si>
  <si>
    <t>El Marqués</t>
  </si>
  <si>
    <t>Puerto Morelos</t>
  </si>
  <si>
    <t>Ciudad Fernández</t>
  </si>
  <si>
    <t>Guasave</t>
  </si>
  <si>
    <t>Bacoachi</t>
  </si>
  <si>
    <t>Jonuta</t>
  </si>
  <si>
    <t>Gómez Farías</t>
  </si>
  <si>
    <t>Muñoz de Domingo Arenas</t>
  </si>
  <si>
    <t>Alvarado</t>
  </si>
  <si>
    <t>Celestún</t>
  </si>
  <si>
    <t>Trinidad García de la Cadena</t>
  </si>
  <si>
    <r>
      <t xml:space="preserve">Conforme a lo dispuesto por el </t>
    </r>
    <r>
      <rPr>
        <b/>
        <sz val="9"/>
        <color theme="0"/>
        <rFont val="Arial"/>
        <family val="2"/>
      </rPr>
      <t>Artículo 37</t>
    </r>
    <r>
      <rPr>
        <sz val="9"/>
        <color theme="0"/>
        <rFont val="Arial"/>
        <family val="2"/>
      </rPr>
      <t xml:space="preserve">, párrafo primero de la </t>
    </r>
    <r>
      <rPr>
        <b/>
        <sz val="9"/>
        <color theme="0"/>
        <rFont val="Arial"/>
        <family val="2"/>
      </rPr>
      <t>Ley del Sistema Nacional de Información Estadística y Geográfica</t>
    </r>
    <r>
      <rPr>
        <sz val="9"/>
        <color theme="0"/>
        <rFont val="Arial"/>
        <family val="2"/>
      </rPr>
      <t>: "Los datos que proporcionen para fines estadísticos los Informantes del Sistema a las Unidades en términos de la presente Ley, serán estrictamente confidenciales y bajo ninguna circunstancia podrán utilizarse para otro fin que no sea el estadístico."</t>
    </r>
  </si>
  <si>
    <r>
      <t xml:space="preserve">Conforme a lo dispuesto por el </t>
    </r>
    <r>
      <rPr>
        <b/>
        <sz val="9"/>
        <color theme="0"/>
        <rFont val="Arial"/>
        <family val="2"/>
      </rPr>
      <t>Artículo 45</t>
    </r>
    <r>
      <rPr>
        <sz val="9"/>
        <color theme="0"/>
        <rFont val="Arial"/>
        <family val="2"/>
      </rPr>
      <t>, párrafo primero de la</t>
    </r>
    <r>
      <rPr>
        <b/>
        <sz val="9"/>
        <color theme="0"/>
        <rFont val="Arial"/>
        <family val="2"/>
      </rPr>
      <t xml:space="preserve"> Ley del Sistema Nacional de Información Estadística y Geográfica: </t>
    </r>
    <r>
      <rPr>
        <sz val="9"/>
        <color theme="0"/>
        <rFont val="Arial"/>
        <family val="2"/>
      </rPr>
      <t xml:space="preserve">"Los Informantes del Sistema estarán obligados a proporcionar, con veracidad y oportunidad, los datos e informes que les soliciten las autoridades competentes para fines estadísticos, censales y geográficos, y prestarán apoyo a las mismas", así como lo señalado por el </t>
    </r>
    <r>
      <rPr>
        <b/>
        <sz val="9"/>
        <color theme="0"/>
        <rFont val="Arial"/>
        <family val="2"/>
      </rPr>
      <t>Artículo 46</t>
    </r>
    <r>
      <rPr>
        <sz val="9"/>
        <color theme="0"/>
        <rFont val="Arial"/>
        <family val="2"/>
      </rPr>
      <t xml:space="preserve"> de la misma: "[...] Los servidores públicos de la Federación, de las entidades federativas, de los municipios y de las demarcaciones territoriales de la Ciudad de México, tendrán la obligación de proporcionar la información básica que hubieren obtenido en el ejercicio de sus funciones y sirva para generar Información de Interés Nacional, que les solicite el Instituto [...]"</t>
    </r>
  </si>
  <si>
    <t>01099</t>
  </si>
  <si>
    <t>04012</t>
  </si>
  <si>
    <t>05012</t>
  </si>
  <si>
    <t>07012</t>
  </si>
  <si>
    <t>08012</t>
  </si>
  <si>
    <t>09013</t>
  </si>
  <si>
    <t>10012</t>
  </si>
  <si>
    <t>11012</t>
  </si>
  <si>
    <t>12012</t>
  </si>
  <si>
    <t>13012</t>
  </si>
  <si>
    <t>14012</t>
  </si>
  <si>
    <t>15012</t>
  </si>
  <si>
    <t>16012</t>
  </si>
  <si>
    <t>17012</t>
  </si>
  <si>
    <t>18012</t>
  </si>
  <si>
    <t>19012</t>
  </si>
  <si>
    <t>20012</t>
  </si>
  <si>
    <t>21012</t>
  </si>
  <si>
    <t>22012</t>
  </si>
  <si>
    <t>24012</t>
  </si>
  <si>
    <t>25012</t>
  </si>
  <si>
    <t>26012</t>
  </si>
  <si>
    <t>27012</t>
  </si>
  <si>
    <t>28012</t>
  </si>
  <si>
    <t>29012</t>
  </si>
  <si>
    <t>30012</t>
  </si>
  <si>
    <t>31012</t>
  </si>
  <si>
    <t>32012</t>
  </si>
  <si>
    <t>Seybaplaya</t>
  </si>
  <si>
    <t>Guerrero</t>
  </si>
  <si>
    <t>Berriozábal</t>
  </si>
  <si>
    <t>Carichí</t>
  </si>
  <si>
    <t>Xochimilco</t>
  </si>
  <si>
    <t>Lerdo</t>
  </si>
  <si>
    <t>Cuerámaro</t>
  </si>
  <si>
    <t>Ayutla de los Libres</t>
  </si>
  <si>
    <t>Atotonilco el Grande</t>
  </si>
  <si>
    <t>Atenguillo</t>
  </si>
  <si>
    <t>Atizapán</t>
  </si>
  <si>
    <t>Buenavista</t>
  </si>
  <si>
    <t>Jojutla</t>
  </si>
  <si>
    <t>San Blas</t>
  </si>
  <si>
    <t>Ciénega de Flores</t>
  </si>
  <si>
    <t>Candelaria Loxicha</t>
  </si>
  <si>
    <t>Aljojuca</t>
  </si>
  <si>
    <t>Pedro Escobedo</t>
  </si>
  <si>
    <t>Tancanhuitz</t>
  </si>
  <si>
    <t>Mazatlán</t>
  </si>
  <si>
    <t>Bácum</t>
  </si>
  <si>
    <t>Macuspana</t>
  </si>
  <si>
    <t>González</t>
  </si>
  <si>
    <t>Españita</t>
  </si>
  <si>
    <t>Amatitlán</t>
  </si>
  <si>
    <t>Cenotillo</t>
  </si>
  <si>
    <t>Genaro Codina</t>
  </si>
  <si>
    <t>Guanajuato</t>
  </si>
  <si>
    <t>04013</t>
  </si>
  <si>
    <t>05013</t>
  </si>
  <si>
    <t>07013</t>
  </si>
  <si>
    <t>08013</t>
  </si>
  <si>
    <t>09014</t>
  </si>
  <si>
    <t>10013</t>
  </si>
  <si>
    <t>11013</t>
  </si>
  <si>
    <t>12013</t>
  </si>
  <si>
    <t>13013</t>
  </si>
  <si>
    <t>14013</t>
  </si>
  <si>
    <t>15013</t>
  </si>
  <si>
    <t>16013</t>
  </si>
  <si>
    <t>17013</t>
  </si>
  <si>
    <t>18013</t>
  </si>
  <si>
    <t>19013</t>
  </si>
  <si>
    <t>20013</t>
  </si>
  <si>
    <t>21013</t>
  </si>
  <si>
    <t>22013</t>
  </si>
  <si>
    <t>24013</t>
  </si>
  <si>
    <t>25013</t>
  </si>
  <si>
    <t>26013</t>
  </si>
  <si>
    <t>27013</t>
  </si>
  <si>
    <t>28013</t>
  </si>
  <si>
    <t>29013</t>
  </si>
  <si>
    <t>30013</t>
  </si>
  <si>
    <t>31013</t>
  </si>
  <si>
    <t>32013</t>
  </si>
  <si>
    <t>Dzitbalché</t>
  </si>
  <si>
    <t>Bochil</t>
  </si>
  <si>
    <t>Casas Grandes</t>
  </si>
  <si>
    <t>Mapimí</t>
  </si>
  <si>
    <t>Doctor Mora</t>
  </si>
  <si>
    <t>Azoyú</t>
  </si>
  <si>
    <t>Atotonilco de Tula</t>
  </si>
  <si>
    <t>Atotonilco el Alto</t>
  </si>
  <si>
    <t>Atizapán de Zaragoza</t>
  </si>
  <si>
    <t>Carácuaro</t>
  </si>
  <si>
    <t>Jonacatepec de Leandro Valle</t>
  </si>
  <si>
    <t>San Pedro Lagunillas</t>
  </si>
  <si>
    <t>China</t>
  </si>
  <si>
    <t>Ciénega de Zimatlán</t>
  </si>
  <si>
    <t>Altepexi</t>
  </si>
  <si>
    <t>Peñamiller</t>
  </si>
  <si>
    <t>Ciudad Valles</t>
  </si>
  <si>
    <t>Mocorito</t>
  </si>
  <si>
    <t>Banámichi</t>
  </si>
  <si>
    <t>Nacajuca</t>
  </si>
  <si>
    <t>Güémez</t>
  </si>
  <si>
    <t>Huamantla</t>
  </si>
  <si>
    <t>Naranjos Amatlán</t>
  </si>
  <si>
    <t>Conkal</t>
  </si>
  <si>
    <t>General Enrique Estrada</t>
  </si>
  <si>
    <t>DERECHOS DE LOS INFORMANTES DEL SISTEMA</t>
  </si>
  <si>
    <t>04099</t>
  </si>
  <si>
    <t>05014</t>
  </si>
  <si>
    <t>07014</t>
  </si>
  <si>
    <t>08014</t>
  </si>
  <si>
    <t>09015</t>
  </si>
  <si>
    <t>10014</t>
  </si>
  <si>
    <t>11014</t>
  </si>
  <si>
    <t>12014</t>
  </si>
  <si>
    <t>13014</t>
  </si>
  <si>
    <t>14014</t>
  </si>
  <si>
    <t>15014</t>
  </si>
  <si>
    <t>16014</t>
  </si>
  <si>
    <t>17014</t>
  </si>
  <si>
    <t>18014</t>
  </si>
  <si>
    <t>19014</t>
  </si>
  <si>
    <t>20014</t>
  </si>
  <si>
    <t>21014</t>
  </si>
  <si>
    <t>22014</t>
  </si>
  <si>
    <t>24014</t>
  </si>
  <si>
    <t>25014</t>
  </si>
  <si>
    <t>26014</t>
  </si>
  <si>
    <t>27014</t>
  </si>
  <si>
    <t>28014</t>
  </si>
  <si>
    <t>29014</t>
  </si>
  <si>
    <t>30014</t>
  </si>
  <si>
    <t>31014</t>
  </si>
  <si>
    <t>32014</t>
  </si>
  <si>
    <t>Jiménez</t>
  </si>
  <si>
    <t>El Bosque</t>
  </si>
  <si>
    <t>Coronado</t>
  </si>
  <si>
    <t>Mezquital</t>
  </si>
  <si>
    <t>Dolores Hidalgo Cuna de la Independencia Nacional</t>
  </si>
  <si>
    <t>Calnali</t>
  </si>
  <si>
    <t>Atoyac</t>
  </si>
  <si>
    <t>Atlacomulco</t>
  </si>
  <si>
    <t>Coahuayana</t>
  </si>
  <si>
    <t>Mazatepec</t>
  </si>
  <si>
    <t>Santa María del Oro</t>
  </si>
  <si>
    <t>Doctor Arroyo</t>
  </si>
  <si>
    <t>Ciudad Ixtepec</t>
  </si>
  <si>
    <t>Amixtlán</t>
  </si>
  <si>
    <t>Querétaro</t>
  </si>
  <si>
    <t>Coxcatlán</t>
  </si>
  <si>
    <t>Rosario</t>
  </si>
  <si>
    <t>Baviácora</t>
  </si>
  <si>
    <t>Paraíso</t>
  </si>
  <si>
    <t>Hueyotlipan</t>
  </si>
  <si>
    <t>Amatlán de los Reyes</t>
  </si>
  <si>
    <t>Cuncunul</t>
  </si>
  <si>
    <t>General Francisco R. Murguía</t>
  </si>
  <si>
    <r>
      <t xml:space="preserve">De conformidad con lo previsto en el </t>
    </r>
    <r>
      <rPr>
        <b/>
        <sz val="9"/>
        <color theme="0"/>
        <rFont val="Arial"/>
        <family val="2"/>
      </rPr>
      <t>Artículo 41</t>
    </r>
    <r>
      <rPr>
        <sz val="9"/>
        <color theme="0"/>
        <rFont val="Arial"/>
        <family val="2"/>
      </rPr>
      <t xml:space="preserve"> de la </t>
    </r>
    <r>
      <rPr>
        <b/>
        <sz val="9"/>
        <color theme="0"/>
        <rFont val="Arial"/>
        <family val="2"/>
      </rPr>
      <t>Ley del Sistema Nacional de Información Estadística y Geográfica</t>
    </r>
    <r>
      <rPr>
        <sz val="9"/>
        <color theme="0"/>
        <rFont val="Arial"/>
        <family val="2"/>
      </rPr>
      <t>, los informantes del Sistema tendrán el derecho de solicitar al Instituto Nacional de Estadística y Geografía que sean rectificados los datos que les conciernan, para lo cual deberán demostrar que son inexactos, incompletos o equívocos.</t>
    </r>
  </si>
  <si>
    <t>05015</t>
  </si>
  <si>
    <t>07015</t>
  </si>
  <si>
    <t>08015</t>
  </si>
  <si>
    <t>09016</t>
  </si>
  <si>
    <t>10015</t>
  </si>
  <si>
    <t>11015</t>
  </si>
  <si>
    <t>12015</t>
  </si>
  <si>
    <t>13015</t>
  </si>
  <si>
    <t>14015</t>
  </si>
  <si>
    <t>15015</t>
  </si>
  <si>
    <t>16015</t>
  </si>
  <si>
    <t>17015</t>
  </si>
  <si>
    <t>18015</t>
  </si>
  <si>
    <t>19015</t>
  </si>
  <si>
    <t>20015</t>
  </si>
  <si>
    <t>21015</t>
  </si>
  <si>
    <t>22015</t>
  </si>
  <si>
    <t>24015</t>
  </si>
  <si>
    <t>25015</t>
  </si>
  <si>
    <t>26015</t>
  </si>
  <si>
    <t>27015</t>
  </si>
  <si>
    <t>28015</t>
  </si>
  <si>
    <t>29015</t>
  </si>
  <si>
    <t>30015</t>
  </si>
  <si>
    <t>31015</t>
  </si>
  <si>
    <t>32015</t>
  </si>
  <si>
    <t>Juárez</t>
  </si>
  <si>
    <t>Cacahoatán</t>
  </si>
  <si>
    <t>Coyame del Sotol</t>
  </si>
  <si>
    <t>Miguel Hidalgo</t>
  </si>
  <si>
    <t>Nazas</t>
  </si>
  <si>
    <t>Buenavista de Cuéllar</t>
  </si>
  <si>
    <t>Cardonal</t>
  </si>
  <si>
    <t>Autlán de Navarro</t>
  </si>
  <si>
    <t>Atlautla</t>
  </si>
  <si>
    <t>Coalcomán de Vázquez Pallares</t>
  </si>
  <si>
    <t>Miacatlán</t>
  </si>
  <si>
    <t>Santiago Ixcuintla</t>
  </si>
  <si>
    <t>Doctor Coss</t>
  </si>
  <si>
    <t>Coatecas Altas</t>
  </si>
  <si>
    <t>Amozoc</t>
  </si>
  <si>
    <t>San Joaquín</t>
  </si>
  <si>
    <t>Charcas</t>
  </si>
  <si>
    <t>Salvador Alvarado</t>
  </si>
  <si>
    <t>Bavispe</t>
  </si>
  <si>
    <t>Tacotalpa</t>
  </si>
  <si>
    <t>Gustavo Díaz Ordaz</t>
  </si>
  <si>
    <t>Ixtacuixtla de Mariano Matamoros</t>
  </si>
  <si>
    <t>Angel R. Cabada</t>
  </si>
  <si>
    <t>Cuzamá</t>
  </si>
  <si>
    <t>El Plateado de Joaquín Amaro</t>
  </si>
  <si>
    <t>Jalisco</t>
  </si>
  <si>
    <t>05016</t>
  </si>
  <si>
    <t>07016</t>
  </si>
  <si>
    <t>08016</t>
  </si>
  <si>
    <t>09017</t>
  </si>
  <si>
    <t>10016</t>
  </si>
  <si>
    <t>11016</t>
  </si>
  <si>
    <t>12016</t>
  </si>
  <si>
    <t>13016</t>
  </si>
  <si>
    <t>14016</t>
  </si>
  <si>
    <t>15016</t>
  </si>
  <si>
    <t>16016</t>
  </si>
  <si>
    <t>17016</t>
  </si>
  <si>
    <t>18016</t>
  </si>
  <si>
    <t>19016</t>
  </si>
  <si>
    <t>20016</t>
  </si>
  <si>
    <t>21016</t>
  </si>
  <si>
    <t>22016</t>
  </si>
  <si>
    <t>24016</t>
  </si>
  <si>
    <t>25016</t>
  </si>
  <si>
    <t>26016</t>
  </si>
  <si>
    <t>27016</t>
  </si>
  <si>
    <t>28016</t>
  </si>
  <si>
    <t>29016</t>
  </si>
  <si>
    <t>30016</t>
  </si>
  <si>
    <t>31016</t>
  </si>
  <si>
    <t>32016</t>
  </si>
  <si>
    <t>Lamadrid</t>
  </si>
  <si>
    <t>Catazajá</t>
  </si>
  <si>
    <t>La Cruz</t>
  </si>
  <si>
    <t>Venustiano Carranza</t>
  </si>
  <si>
    <t>Nombre de Dios</t>
  </si>
  <si>
    <t>Huanímaro</t>
  </si>
  <si>
    <t>Coahuayutla de José María Izazaga</t>
  </si>
  <si>
    <t>Cuautepec de Hinojosa</t>
  </si>
  <si>
    <t>Ayotlán</t>
  </si>
  <si>
    <t>Axapusco</t>
  </si>
  <si>
    <t>Coeneo</t>
  </si>
  <si>
    <t>Ocuituco</t>
  </si>
  <si>
    <t>Tecuala</t>
  </si>
  <si>
    <t>Doctor González</t>
  </si>
  <si>
    <t>Coicoyán de las Flores</t>
  </si>
  <si>
    <t>Aquixtla</t>
  </si>
  <si>
    <t>San Juan del Río</t>
  </si>
  <si>
    <t>Ebano</t>
  </si>
  <si>
    <t>San Ignacio</t>
  </si>
  <si>
    <t>Benjamín Hill</t>
  </si>
  <si>
    <t>Teapa</t>
  </si>
  <si>
    <t>Ixtenco</t>
  </si>
  <si>
    <t>La Antigua</t>
  </si>
  <si>
    <t>Chacsinkín</t>
  </si>
  <si>
    <t>General Pánfilo Natera</t>
  </si>
  <si>
    <t>México</t>
  </si>
  <si>
    <t>05017</t>
  </si>
  <si>
    <t>07017</t>
  </si>
  <si>
    <t>08017</t>
  </si>
  <si>
    <t>09099</t>
  </si>
  <si>
    <t>10017</t>
  </si>
  <si>
    <t>11017</t>
  </si>
  <si>
    <t>12017</t>
  </si>
  <si>
    <t>13017</t>
  </si>
  <si>
    <t>14017</t>
  </si>
  <si>
    <t>15017</t>
  </si>
  <si>
    <t>16017</t>
  </si>
  <si>
    <t>17017</t>
  </si>
  <si>
    <t>18017</t>
  </si>
  <si>
    <t>19017</t>
  </si>
  <si>
    <t>20017</t>
  </si>
  <si>
    <t>21017</t>
  </si>
  <si>
    <t>22017</t>
  </si>
  <si>
    <t>24017</t>
  </si>
  <si>
    <t>25017</t>
  </si>
  <si>
    <t>26017</t>
  </si>
  <si>
    <t>27017</t>
  </si>
  <si>
    <t>28017</t>
  </si>
  <si>
    <t>29017</t>
  </si>
  <si>
    <t>30017</t>
  </si>
  <si>
    <t>31017</t>
  </si>
  <si>
    <t>32017</t>
  </si>
  <si>
    <t>Matamoros</t>
  </si>
  <si>
    <t>Cintalapa de Figueroa</t>
  </si>
  <si>
    <t>Ocampo</t>
  </si>
  <si>
    <t>Irapuato</t>
  </si>
  <si>
    <t>Cocula</t>
  </si>
  <si>
    <t>Chapantongo</t>
  </si>
  <si>
    <t>Ayutla</t>
  </si>
  <si>
    <t>Ayapango</t>
  </si>
  <si>
    <t>Contepec</t>
  </si>
  <si>
    <t>Puente de Ixtla</t>
  </si>
  <si>
    <t>Tepic</t>
  </si>
  <si>
    <t>Galeana</t>
  </si>
  <si>
    <t>La Compañía</t>
  </si>
  <si>
    <t>Atempan</t>
  </si>
  <si>
    <t>Tequisquiapan</t>
  </si>
  <si>
    <t>Guadalcázar</t>
  </si>
  <si>
    <t>Sinaloa</t>
  </si>
  <si>
    <t>Caborca</t>
  </si>
  <si>
    <t>Tenosique</t>
  </si>
  <si>
    <t>Jaumave</t>
  </si>
  <si>
    <t>Mazatecochco de José María Morelos</t>
  </si>
  <si>
    <t>Apazapan</t>
  </si>
  <si>
    <t>Chankom</t>
  </si>
  <si>
    <t>Guadalupe</t>
  </si>
  <si>
    <r>
      <t>El Instituto Nacional de Estadística y Geografía (INEGI) presenta la elaboración del</t>
    </r>
    <r>
      <rPr>
        <b/>
        <sz val="9"/>
        <color theme="1"/>
        <rFont val="Arial"/>
        <family val="2"/>
      </rPr>
      <t xml:space="preserve"> Censo Nacional de Gobiernos Estatales (CNGE) 2023</t>
    </r>
    <r>
      <rPr>
        <sz val="9"/>
        <color theme="1"/>
        <rFont val="Arial"/>
        <family val="2"/>
      </rPr>
      <t xml:space="preserve"> como respuesta a su responsabilidad de suministrar a la sociedad y al Estado información de calidad, pertinente, veraz y oportuna, atendiendo el mandato constitucional de normar y coordinar el Sistema Nacional de Información Estadística y Geográfica (SNIEG).</t>
    </r>
  </si>
  <si>
    <t>Michoacán de Ocampo</t>
  </si>
  <si>
    <t>05018</t>
  </si>
  <si>
    <t>07018</t>
  </si>
  <si>
    <t>08018</t>
  </si>
  <si>
    <t>10018</t>
  </si>
  <si>
    <t>11018</t>
  </si>
  <si>
    <t>12018</t>
  </si>
  <si>
    <t>13018</t>
  </si>
  <si>
    <t>14018</t>
  </si>
  <si>
    <t>15018</t>
  </si>
  <si>
    <t>16018</t>
  </si>
  <si>
    <t>17018</t>
  </si>
  <si>
    <t>18018</t>
  </si>
  <si>
    <t>19018</t>
  </si>
  <si>
    <t>20018</t>
  </si>
  <si>
    <t>21018</t>
  </si>
  <si>
    <t>22018</t>
  </si>
  <si>
    <t>24018</t>
  </si>
  <si>
    <t>25018</t>
  </si>
  <si>
    <t>26018</t>
  </si>
  <si>
    <t>28018</t>
  </si>
  <si>
    <t>29018</t>
  </si>
  <si>
    <t>30018</t>
  </si>
  <si>
    <t>31018</t>
  </si>
  <si>
    <t>32018</t>
  </si>
  <si>
    <t>Monclova</t>
  </si>
  <si>
    <t>Coapilla</t>
  </si>
  <si>
    <t>Cusihuiriachi</t>
  </si>
  <si>
    <t>El Oro</t>
  </si>
  <si>
    <t>Jaral del Progreso</t>
  </si>
  <si>
    <t>Copala</t>
  </si>
  <si>
    <t>Chapulhuacán</t>
  </si>
  <si>
    <t>La Barca</t>
  </si>
  <si>
    <t>Calimaya</t>
  </si>
  <si>
    <t>Copándaro</t>
  </si>
  <si>
    <t>Temixco</t>
  </si>
  <si>
    <t>Tuxpan</t>
  </si>
  <si>
    <t>García</t>
  </si>
  <si>
    <t>Concepción Buenavista</t>
  </si>
  <si>
    <t>Atexcal</t>
  </si>
  <si>
    <t>Tolimán</t>
  </si>
  <si>
    <t>Huehuetlán</t>
  </si>
  <si>
    <t>Navolato</t>
  </si>
  <si>
    <t>Cajeme</t>
  </si>
  <si>
    <t>Contla de Juan Cuamatzi</t>
  </si>
  <si>
    <t>Chapab</t>
  </si>
  <si>
    <t>Huanusco</t>
  </si>
  <si>
    <t>Morelos</t>
  </si>
  <si>
    <t>05019</t>
  </si>
  <si>
    <t>07019</t>
  </si>
  <si>
    <t>08019</t>
  </si>
  <si>
    <t>10019</t>
  </si>
  <si>
    <t>11019</t>
  </si>
  <si>
    <t>12019</t>
  </si>
  <si>
    <t>13019</t>
  </si>
  <si>
    <t>14019</t>
  </si>
  <si>
    <t>15019</t>
  </si>
  <si>
    <t>16019</t>
  </si>
  <si>
    <t>17019</t>
  </si>
  <si>
    <t>18019</t>
  </si>
  <si>
    <t>19019</t>
  </si>
  <si>
    <t>20019</t>
  </si>
  <si>
    <t>21019</t>
  </si>
  <si>
    <t>24019</t>
  </si>
  <si>
    <t>26019</t>
  </si>
  <si>
    <t>28019</t>
  </si>
  <si>
    <t>29019</t>
  </si>
  <si>
    <t>30019</t>
  </si>
  <si>
    <t>31019</t>
  </si>
  <si>
    <t>32019</t>
  </si>
  <si>
    <t>Comitán de Domínguez</t>
  </si>
  <si>
    <t>Otáez</t>
  </si>
  <si>
    <t>Jerécuaro</t>
  </si>
  <si>
    <t>Copalillo</t>
  </si>
  <si>
    <t>Chilcuautla</t>
  </si>
  <si>
    <t>Bolaños</t>
  </si>
  <si>
    <t>Capulhuac</t>
  </si>
  <si>
    <t>Cotija</t>
  </si>
  <si>
    <t>Tepalcingo</t>
  </si>
  <si>
    <t>La Yesca</t>
  </si>
  <si>
    <t>San Pedro Garza García</t>
  </si>
  <si>
    <t>Concepción Pápalo</t>
  </si>
  <si>
    <t>Atlixco</t>
  </si>
  <si>
    <t>Lagunillas</t>
  </si>
  <si>
    <t>Cananea</t>
  </si>
  <si>
    <t>Llera</t>
  </si>
  <si>
    <t>Tepetitla de Lardizábal</t>
  </si>
  <si>
    <t>Astacinga</t>
  </si>
  <si>
    <t>Chemax</t>
  </si>
  <si>
    <t>Jalpa</t>
  </si>
  <si>
    <t>Dicho Sistema se integra por cuatro subsistemas, mismos que permiten agrupar por temas los diversos campos de información de interés nacional, lo que se traduce en la generación, suministro y difusión de información de manera ordenada y bajo esquemas integrales y homogéneos que promuevan el cumplimiento de los objetivos del SNIEG.</t>
  </si>
  <si>
    <t>Nayarit</t>
  </si>
  <si>
    <t>05020</t>
  </si>
  <si>
    <t>07020</t>
  </si>
  <si>
    <t>08020</t>
  </si>
  <si>
    <t>10020</t>
  </si>
  <si>
    <t>11020</t>
  </si>
  <si>
    <t>12020</t>
  </si>
  <si>
    <t>13020</t>
  </si>
  <si>
    <t>14020</t>
  </si>
  <si>
    <t>15020</t>
  </si>
  <si>
    <t>16020</t>
  </si>
  <si>
    <t>17020</t>
  </si>
  <si>
    <t>18020</t>
  </si>
  <si>
    <t>19020</t>
  </si>
  <si>
    <t>20020</t>
  </si>
  <si>
    <t>21020</t>
  </si>
  <si>
    <t>24020</t>
  </si>
  <si>
    <t>26020</t>
  </si>
  <si>
    <t>28020</t>
  </si>
  <si>
    <t>29020</t>
  </si>
  <si>
    <t>30020</t>
  </si>
  <si>
    <t>31020</t>
  </si>
  <si>
    <t>32020</t>
  </si>
  <si>
    <t>Múzquiz</t>
  </si>
  <si>
    <t>La Concordia</t>
  </si>
  <si>
    <t>Chínipas</t>
  </si>
  <si>
    <t>Pánuco de Coronado</t>
  </si>
  <si>
    <t>León</t>
  </si>
  <si>
    <t>Copanatoyac</t>
  </si>
  <si>
    <t>Eloxochitlán</t>
  </si>
  <si>
    <t>Cabo Corrientes</t>
  </si>
  <si>
    <t>Coacalco de Berriozábal</t>
  </si>
  <si>
    <t>Cuitzeo</t>
  </si>
  <si>
    <t>Tepoztlán</t>
  </si>
  <si>
    <t>Bahía de Banderas</t>
  </si>
  <si>
    <t>General Bravo</t>
  </si>
  <si>
    <t>Constancia del Rosario</t>
  </si>
  <si>
    <t>Atoyatempan</t>
  </si>
  <si>
    <t>Matehuala</t>
  </si>
  <si>
    <t>Carbó</t>
  </si>
  <si>
    <t>Mainero</t>
  </si>
  <si>
    <t>Sanctórum de Lázaro Cárdenas</t>
  </si>
  <si>
    <t>Atlahuilco</t>
  </si>
  <si>
    <t>Chicxulub Pueblo</t>
  </si>
  <si>
    <t>Jerez</t>
  </si>
  <si>
    <t>Nuevo León</t>
  </si>
  <si>
    <t>05021</t>
  </si>
  <si>
    <t>07021</t>
  </si>
  <si>
    <t>08021</t>
  </si>
  <si>
    <t>10021</t>
  </si>
  <si>
    <t>11021</t>
  </si>
  <si>
    <t>12021</t>
  </si>
  <si>
    <t>13021</t>
  </si>
  <si>
    <t>14021</t>
  </si>
  <si>
    <t>15021</t>
  </si>
  <si>
    <t>16021</t>
  </si>
  <si>
    <t>17021</t>
  </si>
  <si>
    <t>19021</t>
  </si>
  <si>
    <t>20021</t>
  </si>
  <si>
    <t>21021</t>
  </si>
  <si>
    <t>24021</t>
  </si>
  <si>
    <t>26021</t>
  </si>
  <si>
    <t>28021</t>
  </si>
  <si>
    <t>29021</t>
  </si>
  <si>
    <t>30021</t>
  </si>
  <si>
    <t>31021</t>
  </si>
  <si>
    <t>32021</t>
  </si>
  <si>
    <t>Nadadores</t>
  </si>
  <si>
    <t>Copainalá</t>
  </si>
  <si>
    <t>Delicias</t>
  </si>
  <si>
    <t>Peñón Blanco</t>
  </si>
  <si>
    <t>Moroleón</t>
  </si>
  <si>
    <t>Coyuca de Benítez</t>
  </si>
  <si>
    <t>Casimiro Castillo</t>
  </si>
  <si>
    <t>Coatepec Harinas</t>
  </si>
  <si>
    <t>Charapan</t>
  </si>
  <si>
    <t>Tetecala</t>
  </si>
  <si>
    <t>General Escobedo</t>
  </si>
  <si>
    <t>Cosolapa</t>
  </si>
  <si>
    <t>Atzala</t>
  </si>
  <si>
    <t>Mexquitic de Carmona</t>
  </si>
  <si>
    <t>La Colorada</t>
  </si>
  <si>
    <t>El Mante</t>
  </si>
  <si>
    <t>Nanacamilpa de Mariano Arista</t>
  </si>
  <si>
    <t>Chichimilá</t>
  </si>
  <si>
    <t>Jiménez del Teul</t>
  </si>
  <si>
    <t>Los subsistemas son los siguientes:</t>
  </si>
  <si>
    <t>Oaxaca</t>
  </si>
  <si>
    <t>05022</t>
  </si>
  <si>
    <t>07022</t>
  </si>
  <si>
    <t>08022</t>
  </si>
  <si>
    <t>10022</t>
  </si>
  <si>
    <t>11022</t>
  </si>
  <si>
    <t>12022</t>
  </si>
  <si>
    <t>13022</t>
  </si>
  <si>
    <t>14022</t>
  </si>
  <si>
    <t>15022</t>
  </si>
  <si>
    <t>16022</t>
  </si>
  <si>
    <t>17022</t>
  </si>
  <si>
    <t>19022</t>
  </si>
  <si>
    <t>20022</t>
  </si>
  <si>
    <t>21022</t>
  </si>
  <si>
    <t>24022</t>
  </si>
  <si>
    <t>26022</t>
  </si>
  <si>
    <t>28022</t>
  </si>
  <si>
    <t>29022</t>
  </si>
  <si>
    <t>30022</t>
  </si>
  <si>
    <t>31022</t>
  </si>
  <si>
    <t>32022</t>
  </si>
  <si>
    <t>Nava</t>
  </si>
  <si>
    <t>Chalchihuitán</t>
  </si>
  <si>
    <t>Dr. Belisario Domínguez</t>
  </si>
  <si>
    <t>Poanas</t>
  </si>
  <si>
    <t>Coyuca de Catalán</t>
  </si>
  <si>
    <t>Epazoyucan</t>
  </si>
  <si>
    <t>Cihuatlán</t>
  </si>
  <si>
    <t>Cocotitlán</t>
  </si>
  <si>
    <t>Charo</t>
  </si>
  <si>
    <t>Tetela del Volcán</t>
  </si>
  <si>
    <t>General Terán</t>
  </si>
  <si>
    <t>Cosoltepec</t>
  </si>
  <si>
    <t>Atzitzihuacán</t>
  </si>
  <si>
    <t>Moctezuma</t>
  </si>
  <si>
    <t>Cucurpe</t>
  </si>
  <si>
    <t>Acuamanala de Miguel Hidalgo</t>
  </si>
  <si>
    <t>Atzacan</t>
  </si>
  <si>
    <t>Chikindzonot</t>
  </si>
  <si>
    <t>Juan Aldama</t>
  </si>
  <si>
    <t>Puebla</t>
  </si>
  <si>
    <t>05023</t>
  </si>
  <si>
    <t>07023</t>
  </si>
  <si>
    <t>08023</t>
  </si>
  <si>
    <t>10023</t>
  </si>
  <si>
    <t>11023</t>
  </si>
  <si>
    <t>12023</t>
  </si>
  <si>
    <t>13023</t>
  </si>
  <si>
    <t>14023</t>
  </si>
  <si>
    <t>15023</t>
  </si>
  <si>
    <t>16023</t>
  </si>
  <si>
    <t>17023</t>
  </si>
  <si>
    <t>19023</t>
  </si>
  <si>
    <t>20023</t>
  </si>
  <si>
    <t>21023</t>
  </si>
  <si>
    <t>24023</t>
  </si>
  <si>
    <t>26023</t>
  </si>
  <si>
    <t>28023</t>
  </si>
  <si>
    <t>29023</t>
  </si>
  <si>
    <t>30023</t>
  </si>
  <si>
    <t>31023</t>
  </si>
  <si>
    <t>32023</t>
  </si>
  <si>
    <t>Chamula</t>
  </si>
  <si>
    <t>Pueblo Nuevo</t>
  </si>
  <si>
    <t>Pénjamo</t>
  </si>
  <si>
    <t>Cuajinicuilapa</t>
  </si>
  <si>
    <t>Zapotlán el Grande</t>
  </si>
  <si>
    <t>Coyotepec</t>
  </si>
  <si>
    <t>Chavinda</t>
  </si>
  <si>
    <t>Tlalnepantla</t>
  </si>
  <si>
    <t>General Treviño</t>
  </si>
  <si>
    <t>Cuilápam de Guerrero</t>
  </si>
  <si>
    <t>Atzitzintla</t>
  </si>
  <si>
    <t>Rayón</t>
  </si>
  <si>
    <t>Cumpas</t>
  </si>
  <si>
    <t>Méndez</t>
  </si>
  <si>
    <t>Natívitas</t>
  </si>
  <si>
    <t>Atzalan</t>
  </si>
  <si>
    <t>Chocholá</t>
  </si>
  <si>
    <t>Juchipila</t>
  </si>
  <si>
    <t>Subsistema Nacional de Información Demográfica y Social.
Subsistema Nacional de Información Económica.
Subsistema Nacional de Información Geográfica, Medio Ambiente, Ordenamiento Territorial y Urbano.
Subsistema Nacional de Información de Gobierno, Seguridad Pública e Impartición de Justicia.</t>
  </si>
  <si>
    <t>05024</t>
  </si>
  <si>
    <t>07024</t>
  </si>
  <si>
    <t>08024</t>
  </si>
  <si>
    <t>10024</t>
  </si>
  <si>
    <t>11024</t>
  </si>
  <si>
    <t>12024</t>
  </si>
  <si>
    <t>13024</t>
  </si>
  <si>
    <t>14024</t>
  </si>
  <si>
    <t>15024</t>
  </si>
  <si>
    <t>16024</t>
  </si>
  <si>
    <t>17024</t>
  </si>
  <si>
    <t>19024</t>
  </si>
  <si>
    <t>20024</t>
  </si>
  <si>
    <t>21024</t>
  </si>
  <si>
    <t>24024</t>
  </si>
  <si>
    <t>26024</t>
  </si>
  <si>
    <t>28024</t>
  </si>
  <si>
    <t>29024</t>
  </si>
  <si>
    <t>30024</t>
  </si>
  <si>
    <t>31024</t>
  </si>
  <si>
    <t>32024</t>
  </si>
  <si>
    <t>Parras</t>
  </si>
  <si>
    <t>Chanal</t>
  </si>
  <si>
    <t>Santa Isabel</t>
  </si>
  <si>
    <t>Rodeo</t>
  </si>
  <si>
    <t>Cualác</t>
  </si>
  <si>
    <t>Huasca de Ocampo</t>
  </si>
  <si>
    <t>Cuautitlán</t>
  </si>
  <si>
    <t>Cherán</t>
  </si>
  <si>
    <t>Tlaltizapán de Zapata</t>
  </si>
  <si>
    <t>General Zaragoza</t>
  </si>
  <si>
    <t>Cuyamecalco Villa de Zaragoza</t>
  </si>
  <si>
    <t>Axutla</t>
  </si>
  <si>
    <t>Rioverde</t>
  </si>
  <si>
    <t>Divisaderos</t>
  </si>
  <si>
    <t>Mier</t>
  </si>
  <si>
    <t>Panotla</t>
  </si>
  <si>
    <t>Tlaltetela</t>
  </si>
  <si>
    <t>Chumayel</t>
  </si>
  <si>
    <t>Quintana Roo</t>
  </si>
  <si>
    <t>05025</t>
  </si>
  <si>
    <t>07025</t>
  </si>
  <si>
    <t>08025</t>
  </si>
  <si>
    <t>10025</t>
  </si>
  <si>
    <t>11025</t>
  </si>
  <si>
    <t>12025</t>
  </si>
  <si>
    <t>13025</t>
  </si>
  <si>
    <t>14025</t>
  </si>
  <si>
    <t>15025</t>
  </si>
  <si>
    <t>16025</t>
  </si>
  <si>
    <t>17025</t>
  </si>
  <si>
    <t>19025</t>
  </si>
  <si>
    <t>20025</t>
  </si>
  <si>
    <t>21025</t>
  </si>
  <si>
    <t>24025</t>
  </si>
  <si>
    <t>26025</t>
  </si>
  <si>
    <t>28025</t>
  </si>
  <si>
    <t>29025</t>
  </si>
  <si>
    <t>30025</t>
  </si>
  <si>
    <t>31025</t>
  </si>
  <si>
    <t>32025</t>
  </si>
  <si>
    <t>Piedras Negras</t>
  </si>
  <si>
    <t>Chapultenango</t>
  </si>
  <si>
    <t>San Bernardo</t>
  </si>
  <si>
    <t>Purísima del Rincón</t>
  </si>
  <si>
    <t>Cuautepec</t>
  </si>
  <si>
    <t>Huautla</t>
  </si>
  <si>
    <t>Colotlán</t>
  </si>
  <si>
    <t>Chalco</t>
  </si>
  <si>
    <t>Chilchota</t>
  </si>
  <si>
    <t>Tlaquiltenango</t>
  </si>
  <si>
    <t>General Zuazua</t>
  </si>
  <si>
    <t>Chahuites</t>
  </si>
  <si>
    <t>Ayotoxco de Guerrero</t>
  </si>
  <si>
    <t>Salinas</t>
  </si>
  <si>
    <t>Empalme</t>
  </si>
  <si>
    <t>Miguel Alemán</t>
  </si>
  <si>
    <t>San Pablo del Monte</t>
  </si>
  <si>
    <t>Ayahualulco</t>
  </si>
  <si>
    <t>Dzan</t>
  </si>
  <si>
    <t>Luis Moya</t>
  </si>
  <si>
    <t>El Subsistema Nacional de Información de Gobierno, Seguridad Pública e Impartición de Justicia (SNIGSPIJ) fue creado mediante acuerdo de la Junta de Gobierno del INEGI el 8 de diciembre de 2008, quedando establecido como el cuarto Subsistema Nacional de Información según los artículos 17 y 28 bis de la Ley del SNIEG.</t>
  </si>
  <si>
    <t>San Luis Potosí</t>
  </si>
  <si>
    <t>05026</t>
  </si>
  <si>
    <t>07026</t>
  </si>
  <si>
    <t>08026</t>
  </si>
  <si>
    <t>10026</t>
  </si>
  <si>
    <t>11026</t>
  </si>
  <si>
    <t>12026</t>
  </si>
  <si>
    <t>13026</t>
  </si>
  <si>
    <t>14026</t>
  </si>
  <si>
    <t>15026</t>
  </si>
  <si>
    <t>16026</t>
  </si>
  <si>
    <t>17026</t>
  </si>
  <si>
    <t>19026</t>
  </si>
  <si>
    <t>20026</t>
  </si>
  <si>
    <t>21026</t>
  </si>
  <si>
    <t>24026</t>
  </si>
  <si>
    <t>26026</t>
  </si>
  <si>
    <t>28026</t>
  </si>
  <si>
    <t>29026</t>
  </si>
  <si>
    <t>30026</t>
  </si>
  <si>
    <t>31026</t>
  </si>
  <si>
    <t>32026</t>
  </si>
  <si>
    <t>Progreso</t>
  </si>
  <si>
    <t>Chenalhó</t>
  </si>
  <si>
    <t>Gran Morelos</t>
  </si>
  <si>
    <t>San Dimas</t>
  </si>
  <si>
    <t>Romita</t>
  </si>
  <si>
    <t>Cuetzala del Progreso</t>
  </si>
  <si>
    <t>Huazalingo</t>
  </si>
  <si>
    <t>Concepción de Buenos Aires</t>
  </si>
  <si>
    <t>Chapa de Mota</t>
  </si>
  <si>
    <t>Chinicuila</t>
  </si>
  <si>
    <t>Tlayacapan</t>
  </si>
  <si>
    <t>Chalcatongo de Hidalgo</t>
  </si>
  <si>
    <t>Calpan</t>
  </si>
  <si>
    <t>San Antonio</t>
  </si>
  <si>
    <t>Etchojoa</t>
  </si>
  <si>
    <t>Miquihuana</t>
  </si>
  <si>
    <t>Santa Cruz Tlaxcala</t>
  </si>
  <si>
    <t>Banderilla</t>
  </si>
  <si>
    <t>Dzemul</t>
  </si>
  <si>
    <t>Mazapil</t>
  </si>
  <si>
    <t>05027</t>
  </si>
  <si>
    <t>07027</t>
  </si>
  <si>
    <t>08027</t>
  </si>
  <si>
    <t>10027</t>
  </si>
  <si>
    <t>11027</t>
  </si>
  <si>
    <t>12027</t>
  </si>
  <si>
    <t>13027</t>
  </si>
  <si>
    <t>14027</t>
  </si>
  <si>
    <t>15027</t>
  </si>
  <si>
    <t>16027</t>
  </si>
  <si>
    <t>17027</t>
  </si>
  <si>
    <t>19027</t>
  </si>
  <si>
    <t>20027</t>
  </si>
  <si>
    <t>21027</t>
  </si>
  <si>
    <t>24027</t>
  </si>
  <si>
    <t>26027</t>
  </si>
  <si>
    <t>28027</t>
  </si>
  <si>
    <t>29027</t>
  </si>
  <si>
    <t>30027</t>
  </si>
  <si>
    <t>31027</t>
  </si>
  <si>
    <t>32027</t>
  </si>
  <si>
    <t>Ramos Arizpe</t>
  </si>
  <si>
    <t>Chiapa de Corzo</t>
  </si>
  <si>
    <t>Guachochi</t>
  </si>
  <si>
    <t>San Juan de Guadalupe</t>
  </si>
  <si>
    <t>Salamanca</t>
  </si>
  <si>
    <t>Cutzamala de Pinzón</t>
  </si>
  <si>
    <t>Huehuetla</t>
  </si>
  <si>
    <t>Cuautitlán de García Barragán</t>
  </si>
  <si>
    <t>Chapultepec</t>
  </si>
  <si>
    <t>Chucándiro</t>
  </si>
  <si>
    <t>Totolapan</t>
  </si>
  <si>
    <t>Los Herreras</t>
  </si>
  <si>
    <t>Chiquihuitlán de Benito Juárez</t>
  </si>
  <si>
    <t>Caltepec</t>
  </si>
  <si>
    <t>San Ciro de Acosta</t>
  </si>
  <si>
    <t>Fronteras</t>
  </si>
  <si>
    <t>Nuevo Laredo</t>
  </si>
  <si>
    <t>Tenancingo</t>
  </si>
  <si>
    <t>Dzidzantún</t>
  </si>
  <si>
    <t>Melchor Ocampo</t>
  </si>
  <si>
    <t>El SNIGSPIJ tiene como objetivo estratégico institucionalizar y operar un esquema coordinado para la producción, integración, conservación y difusión de información estadística y geográfica de interés nacional, de calidad, pertinente, veraz y oportuna que permita conocer la situación que guardan la gestión y el desempeño de las instituciones públicas que conforman el Estado y sus respectivos poderes en las funciones de gobierno, seguridad pública e impartición de justicia, para apoyar los procesos de diseño, implementación, monitoreo y evaluación de las políticas públicas en estas materias.</t>
  </si>
  <si>
    <t>Sonora</t>
  </si>
  <si>
    <t>05028</t>
  </si>
  <si>
    <t>07028</t>
  </si>
  <si>
    <t>08028</t>
  </si>
  <si>
    <t>10028</t>
  </si>
  <si>
    <t>11028</t>
  </si>
  <si>
    <t>12028</t>
  </si>
  <si>
    <t>13028</t>
  </si>
  <si>
    <t>14028</t>
  </si>
  <si>
    <t>15028</t>
  </si>
  <si>
    <t>16028</t>
  </si>
  <si>
    <t>17028</t>
  </si>
  <si>
    <t>19028</t>
  </si>
  <si>
    <t>20028</t>
  </si>
  <si>
    <t>21028</t>
  </si>
  <si>
    <t>24028</t>
  </si>
  <si>
    <t>26028</t>
  </si>
  <si>
    <t>28028</t>
  </si>
  <si>
    <t>29028</t>
  </si>
  <si>
    <t>30028</t>
  </si>
  <si>
    <t>31028</t>
  </si>
  <si>
    <t>32028</t>
  </si>
  <si>
    <t>Sabinas</t>
  </si>
  <si>
    <t>Chiapilla</t>
  </si>
  <si>
    <t>Salvatierra</t>
  </si>
  <si>
    <t>Chilapa de Álvarez</t>
  </si>
  <si>
    <t>Huejutla de Reyes</t>
  </si>
  <si>
    <t>Chiautla</t>
  </si>
  <si>
    <t>Churintzio</t>
  </si>
  <si>
    <t>Xochitepec</t>
  </si>
  <si>
    <t>Higueras</t>
  </si>
  <si>
    <t>Heroica Ciudad de Ejutla de Crespo</t>
  </si>
  <si>
    <t>Camocuautla</t>
  </si>
  <si>
    <t>Granados</t>
  </si>
  <si>
    <t>Nuevo Morelos</t>
  </si>
  <si>
    <t>Teolocholco</t>
  </si>
  <si>
    <t>Boca del Río</t>
  </si>
  <si>
    <t>Dzilam de Bravo</t>
  </si>
  <si>
    <t>Mezquital del Oro</t>
  </si>
  <si>
    <t>Tabasco</t>
  </si>
  <si>
    <t>05029</t>
  </si>
  <si>
    <t>07029</t>
  </si>
  <si>
    <t>08029</t>
  </si>
  <si>
    <t>10029</t>
  </si>
  <si>
    <t>11029</t>
  </si>
  <si>
    <t>12029</t>
  </si>
  <si>
    <t>13029</t>
  </si>
  <si>
    <t>14029</t>
  </si>
  <si>
    <t>15029</t>
  </si>
  <si>
    <t>16029</t>
  </si>
  <si>
    <t>17029</t>
  </si>
  <si>
    <t>19029</t>
  </si>
  <si>
    <t>20029</t>
  </si>
  <si>
    <t>21029</t>
  </si>
  <si>
    <t>24029</t>
  </si>
  <si>
    <t>26029</t>
  </si>
  <si>
    <t>28029</t>
  </si>
  <si>
    <t>29029</t>
  </si>
  <si>
    <t>30029</t>
  </si>
  <si>
    <t>31029</t>
  </si>
  <si>
    <t>32029</t>
  </si>
  <si>
    <t>Sacramento</t>
  </si>
  <si>
    <t>Chicoasén</t>
  </si>
  <si>
    <t>Guadalupe y Calvo</t>
  </si>
  <si>
    <t>San Luis del Cordero</t>
  </si>
  <si>
    <t>San Diego de la Unión</t>
  </si>
  <si>
    <t>Chilpancingo de los Bravo</t>
  </si>
  <si>
    <t>Huichapan</t>
  </si>
  <si>
    <t>Cuquío</t>
  </si>
  <si>
    <t>Chicoloapan</t>
  </si>
  <si>
    <t>Churumuco</t>
  </si>
  <si>
    <t>Yautepec</t>
  </si>
  <si>
    <t>Hualahuises</t>
  </si>
  <si>
    <t>Eloxochitlán de Flores Magón</t>
  </si>
  <si>
    <t>Caxhuacan</t>
  </si>
  <si>
    <t>San Martín Chalchicuautla</t>
  </si>
  <si>
    <t>Guaymas</t>
  </si>
  <si>
    <t>Tepeyanco</t>
  </si>
  <si>
    <t>Calcahualco</t>
  </si>
  <si>
    <t>Dzilam González</t>
  </si>
  <si>
    <t>Miguel Auza</t>
  </si>
  <si>
    <t>En el marco de dicho Subsistema, específicamente de los trabajos del Comité Técnico Especializado de Información de Gobierno, desde el año 2009 se iniciaron las actividades de revisión y generación de lo que sería el primer instrumento de captación en materia de gobierno, en el que participaron los representantes de las principales instituciones y organizaciones que convergen en dicha materia.</t>
  </si>
  <si>
    <t>Tamaulipas</t>
  </si>
  <si>
    <t>05030</t>
  </si>
  <si>
    <t>07030</t>
  </si>
  <si>
    <t>08030</t>
  </si>
  <si>
    <t>10030</t>
  </si>
  <si>
    <t>11030</t>
  </si>
  <si>
    <t>12030</t>
  </si>
  <si>
    <t>13030</t>
  </si>
  <si>
    <t>14030</t>
  </si>
  <si>
    <t>15030</t>
  </si>
  <si>
    <t>16030</t>
  </si>
  <si>
    <t>17030</t>
  </si>
  <si>
    <t>19030</t>
  </si>
  <si>
    <t>20030</t>
  </si>
  <si>
    <t>21030</t>
  </si>
  <si>
    <t>24030</t>
  </si>
  <si>
    <t>26030</t>
  </si>
  <si>
    <t>28030</t>
  </si>
  <si>
    <t>29030</t>
  </si>
  <si>
    <t>30030</t>
  </si>
  <si>
    <t>31030</t>
  </si>
  <si>
    <t>32030</t>
  </si>
  <si>
    <t>Saltillo</t>
  </si>
  <si>
    <t>Chicomuselo</t>
  </si>
  <si>
    <t>Guazapares</t>
  </si>
  <si>
    <t>San Pedro del Gallo</t>
  </si>
  <si>
    <t>Florencio Villarreal</t>
  </si>
  <si>
    <t>Ixmiquilpan</t>
  </si>
  <si>
    <t>Chapala</t>
  </si>
  <si>
    <t>Chiconcuac</t>
  </si>
  <si>
    <t>Ecuandureo</t>
  </si>
  <si>
    <t>Yecapixtla</t>
  </si>
  <si>
    <t>Iturbide</t>
  </si>
  <si>
    <t>El Espinal</t>
  </si>
  <si>
    <t>Coatepec</t>
  </si>
  <si>
    <t>San Nicolás Tolentino</t>
  </si>
  <si>
    <t>Hermosillo</t>
  </si>
  <si>
    <t>Padilla</t>
  </si>
  <si>
    <t>Terrenate</t>
  </si>
  <si>
    <t>Camerino Z. Mendoza</t>
  </si>
  <si>
    <t>Dzitás</t>
  </si>
  <si>
    <t>Momax</t>
  </si>
  <si>
    <t>Tlaxcala</t>
  </si>
  <si>
    <t>05031</t>
  </si>
  <si>
    <t>07031</t>
  </si>
  <si>
    <t>08031</t>
  </si>
  <si>
    <t>10031</t>
  </si>
  <si>
    <t>11031</t>
  </si>
  <si>
    <t>12031</t>
  </si>
  <si>
    <t>13031</t>
  </si>
  <si>
    <t>14031</t>
  </si>
  <si>
    <t>15031</t>
  </si>
  <si>
    <t>16031</t>
  </si>
  <si>
    <t>17031</t>
  </si>
  <si>
    <t>19031</t>
  </si>
  <si>
    <t>20031</t>
  </si>
  <si>
    <t>21031</t>
  </si>
  <si>
    <t>24031</t>
  </si>
  <si>
    <t>26031</t>
  </si>
  <si>
    <t>28031</t>
  </si>
  <si>
    <t>29031</t>
  </si>
  <si>
    <t>30031</t>
  </si>
  <si>
    <t>31031</t>
  </si>
  <si>
    <t>32031</t>
  </si>
  <si>
    <t>San Buenaventura</t>
  </si>
  <si>
    <t>Chilón</t>
  </si>
  <si>
    <t>Santa Clara</t>
  </si>
  <si>
    <t>San Francisco del Rincón</t>
  </si>
  <si>
    <t>General Canuto A. Neri</t>
  </si>
  <si>
    <t>Jacala de Ledezma</t>
  </si>
  <si>
    <t>Chimaltitán</t>
  </si>
  <si>
    <t>Chimalhuacán</t>
  </si>
  <si>
    <t>Epitacio Huerta</t>
  </si>
  <si>
    <t>Zacatepec</t>
  </si>
  <si>
    <t>Tamazulápam del Espíritu Santo</t>
  </si>
  <si>
    <t>Coatzingo</t>
  </si>
  <si>
    <t>Santa Catarina</t>
  </si>
  <si>
    <t>Huachinera</t>
  </si>
  <si>
    <t>Palmillas</t>
  </si>
  <si>
    <t>Tetla de la Solidaridad</t>
  </si>
  <si>
    <t>Carrillo Puerto</t>
  </si>
  <si>
    <t>Dzoncauich</t>
  </si>
  <si>
    <t>Monte Escobedo</t>
  </si>
  <si>
    <r>
      <t xml:space="preserve">Como resultado, se logró el acuerdo para generar información estadística en materia de gobierno con una visión integral, implementando así en 2010 el primer instrumento de captación en el ámbito estatal denominado </t>
    </r>
    <r>
      <rPr>
        <i/>
        <sz val="9"/>
        <rFont val="Arial"/>
        <family val="2"/>
      </rPr>
      <t>Encuesta Nacional de Gobierno 2010 – Poder Ejecutivo Estatal (ENGPEE 10)</t>
    </r>
    <r>
      <rPr>
        <sz val="9"/>
        <rFont val="Arial"/>
        <family val="2"/>
      </rPr>
      <t xml:space="preserve">, con lo cual se inició una serie histórica de información que permite diseñar, monitorear y evaluar las políticas públicas en este tema. </t>
    </r>
  </si>
  <si>
    <t>Veracruz de Ignacio de la Llave</t>
  </si>
  <si>
    <t>05032</t>
  </si>
  <si>
    <t>07032</t>
  </si>
  <si>
    <t>08032</t>
  </si>
  <si>
    <t>10032</t>
  </si>
  <si>
    <t>11032</t>
  </si>
  <si>
    <t>12032</t>
  </si>
  <si>
    <t>13032</t>
  </si>
  <si>
    <t>14032</t>
  </si>
  <si>
    <t>15032</t>
  </si>
  <si>
    <t>16032</t>
  </si>
  <si>
    <t>17032</t>
  </si>
  <si>
    <t>19032</t>
  </si>
  <si>
    <t>20032</t>
  </si>
  <si>
    <t>21032</t>
  </si>
  <si>
    <t>24032</t>
  </si>
  <si>
    <t>26032</t>
  </si>
  <si>
    <t>28032</t>
  </si>
  <si>
    <t>29032</t>
  </si>
  <si>
    <t>30032</t>
  </si>
  <si>
    <t>31032</t>
  </si>
  <si>
    <t>32032</t>
  </si>
  <si>
    <t>San Juan de Sabinas</t>
  </si>
  <si>
    <t>Escuintla</t>
  </si>
  <si>
    <t>Hidalgo del Parral</t>
  </si>
  <si>
    <t>Santiago Papasquiaro</t>
  </si>
  <si>
    <t>San José Iturbide</t>
  </si>
  <si>
    <t>General Heliodoro Castillo</t>
  </si>
  <si>
    <t>Jaltocán</t>
  </si>
  <si>
    <t>Chiquilistlán</t>
  </si>
  <si>
    <t>Donato Guerra</t>
  </si>
  <si>
    <t>Erongarícuaro</t>
  </si>
  <si>
    <t>Zacualpan de Amilpas</t>
  </si>
  <si>
    <t>Lampazos de Naranjo</t>
  </si>
  <si>
    <t>Fresnillo de Trujano</t>
  </si>
  <si>
    <t>Cohetzala</t>
  </si>
  <si>
    <t>Santa María del Río</t>
  </si>
  <si>
    <t>Huásabas</t>
  </si>
  <si>
    <t>Reynosa</t>
  </si>
  <si>
    <t>Tetlatlahuca</t>
  </si>
  <si>
    <t>Catemaco</t>
  </si>
  <si>
    <t>Espita</t>
  </si>
  <si>
    <t>Yucatán</t>
  </si>
  <si>
    <t>05033</t>
  </si>
  <si>
    <t>07033</t>
  </si>
  <si>
    <t>08033</t>
  </si>
  <si>
    <t>10033</t>
  </si>
  <si>
    <t>11033</t>
  </si>
  <si>
    <t>12033</t>
  </si>
  <si>
    <t>13033</t>
  </si>
  <si>
    <t>14033</t>
  </si>
  <si>
    <t>15033</t>
  </si>
  <si>
    <t>16033</t>
  </si>
  <si>
    <t>17033</t>
  </si>
  <si>
    <t>19033</t>
  </si>
  <si>
    <t>20033</t>
  </si>
  <si>
    <t>21033</t>
  </si>
  <si>
    <t>24033</t>
  </si>
  <si>
    <t>26033</t>
  </si>
  <si>
    <t>28033</t>
  </si>
  <si>
    <t>29033</t>
  </si>
  <si>
    <t>30033</t>
  </si>
  <si>
    <t>31033</t>
  </si>
  <si>
    <t>32033</t>
  </si>
  <si>
    <t>San Pedro</t>
  </si>
  <si>
    <t>Francisco León</t>
  </si>
  <si>
    <t>Huejotitán</t>
  </si>
  <si>
    <t>Súchil</t>
  </si>
  <si>
    <t>San Luis de la Paz</t>
  </si>
  <si>
    <t>Huamuxtitlán</t>
  </si>
  <si>
    <t>Juárez Hidalgo</t>
  </si>
  <si>
    <t>Degollado</t>
  </si>
  <si>
    <t>Ecatepec de Morelos</t>
  </si>
  <si>
    <t>Gabriel Zamora</t>
  </si>
  <si>
    <t>Temoac</t>
  </si>
  <si>
    <t>Linares</t>
  </si>
  <si>
    <t>Guadalupe Etla</t>
  </si>
  <si>
    <t>Cohuecan</t>
  </si>
  <si>
    <t>Santo Domingo</t>
  </si>
  <si>
    <t>Huatabampo</t>
  </si>
  <si>
    <t>Río Bravo</t>
  </si>
  <si>
    <t>Cazones de Herrera</t>
  </si>
  <si>
    <t>Halachó</t>
  </si>
  <si>
    <t>Moyahua de Estrada</t>
  </si>
  <si>
    <r>
      <t xml:space="preserve">Posteriormente, en 2011 se realizó el segundo levantamiento de este programa estadístico bajo la denominación de </t>
    </r>
    <r>
      <rPr>
        <i/>
        <sz val="9"/>
        <rFont val="Arial"/>
        <family val="2"/>
      </rPr>
      <t>Censo Nacional de Gobierno 2011. Poder Ejecutivo Estatal (CNG 2011 PEE)</t>
    </r>
    <r>
      <rPr>
        <sz val="9"/>
        <rFont val="Arial"/>
        <family val="2"/>
      </rPr>
      <t xml:space="preserve">. El 20 de diciembre de ese mismo año se publicó en el Diario Oficial de la Federación el acuerdo por el cual la Junta de Gobierno del INEGI determinó como Información de Interés Nacional (IIN) los datos generados por este programa, otorgándoles el carácter de oficiales y de uso obligatorio para la Federación, las entidades federativas, el Distrito Federal (ahora Ciudad de México) y los municipios, siendo a partir de ese momento que se institucionalizó como </t>
    </r>
    <r>
      <rPr>
        <i/>
        <sz val="9"/>
        <rFont val="Arial"/>
        <family val="2"/>
      </rPr>
      <t xml:space="preserve">Censo Nacional de Gobierno, Seguridad Pública y Sistema Penitenciario Estatales, </t>
    </r>
    <r>
      <rPr>
        <sz val="9"/>
        <rFont val="Arial"/>
        <family val="2"/>
      </rPr>
      <t>por lo que dicha edición (con información 2010) se publicó con la denominación de IIN.</t>
    </r>
  </si>
  <si>
    <t>Zacatecas</t>
  </si>
  <si>
    <t>05034</t>
  </si>
  <si>
    <t>07034</t>
  </si>
  <si>
    <t>08034</t>
  </si>
  <si>
    <t>10034</t>
  </si>
  <si>
    <t>11034</t>
  </si>
  <si>
    <t>12034</t>
  </si>
  <si>
    <t>13034</t>
  </si>
  <si>
    <t>14034</t>
  </si>
  <si>
    <t>15034</t>
  </si>
  <si>
    <t>16034</t>
  </si>
  <si>
    <t>17034</t>
  </si>
  <si>
    <t>19034</t>
  </si>
  <si>
    <t>20034</t>
  </si>
  <si>
    <t>21034</t>
  </si>
  <si>
    <t>24034</t>
  </si>
  <si>
    <t>26034</t>
  </si>
  <si>
    <t>28034</t>
  </si>
  <si>
    <t>29034</t>
  </si>
  <si>
    <t>30034</t>
  </si>
  <si>
    <t>31034</t>
  </si>
  <si>
    <t>32034</t>
  </si>
  <si>
    <t>Sierra Mojada</t>
  </si>
  <si>
    <t>Frontera Comalapa</t>
  </si>
  <si>
    <t>Ignacio Zaragoza</t>
  </si>
  <si>
    <t>Tamazula</t>
  </si>
  <si>
    <t>Huitzuco de los Figueroa</t>
  </si>
  <si>
    <t>Lolotla</t>
  </si>
  <si>
    <t>Ejutla</t>
  </si>
  <si>
    <t>Ecatzingo</t>
  </si>
  <si>
    <t>Coatetelco</t>
  </si>
  <si>
    <t>Marín</t>
  </si>
  <si>
    <t>Guadalupe de Ramírez</t>
  </si>
  <si>
    <t>Coronango</t>
  </si>
  <si>
    <t>San Vicente Tancuayalab</t>
  </si>
  <si>
    <t>Huépac</t>
  </si>
  <si>
    <t>San Carlos</t>
  </si>
  <si>
    <t>Tlaxco</t>
  </si>
  <si>
    <t>Cerro Azul</t>
  </si>
  <si>
    <t>Hocabá</t>
  </si>
  <si>
    <t>Nochistlán de Mejía</t>
  </si>
  <si>
    <t>05035</t>
  </si>
  <si>
    <t>07035</t>
  </si>
  <si>
    <t>08035</t>
  </si>
  <si>
    <t>10035</t>
  </si>
  <si>
    <t>11035</t>
  </si>
  <si>
    <t>12035</t>
  </si>
  <si>
    <t>13035</t>
  </si>
  <si>
    <t>14035</t>
  </si>
  <si>
    <t>15035</t>
  </si>
  <si>
    <t>16035</t>
  </si>
  <si>
    <t>17035</t>
  </si>
  <si>
    <t>19035</t>
  </si>
  <si>
    <t>20035</t>
  </si>
  <si>
    <t>21035</t>
  </si>
  <si>
    <t>24035</t>
  </si>
  <si>
    <t>26035</t>
  </si>
  <si>
    <t>28035</t>
  </si>
  <si>
    <t>29035</t>
  </si>
  <si>
    <t>30035</t>
  </si>
  <si>
    <t>31035</t>
  </si>
  <si>
    <t>32035</t>
  </si>
  <si>
    <t>Torreón</t>
  </si>
  <si>
    <t>Frontera Hidalgo</t>
  </si>
  <si>
    <t>Janos</t>
  </si>
  <si>
    <t>Tepehuanes</t>
  </si>
  <si>
    <t>Santa Cruz de Juventino Rosas</t>
  </si>
  <si>
    <t>Iguala de la Independencia</t>
  </si>
  <si>
    <t>Metepec</t>
  </si>
  <si>
    <t>Encarnación de Díaz</t>
  </si>
  <si>
    <t>Huehuetoca</t>
  </si>
  <si>
    <t>La Huacana</t>
  </si>
  <si>
    <t>Xoxocotla</t>
  </si>
  <si>
    <t>Guelatao de Juárez</t>
  </si>
  <si>
    <t>Soledad de Graciano Sánchez</t>
  </si>
  <si>
    <t>Imuris</t>
  </si>
  <si>
    <t>San Fernando</t>
  </si>
  <si>
    <t>Tocatlán</t>
  </si>
  <si>
    <t>Citlaltépetl</t>
  </si>
  <si>
    <t>Hoctún</t>
  </si>
  <si>
    <t>Noria de Ángeles</t>
  </si>
  <si>
    <t>Desde entonces, se continuaron anualmente las labores de levantamiento del CNGSPSPE hasta su última edición en 2020, año a partir del cual se separa este programa estadístico en tres Censos Nacionales de Gobierno; cada uno orientado a las materias específicas de gobierno, seguridad pública y sistema penitenciario:</t>
  </si>
  <si>
    <t>05036</t>
  </si>
  <si>
    <t>07036</t>
  </si>
  <si>
    <t>08036</t>
  </si>
  <si>
    <t>10036</t>
  </si>
  <si>
    <t>11036</t>
  </si>
  <si>
    <t>12036</t>
  </si>
  <si>
    <t>13036</t>
  </si>
  <si>
    <t>14036</t>
  </si>
  <si>
    <t>15036</t>
  </si>
  <si>
    <t>16036</t>
  </si>
  <si>
    <t>17036</t>
  </si>
  <si>
    <t>19036</t>
  </si>
  <si>
    <t>20036</t>
  </si>
  <si>
    <t>21036</t>
  </si>
  <si>
    <t>24036</t>
  </si>
  <si>
    <t>26036</t>
  </si>
  <si>
    <t>28036</t>
  </si>
  <si>
    <t>29036</t>
  </si>
  <si>
    <t>30036</t>
  </si>
  <si>
    <t>31036</t>
  </si>
  <si>
    <t>32036</t>
  </si>
  <si>
    <t>Viesca</t>
  </si>
  <si>
    <t>La Grandeza</t>
  </si>
  <si>
    <t>Tlahualilo</t>
  </si>
  <si>
    <t>Santiago Maravatío</t>
  </si>
  <si>
    <t>Igualapa</t>
  </si>
  <si>
    <t>San Agustín Metzquititlán</t>
  </si>
  <si>
    <t>Etzatlán</t>
  </si>
  <si>
    <t>Hueypoxtla</t>
  </si>
  <si>
    <t>Huandacareo</t>
  </si>
  <si>
    <t>Hueyapan</t>
  </si>
  <si>
    <t>Mier y Noriega</t>
  </si>
  <si>
    <t>Guevea de Humboldt</t>
  </si>
  <si>
    <t>Coyomeapan</t>
  </si>
  <si>
    <t>Tamasopo</t>
  </si>
  <si>
    <t>Magdalena</t>
  </si>
  <si>
    <t>San Nicolás</t>
  </si>
  <si>
    <t>Totolac</t>
  </si>
  <si>
    <t>Coacoatzintla</t>
  </si>
  <si>
    <t>Homún</t>
  </si>
  <si>
    <t>Ojocaliente</t>
  </si>
  <si>
    <t>05037</t>
  </si>
  <si>
    <t>07037</t>
  </si>
  <si>
    <t>08037</t>
  </si>
  <si>
    <t>10037</t>
  </si>
  <si>
    <t>11037</t>
  </si>
  <si>
    <t>12037</t>
  </si>
  <si>
    <t>13037</t>
  </si>
  <si>
    <t>14037</t>
  </si>
  <si>
    <t>15037</t>
  </si>
  <si>
    <t>16037</t>
  </si>
  <si>
    <t>19037</t>
  </si>
  <si>
    <t>20037</t>
  </si>
  <si>
    <t>21037</t>
  </si>
  <si>
    <t>24037</t>
  </si>
  <si>
    <t>26037</t>
  </si>
  <si>
    <t>28037</t>
  </si>
  <si>
    <t>29037</t>
  </si>
  <si>
    <t>30037</t>
  </si>
  <si>
    <t>31037</t>
  </si>
  <si>
    <t>32037</t>
  </si>
  <si>
    <t>Villa Unión</t>
  </si>
  <si>
    <t>Huehuetán</t>
  </si>
  <si>
    <t>Topia</t>
  </si>
  <si>
    <t>Silao de la Victoria</t>
  </si>
  <si>
    <t>Ixcateopan de Cuauhtémoc</t>
  </si>
  <si>
    <t>Metztitlán</t>
  </si>
  <si>
    <t>El Grullo</t>
  </si>
  <si>
    <t>Huixquilucan</t>
  </si>
  <si>
    <t>Huaniqueo</t>
  </si>
  <si>
    <t>Mina</t>
  </si>
  <si>
    <t>Mesones Hidalgo</t>
  </si>
  <si>
    <t>Tamazunchale</t>
  </si>
  <si>
    <t>Mazatán</t>
  </si>
  <si>
    <t>Soto la Marina</t>
  </si>
  <si>
    <t>Ziltlaltépec de Trinidad Sánchez Santos</t>
  </si>
  <si>
    <t>Coahuitlán</t>
  </si>
  <si>
    <t>Huhí</t>
  </si>
  <si>
    <t>Pánuco</t>
  </si>
  <si>
    <t>Censo Nacional de Gobiernos Estatales;
Censo Nacional de Seguridad Pública Estatal; y
Censo Nacional de Sistemas Penitenciarios Estatales.</t>
  </si>
  <si>
    <t>05038</t>
  </si>
  <si>
    <t>07038</t>
  </si>
  <si>
    <t>08038</t>
  </si>
  <si>
    <t>10038</t>
  </si>
  <si>
    <t>11038</t>
  </si>
  <si>
    <t>12038</t>
  </si>
  <si>
    <t>13038</t>
  </si>
  <si>
    <t>14038</t>
  </si>
  <si>
    <t>15038</t>
  </si>
  <si>
    <t>16038</t>
  </si>
  <si>
    <t>19038</t>
  </si>
  <si>
    <t>20038</t>
  </si>
  <si>
    <t>21038</t>
  </si>
  <si>
    <t>24038</t>
  </si>
  <si>
    <t>26038</t>
  </si>
  <si>
    <t>28038</t>
  </si>
  <si>
    <t>29038</t>
  </si>
  <si>
    <t>30038</t>
  </si>
  <si>
    <t>31038</t>
  </si>
  <si>
    <t>32038</t>
  </si>
  <si>
    <t>Zaragoza</t>
  </si>
  <si>
    <t>Huixtán</t>
  </si>
  <si>
    <t>Julimes</t>
  </si>
  <si>
    <t>Vicente Guerrero</t>
  </si>
  <si>
    <t>Tarandacuao</t>
  </si>
  <si>
    <t>Zihuatanejo de Azueta</t>
  </si>
  <si>
    <t>Mineral del Chico</t>
  </si>
  <si>
    <t>Guachinango</t>
  </si>
  <si>
    <t>Isidro Fabela</t>
  </si>
  <si>
    <t>Huetamo</t>
  </si>
  <si>
    <t>Montemorelos</t>
  </si>
  <si>
    <t>Villa Hidalgo</t>
  </si>
  <si>
    <t>Cuapiaxtla de Madero</t>
  </si>
  <si>
    <t>Tampacán</t>
  </si>
  <si>
    <t>Tampico</t>
  </si>
  <si>
    <t>Tzompantepec</t>
  </si>
  <si>
    <t>Hunucmá</t>
  </si>
  <si>
    <t>Pinos</t>
  </si>
  <si>
    <t>05099</t>
  </si>
  <si>
    <t>07039</t>
  </si>
  <si>
    <t>08039</t>
  </si>
  <si>
    <t>10039</t>
  </si>
  <si>
    <t>11039</t>
  </si>
  <si>
    <t>12039</t>
  </si>
  <si>
    <t>13039</t>
  </si>
  <si>
    <t>14039</t>
  </si>
  <si>
    <t>15039</t>
  </si>
  <si>
    <t>16039</t>
  </si>
  <si>
    <t>19039</t>
  </si>
  <si>
    <t>20039</t>
  </si>
  <si>
    <t>21039</t>
  </si>
  <si>
    <t>24039</t>
  </si>
  <si>
    <t>26039</t>
  </si>
  <si>
    <t>28039</t>
  </si>
  <si>
    <t>29039</t>
  </si>
  <si>
    <t>30039</t>
  </si>
  <si>
    <t>31039</t>
  </si>
  <si>
    <t>32039</t>
  </si>
  <si>
    <t>Huitiupán</t>
  </si>
  <si>
    <t>López</t>
  </si>
  <si>
    <t>Nuevo Ideal</t>
  </si>
  <si>
    <t>Tarimoro</t>
  </si>
  <si>
    <t>Juan R. Escudero</t>
  </si>
  <si>
    <t>Mineral del Monte</t>
  </si>
  <si>
    <t>Guadalajara</t>
  </si>
  <si>
    <t>Ixtapaluca</t>
  </si>
  <si>
    <t>Huiramba</t>
  </si>
  <si>
    <t>Monterrey</t>
  </si>
  <si>
    <t>Heroica Ciudad de Huajuapan de León</t>
  </si>
  <si>
    <t>Cuautempan</t>
  </si>
  <si>
    <t>Tampamolón Corona</t>
  </si>
  <si>
    <t>Naco</t>
  </si>
  <si>
    <t>Tula</t>
  </si>
  <si>
    <t>Xaloztoc</t>
  </si>
  <si>
    <t>Coatzacoalcos</t>
  </si>
  <si>
    <t>Ixil</t>
  </si>
  <si>
    <t>Río Grande</t>
  </si>
  <si>
    <t>Lo anterior, como resultado de las numerosas e importantes reformas constitucionales realizadas en los últimos años, entre las que destacan aquellas en materia de seguridad pública y combate a la corrupción. En consecuencia, el Estado Mexicano ha venido transitando por un periodo de evolución, crecimiento y diversificación institucional, multiplicando con ello sus obligaciones, responsabilidades y facultades. Desde el punto de vista estadístico, los nuevos arreglos institucionales y compromisos establecidos por ley generaron nuevas necesidades de información, lo que incidió en la necesidad de realizar ajustes en materias y conceptos previamente establecidos.</t>
  </si>
  <si>
    <t>07040</t>
  </si>
  <si>
    <t>08040</t>
  </si>
  <si>
    <t>11040</t>
  </si>
  <si>
    <t>12040</t>
  </si>
  <si>
    <t>13040</t>
  </si>
  <si>
    <t>14040</t>
  </si>
  <si>
    <t>15040</t>
  </si>
  <si>
    <t>16040</t>
  </si>
  <si>
    <t>19040</t>
  </si>
  <si>
    <t>20040</t>
  </si>
  <si>
    <t>21040</t>
  </si>
  <si>
    <t>24040</t>
  </si>
  <si>
    <t>26040</t>
  </si>
  <si>
    <t>28040</t>
  </si>
  <si>
    <t>29040</t>
  </si>
  <si>
    <t>30040</t>
  </si>
  <si>
    <t>31040</t>
  </si>
  <si>
    <t>32040</t>
  </si>
  <si>
    <t>Huixtla</t>
  </si>
  <si>
    <t>Madera</t>
  </si>
  <si>
    <t>Tierra Blanca</t>
  </si>
  <si>
    <t>Leonardo Bravo</t>
  </si>
  <si>
    <t>La Misión</t>
  </si>
  <si>
    <t>Hostotipaquillo</t>
  </si>
  <si>
    <t>Ixtapan de la Sal</t>
  </si>
  <si>
    <t>Indaparapeo</t>
  </si>
  <si>
    <t>Parás</t>
  </si>
  <si>
    <t>Huautepec</t>
  </si>
  <si>
    <t>Cuautinchán</t>
  </si>
  <si>
    <t>Tamuín</t>
  </si>
  <si>
    <t>Nácori Chico</t>
  </si>
  <si>
    <t>Valle Hermoso</t>
  </si>
  <si>
    <t>Xaltocan</t>
  </si>
  <si>
    <t>Coatzintla</t>
  </si>
  <si>
    <t>Izamal</t>
  </si>
  <si>
    <t>Sain Alto</t>
  </si>
  <si>
    <t>07041</t>
  </si>
  <si>
    <t>08041</t>
  </si>
  <si>
    <t>11041</t>
  </si>
  <si>
    <t>12041</t>
  </si>
  <si>
    <t>13041</t>
  </si>
  <si>
    <t>14041</t>
  </si>
  <si>
    <t>15041</t>
  </si>
  <si>
    <t>16041</t>
  </si>
  <si>
    <t>19041</t>
  </si>
  <si>
    <t>20041</t>
  </si>
  <si>
    <t>21041</t>
  </si>
  <si>
    <t>24041</t>
  </si>
  <si>
    <t>26041</t>
  </si>
  <si>
    <t>28041</t>
  </si>
  <si>
    <t>29041</t>
  </si>
  <si>
    <t>30041</t>
  </si>
  <si>
    <t>31041</t>
  </si>
  <si>
    <t>32041</t>
  </si>
  <si>
    <t>La Independencia</t>
  </si>
  <si>
    <t>Maguarichi</t>
  </si>
  <si>
    <t>Uriangato</t>
  </si>
  <si>
    <t>Malinaltepec</t>
  </si>
  <si>
    <t>Mixquiahuala de Juárez</t>
  </si>
  <si>
    <t>Huejúcar</t>
  </si>
  <si>
    <t>Ixtapan del Oro</t>
  </si>
  <si>
    <t>Irimbo</t>
  </si>
  <si>
    <t>Pesquería</t>
  </si>
  <si>
    <t>Huautla de Jiménez</t>
  </si>
  <si>
    <t>Cuautlancingo</t>
  </si>
  <si>
    <t>Tanlajás</t>
  </si>
  <si>
    <t>Nacozari de García</t>
  </si>
  <si>
    <t>Victoria</t>
  </si>
  <si>
    <t>Papalotla de Xicohténcatl</t>
  </si>
  <si>
    <t>Coetzala</t>
  </si>
  <si>
    <t>Kanasín</t>
  </si>
  <si>
    <t>El Salvador</t>
  </si>
  <si>
    <t>Este proceso de segmentación implicó revocar la determinación de Información de Interés Nacional al CNGSPSPE mediante el acuerdo de la Junta de Gobierno del INEGI publicado el 29 de enero de 2021 en el Diario Oficial de la Federación. Este cambio tuvo como finalidad ampliar el alcance temático y analítico de cada rubro, así como adecuar conceptual y metodológicamente sus contenidos a las necesidades de información vigentes en las reformas constitucionales y en la transformación institucional del país.</t>
  </si>
  <si>
    <t>07042</t>
  </si>
  <si>
    <t>08042</t>
  </si>
  <si>
    <t>11042</t>
  </si>
  <si>
    <t>12042</t>
  </si>
  <si>
    <t>13042</t>
  </si>
  <si>
    <t>14042</t>
  </si>
  <si>
    <t>15042</t>
  </si>
  <si>
    <t>16042</t>
  </si>
  <si>
    <t>19042</t>
  </si>
  <si>
    <t>20042</t>
  </si>
  <si>
    <t>21042</t>
  </si>
  <si>
    <t>24042</t>
  </si>
  <si>
    <t>26042</t>
  </si>
  <si>
    <t>28042</t>
  </si>
  <si>
    <t>29042</t>
  </si>
  <si>
    <t>30042</t>
  </si>
  <si>
    <t>31042</t>
  </si>
  <si>
    <t>32042</t>
  </si>
  <si>
    <t>Ixhuatán</t>
  </si>
  <si>
    <t>Manuel Benavides</t>
  </si>
  <si>
    <t>Valle de Santiago</t>
  </si>
  <si>
    <t>Mártir de Cuilapan</t>
  </si>
  <si>
    <t>Molango de Escamilla</t>
  </si>
  <si>
    <t>Huejuquilla el Alto</t>
  </si>
  <si>
    <t>Ixtlahuaca</t>
  </si>
  <si>
    <t>Ixtlán</t>
  </si>
  <si>
    <t>Los Ramones</t>
  </si>
  <si>
    <t>Ixtlán de Juárez</t>
  </si>
  <si>
    <t>Cuayuca de Andrade</t>
  </si>
  <si>
    <t>Tanquián de Escobedo</t>
  </si>
  <si>
    <t>Navojoa</t>
  </si>
  <si>
    <t>Villagrán</t>
  </si>
  <si>
    <t>Xicohtzinco</t>
  </si>
  <si>
    <t>Colipa</t>
  </si>
  <si>
    <t>Kantunil</t>
  </si>
  <si>
    <t>Sombrerete</t>
  </si>
  <si>
    <t>07043</t>
  </si>
  <si>
    <t>08043</t>
  </si>
  <si>
    <t>11043</t>
  </si>
  <si>
    <t>12043</t>
  </si>
  <si>
    <t>13043</t>
  </si>
  <si>
    <t>14043</t>
  </si>
  <si>
    <t>15043</t>
  </si>
  <si>
    <t>16043</t>
  </si>
  <si>
    <t>19043</t>
  </si>
  <si>
    <t>20043</t>
  </si>
  <si>
    <t>21043</t>
  </si>
  <si>
    <t>24043</t>
  </si>
  <si>
    <t>26043</t>
  </si>
  <si>
    <t>28043</t>
  </si>
  <si>
    <t>29043</t>
  </si>
  <si>
    <t>30043</t>
  </si>
  <si>
    <t>31043</t>
  </si>
  <si>
    <t>32043</t>
  </si>
  <si>
    <t>Ixtacomitán</t>
  </si>
  <si>
    <t>Matachí</t>
  </si>
  <si>
    <t>Metlatónoc</t>
  </si>
  <si>
    <t>Nicolás Flores</t>
  </si>
  <si>
    <t>La Huerta</t>
  </si>
  <si>
    <t>Xalatlaco</t>
  </si>
  <si>
    <t>Jacona</t>
  </si>
  <si>
    <t>Rayones</t>
  </si>
  <si>
    <t>Juchitán de Zaragoza</t>
  </si>
  <si>
    <t>Cuetzalan del Progreso</t>
  </si>
  <si>
    <t>Tierra Nueva</t>
  </si>
  <si>
    <t>Nogales</t>
  </si>
  <si>
    <t>Xicoténcatl</t>
  </si>
  <si>
    <t>Yauhquemehcan</t>
  </si>
  <si>
    <t>Comapa</t>
  </si>
  <si>
    <t>Kaua</t>
  </si>
  <si>
    <t>Susticacán</t>
  </si>
  <si>
    <r>
      <t xml:space="preserve">Como resultado de dicha división, ahora se cuenta con </t>
    </r>
    <r>
      <rPr>
        <i/>
        <sz val="9"/>
        <color theme="1"/>
        <rFont val="Arial"/>
        <family val="2"/>
      </rPr>
      <t>el Censo Nacional de Gobiernos Estatales (CNGE) 2022</t>
    </r>
    <r>
      <rPr>
        <sz val="9"/>
        <color theme="1"/>
        <rFont val="Arial"/>
        <family val="2"/>
      </rPr>
      <t>, cuyos resultados pueden ser consultados en la página de internet del Instituto: https://www.inegi.org.mx/programas/cnge/2022/</t>
    </r>
  </si>
  <si>
    <t>07044</t>
  </si>
  <si>
    <t>08044</t>
  </si>
  <si>
    <t>11044</t>
  </si>
  <si>
    <t>12044</t>
  </si>
  <si>
    <t>13044</t>
  </si>
  <si>
    <t>14044</t>
  </si>
  <si>
    <t>15044</t>
  </si>
  <si>
    <t>16044</t>
  </si>
  <si>
    <t>19044</t>
  </si>
  <si>
    <t>20044</t>
  </si>
  <si>
    <t>21044</t>
  </si>
  <si>
    <t>24044</t>
  </si>
  <si>
    <t>26044</t>
  </si>
  <si>
    <t>29044</t>
  </si>
  <si>
    <t>30044</t>
  </si>
  <si>
    <t>31044</t>
  </si>
  <si>
    <t>32044</t>
  </si>
  <si>
    <t>Ixtapa</t>
  </si>
  <si>
    <t>Mochitlán</t>
  </si>
  <si>
    <t>Nopala de Villagrán</t>
  </si>
  <si>
    <t>Ixtlahuacán de los Membrillos</t>
  </si>
  <si>
    <t>Jaltenco</t>
  </si>
  <si>
    <t>Sabinas Hidalgo</t>
  </si>
  <si>
    <t>Loma Bonita</t>
  </si>
  <si>
    <t>Cuyoaco</t>
  </si>
  <si>
    <t>Vanegas</t>
  </si>
  <si>
    <t>Ónavas</t>
  </si>
  <si>
    <t>Zacatelco</t>
  </si>
  <si>
    <t>Córdoba</t>
  </si>
  <si>
    <t>Kinchil</t>
  </si>
  <si>
    <t>07045</t>
  </si>
  <si>
    <t>08045</t>
  </si>
  <si>
    <t>11045</t>
  </si>
  <si>
    <t>12045</t>
  </si>
  <si>
    <t>13045</t>
  </si>
  <si>
    <t>14045</t>
  </si>
  <si>
    <t>15045</t>
  </si>
  <si>
    <t>16045</t>
  </si>
  <si>
    <t>19045</t>
  </si>
  <si>
    <t>20045</t>
  </si>
  <si>
    <t>21045</t>
  </si>
  <si>
    <t>24045</t>
  </si>
  <si>
    <t>26045</t>
  </si>
  <si>
    <t>29045</t>
  </si>
  <si>
    <t>30045</t>
  </si>
  <si>
    <t>31045</t>
  </si>
  <si>
    <t>32045</t>
  </si>
  <si>
    <t>Ixtapangajoya</t>
  </si>
  <si>
    <t>Meoqui</t>
  </si>
  <si>
    <t>Xichú</t>
  </si>
  <si>
    <t>Olinalá</t>
  </si>
  <si>
    <t>Omitlán de Juárez</t>
  </si>
  <si>
    <t>Ixtlahuacán del Río</t>
  </si>
  <si>
    <t>Jilotepec</t>
  </si>
  <si>
    <t>Jiquilpan</t>
  </si>
  <si>
    <t>Salinas Victoria</t>
  </si>
  <si>
    <t>Magdalena Apasco</t>
  </si>
  <si>
    <t>Chalchicomula de Sesma</t>
  </si>
  <si>
    <t>Venado</t>
  </si>
  <si>
    <t>Opodepe</t>
  </si>
  <si>
    <t>Cosamaloapan de Carpio</t>
  </si>
  <si>
    <t>Kopomá</t>
  </si>
  <si>
    <t>Tepechitlán</t>
  </si>
  <si>
    <t>Específicamente para la materia de protección civil es importante mencionar que durante 2021 y 2022 ocurrieron una serie de reuniones con personal del Centro Nacional de Prevención de Desastres (CENAPRED), de la Dirección General de Protección Civil y de la Dirección General para la Gestión de Riesgos de la Secretaría de Seguridad y Protección Ciudadana (SSPC) a efecto de consolidar un instrumento de captación que permita conocer de forma específica las capacidades operativas con las que cuentan las Unidades Estatales de Protección Civil u homólogas de las entidades federativas, retomando los contenidos establecidos en la Encuesta de Autoevaluación para las Unidades Estatales de Protección Civil, misma que fue implementada por dicha institución en ejercicios anteriores.</t>
  </si>
  <si>
    <t>07046</t>
  </si>
  <si>
    <t>08046</t>
  </si>
  <si>
    <t>11046</t>
  </si>
  <si>
    <t>12046</t>
  </si>
  <si>
    <t>13046</t>
  </si>
  <si>
    <t>14046</t>
  </si>
  <si>
    <t>15046</t>
  </si>
  <si>
    <t>16046</t>
  </si>
  <si>
    <t>19046</t>
  </si>
  <si>
    <t>20046</t>
  </si>
  <si>
    <t>21046</t>
  </si>
  <si>
    <t>24046</t>
  </si>
  <si>
    <t>26046</t>
  </si>
  <si>
    <t>29046</t>
  </si>
  <si>
    <t>30046</t>
  </si>
  <si>
    <t>31046</t>
  </si>
  <si>
    <t>32046</t>
  </si>
  <si>
    <t>Jiquipilas</t>
  </si>
  <si>
    <t>Yuriria</t>
  </si>
  <si>
    <t>Ometepec</t>
  </si>
  <si>
    <t>San Felipe Orizatlán</t>
  </si>
  <si>
    <t>Jalostotitlán</t>
  </si>
  <si>
    <t>Jilotzingo</t>
  </si>
  <si>
    <t>San Nicolás de los Garza</t>
  </si>
  <si>
    <t>Magdalena Jaltepec</t>
  </si>
  <si>
    <t>Chapulco</t>
  </si>
  <si>
    <t>Villa de Arriaga</t>
  </si>
  <si>
    <t>Oquitoa</t>
  </si>
  <si>
    <t>Cosautlán de Carvajal</t>
  </si>
  <si>
    <t>Mama</t>
  </si>
  <si>
    <t>Tepetongo</t>
  </si>
  <si>
    <t>07047</t>
  </si>
  <si>
    <t>08047</t>
  </si>
  <si>
    <t>12047</t>
  </si>
  <si>
    <t>13047</t>
  </si>
  <si>
    <t>14047</t>
  </si>
  <si>
    <t>15047</t>
  </si>
  <si>
    <t>16047</t>
  </si>
  <si>
    <t>19047</t>
  </si>
  <si>
    <t>20047</t>
  </si>
  <si>
    <t>21047</t>
  </si>
  <si>
    <t>24047</t>
  </si>
  <si>
    <t>26047</t>
  </si>
  <si>
    <t>29047</t>
  </si>
  <si>
    <t>30047</t>
  </si>
  <si>
    <t>31047</t>
  </si>
  <si>
    <t>32047</t>
  </si>
  <si>
    <t>Jitotol</t>
  </si>
  <si>
    <t>Moris</t>
  </si>
  <si>
    <t>Pedro Ascencio Alquisiras</t>
  </si>
  <si>
    <t>Pacula</t>
  </si>
  <si>
    <t>Jamay</t>
  </si>
  <si>
    <t>Jiquipilco</t>
  </si>
  <si>
    <t>Jungapeo</t>
  </si>
  <si>
    <t>Santa Magdalena Jicotlán</t>
  </si>
  <si>
    <t>Villa de Guadalupe</t>
  </si>
  <si>
    <t>Pitiquito</t>
  </si>
  <si>
    <t>Coscomatepec</t>
  </si>
  <si>
    <t>Maní</t>
  </si>
  <si>
    <t>Teúl de González Ortega</t>
  </si>
  <si>
    <t>Asimismo, a partir del contexto nacional y de la implementación de la Ley General en Materia de Desaparición Forzada de Personas, Desaparición Cometida por Particulares y del Sistema Nacional de Búsqueda de Personas, así como del Programa Nacional de Exhumaciones e Identificación Forense, que de ella emana, fue necesario comenzar a generar información específica sobre las capacidades institucionales de los servicios médicos forenses y periciales del país, así como del ejercicio de su función en cuanto a la identificación, disposición y almacenamientos de cadáveres y/o de restos de seres humanos.</t>
  </si>
  <si>
    <t>07048</t>
  </si>
  <si>
    <t>08048</t>
  </si>
  <si>
    <t>12048</t>
  </si>
  <si>
    <t>13048</t>
  </si>
  <si>
    <t>14048</t>
  </si>
  <si>
    <t>15048</t>
  </si>
  <si>
    <t>16048</t>
  </si>
  <si>
    <t>19048</t>
  </si>
  <si>
    <t>20048</t>
  </si>
  <si>
    <t>21048</t>
  </si>
  <si>
    <t>24048</t>
  </si>
  <si>
    <t>26048</t>
  </si>
  <si>
    <t>29048</t>
  </si>
  <si>
    <t>30048</t>
  </si>
  <si>
    <t>31048</t>
  </si>
  <si>
    <t>32048</t>
  </si>
  <si>
    <t>Namiquipa</t>
  </si>
  <si>
    <t>Petatlán</t>
  </si>
  <si>
    <t>Pachuca de Soto</t>
  </si>
  <si>
    <t>Jocotitlán</t>
  </si>
  <si>
    <t>Magdalena Mixtepec</t>
  </si>
  <si>
    <t>Chiautzingo</t>
  </si>
  <si>
    <t>Villa de la Paz</t>
  </si>
  <si>
    <t>Puerto Peñasco</t>
  </si>
  <si>
    <t>La Magdalena Tlaltelulco</t>
  </si>
  <si>
    <t>Cosoleacaque</t>
  </si>
  <si>
    <t>Maxcanú</t>
  </si>
  <si>
    <t>Tlaltenango de Sánchez Román</t>
  </si>
  <si>
    <t>07049</t>
  </si>
  <si>
    <t>08049</t>
  </si>
  <si>
    <t>12049</t>
  </si>
  <si>
    <t>13049</t>
  </si>
  <si>
    <t>14049</t>
  </si>
  <si>
    <t>15049</t>
  </si>
  <si>
    <t>16049</t>
  </si>
  <si>
    <t>19049</t>
  </si>
  <si>
    <t>20049</t>
  </si>
  <si>
    <t>21049</t>
  </si>
  <si>
    <t>24049</t>
  </si>
  <si>
    <t>26049</t>
  </si>
  <si>
    <t>29049</t>
  </si>
  <si>
    <t>30049</t>
  </si>
  <si>
    <t>31049</t>
  </si>
  <si>
    <t>32049</t>
  </si>
  <si>
    <t>Larráinzar</t>
  </si>
  <si>
    <t>Nonoava</t>
  </si>
  <si>
    <t>Pilcaya</t>
  </si>
  <si>
    <t>Pisaflores</t>
  </si>
  <si>
    <t>Jilotlán de los Dolores</t>
  </si>
  <si>
    <t>Joquicingo</t>
  </si>
  <si>
    <t>Madero</t>
  </si>
  <si>
    <t>Santiago</t>
  </si>
  <si>
    <t>Magdalena Ocotlán</t>
  </si>
  <si>
    <t>Chiconcuautla</t>
  </si>
  <si>
    <t>Villa de Ramos</t>
  </si>
  <si>
    <t>Quiriego</t>
  </si>
  <si>
    <t>San Damián Texóloc</t>
  </si>
  <si>
    <t>Cotaxtla</t>
  </si>
  <si>
    <t>Mayapán</t>
  </si>
  <si>
    <t>Valparaíso</t>
  </si>
  <si>
    <t>Derivado de las similitudes operativas con los temas de protección civil y servicios periciales, y considerando su naturaleza normativa, conceptual y metodológica, se tomó la decisión de elaborar un módulo específico con información asociada a la función de defensoría pública, retomando las principales necesidades de información existentes en la materia, así como los diseños institucionales establecidos para el ejercicio de la misma.</t>
  </si>
  <si>
    <t>07050</t>
  </si>
  <si>
    <t>08050</t>
  </si>
  <si>
    <t>12050</t>
  </si>
  <si>
    <t>13050</t>
  </si>
  <si>
    <t>14050</t>
  </si>
  <si>
    <t>15050</t>
  </si>
  <si>
    <t>16050</t>
  </si>
  <si>
    <t>19050</t>
  </si>
  <si>
    <t>20050</t>
  </si>
  <si>
    <t>21050</t>
  </si>
  <si>
    <t>24050</t>
  </si>
  <si>
    <t>26050</t>
  </si>
  <si>
    <t>29050</t>
  </si>
  <si>
    <t>30050</t>
  </si>
  <si>
    <t>31050</t>
  </si>
  <si>
    <t>32050</t>
  </si>
  <si>
    <t>La Libertad</t>
  </si>
  <si>
    <t>Nuevo Casas Grandes</t>
  </si>
  <si>
    <t>Pungarabato</t>
  </si>
  <si>
    <t>Progreso de Obregón</t>
  </si>
  <si>
    <t>Jocotepec</t>
  </si>
  <si>
    <t>Juchitepec</t>
  </si>
  <si>
    <t>Maravatío</t>
  </si>
  <si>
    <t>Vallecillo</t>
  </si>
  <si>
    <t>Magdalena Peñasco</t>
  </si>
  <si>
    <t>Chichiquila</t>
  </si>
  <si>
    <t>Villa de Reyes</t>
  </si>
  <si>
    <t>San Francisco Tetlanohcan</t>
  </si>
  <si>
    <t>Coxquihui</t>
  </si>
  <si>
    <t>Mérida</t>
  </si>
  <si>
    <t>Vetagrande</t>
  </si>
  <si>
    <t>07051</t>
  </si>
  <si>
    <t>08051</t>
  </si>
  <si>
    <t>12051</t>
  </si>
  <si>
    <t>13051</t>
  </si>
  <si>
    <t>14051</t>
  </si>
  <si>
    <t>15051</t>
  </si>
  <si>
    <t>16051</t>
  </si>
  <si>
    <t>19051</t>
  </si>
  <si>
    <t>20051</t>
  </si>
  <si>
    <t>21051</t>
  </si>
  <si>
    <t>24051</t>
  </si>
  <si>
    <t>26051</t>
  </si>
  <si>
    <t>29051</t>
  </si>
  <si>
    <t>30051</t>
  </si>
  <si>
    <t>31051</t>
  </si>
  <si>
    <t>32051</t>
  </si>
  <si>
    <t>Mapastepec</t>
  </si>
  <si>
    <t>Quechultenango</t>
  </si>
  <si>
    <t>Mineral de la Reforma</t>
  </si>
  <si>
    <t>Juanacatlán</t>
  </si>
  <si>
    <t>Lerma</t>
  </si>
  <si>
    <t>Marcos Castellanos</t>
  </si>
  <si>
    <t>Villaldama</t>
  </si>
  <si>
    <t>Magdalena Teitipac</t>
  </si>
  <si>
    <t>Chietla</t>
  </si>
  <si>
    <t>San Jerónimo Zacualpan</t>
  </si>
  <si>
    <t>Coyutla</t>
  </si>
  <si>
    <t>Mocochá</t>
  </si>
  <si>
    <t>Villa de Cos</t>
  </si>
  <si>
    <t>Como resultado, esta edición del CNGE consolida la información generada en dichas materias en tres módulos específicos, los cuales retoman y profundizan los contenidos que hacían parte de las respectivas secciones del módulo 1 en anteriores ediciones.</t>
  </si>
  <si>
    <t>07052</t>
  </si>
  <si>
    <t>08052</t>
  </si>
  <si>
    <t>12052</t>
  </si>
  <si>
    <t>13052</t>
  </si>
  <si>
    <t>14052</t>
  </si>
  <si>
    <t>15052</t>
  </si>
  <si>
    <t>16052</t>
  </si>
  <si>
    <t>20052</t>
  </si>
  <si>
    <t>21052</t>
  </si>
  <si>
    <t>24052</t>
  </si>
  <si>
    <t>26052</t>
  </si>
  <si>
    <t>29052</t>
  </si>
  <si>
    <t>30052</t>
  </si>
  <si>
    <t>31052</t>
  </si>
  <si>
    <t>32052</t>
  </si>
  <si>
    <t>Las Margaritas</t>
  </si>
  <si>
    <t>Ojinaga</t>
  </si>
  <si>
    <t>San Luis Acatlán</t>
  </si>
  <si>
    <t>San Agustín Tlaxiaca</t>
  </si>
  <si>
    <t>Juchitlán</t>
  </si>
  <si>
    <t>Malinalco</t>
  </si>
  <si>
    <t>Magdalena Tequisistlán</t>
  </si>
  <si>
    <t>Chigmecatitlán</t>
  </si>
  <si>
    <t>Villa Juárez</t>
  </si>
  <si>
    <t>Sahuaripa</t>
  </si>
  <si>
    <t>San José Teacalco</t>
  </si>
  <si>
    <t>Cuichapa</t>
  </si>
  <si>
    <t>Motul</t>
  </si>
  <si>
    <t>Villa García</t>
  </si>
  <si>
    <t>07053</t>
  </si>
  <si>
    <t>08053</t>
  </si>
  <si>
    <t>12053</t>
  </si>
  <si>
    <t>13053</t>
  </si>
  <si>
    <t>14053</t>
  </si>
  <si>
    <t>15053</t>
  </si>
  <si>
    <t>16053</t>
  </si>
  <si>
    <t>20053</t>
  </si>
  <si>
    <t>21053</t>
  </si>
  <si>
    <t>24053</t>
  </si>
  <si>
    <t>26053</t>
  </si>
  <si>
    <t>29053</t>
  </si>
  <si>
    <t>30053</t>
  </si>
  <si>
    <t>31053</t>
  </si>
  <si>
    <t>32053</t>
  </si>
  <si>
    <t>Mazapa de Madero</t>
  </si>
  <si>
    <t>Praxedis G. Guerrero</t>
  </si>
  <si>
    <t>San Marcos</t>
  </si>
  <si>
    <t>San Bartolo Tutotepec</t>
  </si>
  <si>
    <t>Lagos de Moreno</t>
  </si>
  <si>
    <t>Morelia</t>
  </si>
  <si>
    <t>Magdalena Tlacotepec</t>
  </si>
  <si>
    <t>Chignahuapan</t>
  </si>
  <si>
    <t>Axtla de Terrazas</t>
  </si>
  <si>
    <t>San Felipe de Jesús</t>
  </si>
  <si>
    <t>San Juan Huactzinco</t>
  </si>
  <si>
    <t>Cuitláhuac</t>
  </si>
  <si>
    <t>Muna</t>
  </si>
  <si>
    <t>Villa González Ortega</t>
  </si>
  <si>
    <r>
      <t xml:space="preserve">Por su parte, atendiendo a los procesos de levantamientos diferenciados establecidos para un mejor aprovechamiento de la información estadística, la presente edición del CNGE considera el tema de justicia cívica (aplicable únicamente a la Ciudad de México). Su finalidad es generar información estandarizada y comparable con la emanada del </t>
    </r>
    <r>
      <rPr>
        <i/>
        <sz val="9"/>
        <color theme="1"/>
        <rFont val="Arial"/>
        <family val="2"/>
      </rPr>
      <t>Censo Nacional de Gobiernos Municipales y Demarcaciones Territoriales de la Ciudad de México (CNGMD)</t>
    </r>
    <r>
      <rPr>
        <sz val="9"/>
        <color theme="1"/>
        <rFont val="Arial"/>
        <family val="2"/>
      </rPr>
      <t>; de tal forma que se generen datos con una misma temporalidad que permitan conocer la implementación del Modelo Homologado de Justicia Cívica, Buen Gobierno y Cultura de la Legalidad para los Municipios de México.</t>
    </r>
  </si>
  <si>
    <t>07054</t>
  </si>
  <si>
    <t>08054</t>
  </si>
  <si>
    <t>12054</t>
  </si>
  <si>
    <t>13054</t>
  </si>
  <si>
    <t>14054</t>
  </si>
  <si>
    <t>15054</t>
  </si>
  <si>
    <t>16054</t>
  </si>
  <si>
    <t>20054</t>
  </si>
  <si>
    <t>21054</t>
  </si>
  <si>
    <t>24054</t>
  </si>
  <si>
    <t>26054</t>
  </si>
  <si>
    <t>29054</t>
  </si>
  <si>
    <t>30054</t>
  </si>
  <si>
    <t>31054</t>
  </si>
  <si>
    <t>32054</t>
  </si>
  <si>
    <t>Riva Palacio</t>
  </si>
  <si>
    <t>San Miguel Totolapan</t>
  </si>
  <si>
    <t>San Salvador</t>
  </si>
  <si>
    <t>El Limón</t>
  </si>
  <si>
    <t>Magdalena Zahuatlán</t>
  </si>
  <si>
    <t>Chignautla</t>
  </si>
  <si>
    <t>Xilitla</t>
  </si>
  <si>
    <t>San Javier</t>
  </si>
  <si>
    <t>San Lorenzo Axocomanitla</t>
  </si>
  <si>
    <t>Chacaltianguis</t>
  </si>
  <si>
    <t>Muxupip</t>
  </si>
  <si>
    <t>07055</t>
  </si>
  <si>
    <t>08055</t>
  </si>
  <si>
    <t>12055</t>
  </si>
  <si>
    <t>13055</t>
  </si>
  <si>
    <t>14055</t>
  </si>
  <si>
    <t>15055</t>
  </si>
  <si>
    <t>16055</t>
  </si>
  <si>
    <t>20055</t>
  </si>
  <si>
    <t>21055</t>
  </si>
  <si>
    <t>24055</t>
  </si>
  <si>
    <t>26055</t>
  </si>
  <si>
    <t>29055</t>
  </si>
  <si>
    <t>30055</t>
  </si>
  <si>
    <t>31055</t>
  </si>
  <si>
    <t>32055</t>
  </si>
  <si>
    <t>Metapa</t>
  </si>
  <si>
    <t>Rosales</t>
  </si>
  <si>
    <t>Taxco de Alarcón</t>
  </si>
  <si>
    <t>Santiago de Anaya</t>
  </si>
  <si>
    <t>Mexicaltzingo</t>
  </si>
  <si>
    <t>Múgica</t>
  </si>
  <si>
    <t>Mariscala de Juárez</t>
  </si>
  <si>
    <t>Chila</t>
  </si>
  <si>
    <t>San Luis Río Colorado</t>
  </si>
  <si>
    <t>San Lucas Tecopilco</t>
  </si>
  <si>
    <t>Chalma</t>
  </si>
  <si>
    <t>Opichén</t>
  </si>
  <si>
    <t>Villanueva</t>
  </si>
  <si>
    <r>
      <t xml:space="preserve">Así, se presenta el </t>
    </r>
    <r>
      <rPr>
        <i/>
        <sz val="9"/>
        <color theme="1"/>
        <rFont val="Arial"/>
        <family val="2"/>
      </rPr>
      <t>Censo Nacional de Gobiernos Estatales (CNGE) 2023</t>
    </r>
    <r>
      <rPr>
        <sz val="9"/>
        <color theme="1"/>
        <rFont val="Arial"/>
        <family val="2"/>
      </rPr>
      <t>, como el decimocuarto programa estadístico desarrollado por el INEGI en materia de gobierno en el ámbito estatal del Estado Mexicano. Si bien el proceso de maduración de la información captada a través de este ha obligado a realizar ajustes en algunas variables, se ha preservado en todo momento la consistencia conceptual respecto de sus ediciones anteriores, continuando con la serie estadística y enriqueciendo sus contenidos por los temas que actualmente se desarrollan.</t>
    </r>
  </si>
  <si>
    <t>07056</t>
  </si>
  <si>
    <t>08056</t>
  </si>
  <si>
    <t>12056</t>
  </si>
  <si>
    <t>13056</t>
  </si>
  <si>
    <t>14056</t>
  </si>
  <si>
    <t>15056</t>
  </si>
  <si>
    <t>16056</t>
  </si>
  <si>
    <t>20056</t>
  </si>
  <si>
    <t>21056</t>
  </si>
  <si>
    <t>24056</t>
  </si>
  <si>
    <t>26056</t>
  </si>
  <si>
    <t>29056</t>
  </si>
  <si>
    <t>30056</t>
  </si>
  <si>
    <t>31056</t>
  </si>
  <si>
    <t>32056</t>
  </si>
  <si>
    <t>Mitontic</t>
  </si>
  <si>
    <t>Tecoanapa</t>
  </si>
  <si>
    <t>Santiago Tulantepec de Lugo Guerrero</t>
  </si>
  <si>
    <t>Nahuatzen</t>
  </si>
  <si>
    <t>Mártires de Tacubaya</t>
  </si>
  <si>
    <t>Chila de la Sal</t>
  </si>
  <si>
    <t>Villa de Arista</t>
  </si>
  <si>
    <t>San Miguel de Horcasitas</t>
  </si>
  <si>
    <t>Santa Ana Nopalucan</t>
  </si>
  <si>
    <t>Chiconamel</t>
  </si>
  <si>
    <t>Oxkutzcab</t>
  </si>
  <si>
    <t>07057</t>
  </si>
  <si>
    <t>08057</t>
  </si>
  <si>
    <t>12057</t>
  </si>
  <si>
    <t>13057</t>
  </si>
  <si>
    <t>14057</t>
  </si>
  <si>
    <t>15057</t>
  </si>
  <si>
    <t>16057</t>
  </si>
  <si>
    <t>20057</t>
  </si>
  <si>
    <t>21057</t>
  </si>
  <si>
    <t>24057</t>
  </si>
  <si>
    <t>26057</t>
  </si>
  <si>
    <t>29057</t>
  </si>
  <si>
    <t>30057</t>
  </si>
  <si>
    <t>31057</t>
  </si>
  <si>
    <t>32057</t>
  </si>
  <si>
    <t>Motozintla</t>
  </si>
  <si>
    <t>San Francisco de Borja</t>
  </si>
  <si>
    <t>Técpan de Galeana</t>
  </si>
  <si>
    <t>Singuilucan</t>
  </si>
  <si>
    <t>La Manzanilla de la Paz</t>
  </si>
  <si>
    <t>Naucalpan de Juárez</t>
  </si>
  <si>
    <t>Nocupétaro</t>
  </si>
  <si>
    <t>Matías Romero Avendaño</t>
  </si>
  <si>
    <t>Honey</t>
  </si>
  <si>
    <t>Matlapa</t>
  </si>
  <si>
    <t>San Pedro de la Cueva</t>
  </si>
  <si>
    <t>Santa Apolonia Teacalco</t>
  </si>
  <si>
    <t>Chiconquiaco</t>
  </si>
  <si>
    <t>Panabá</t>
  </si>
  <si>
    <t>Trancoso</t>
  </si>
  <si>
    <t>El CNGE 2023 se conforma por los siguientes módulos:</t>
  </si>
  <si>
    <t>07058</t>
  </si>
  <si>
    <t>08058</t>
  </si>
  <si>
    <t>12058</t>
  </si>
  <si>
    <t>13058</t>
  </si>
  <si>
    <t>14058</t>
  </si>
  <si>
    <t>15058</t>
  </si>
  <si>
    <t>16058</t>
  </si>
  <si>
    <t>20058</t>
  </si>
  <si>
    <t>21058</t>
  </si>
  <si>
    <t>24058</t>
  </si>
  <si>
    <t>26058</t>
  </si>
  <si>
    <t>29058</t>
  </si>
  <si>
    <t>30058</t>
  </si>
  <si>
    <t>31058</t>
  </si>
  <si>
    <t>32058</t>
  </si>
  <si>
    <t>Nicolás Ruíz</t>
  </si>
  <si>
    <t>San Francisco de Conchos</t>
  </si>
  <si>
    <t>Teloloapan</t>
  </si>
  <si>
    <t>Tasquillo</t>
  </si>
  <si>
    <t>Mascota</t>
  </si>
  <si>
    <t>Nezahualcóyotl</t>
  </si>
  <si>
    <t>Nuevo Parangaricutiro</t>
  </si>
  <si>
    <t>Mazatlán Villa de Flores</t>
  </si>
  <si>
    <t>Chilchotla</t>
  </si>
  <si>
    <t>El Naranjo</t>
  </si>
  <si>
    <t>Santa Ana</t>
  </si>
  <si>
    <t>Santa Catarina Ayometla</t>
  </si>
  <si>
    <t>Chicontepec</t>
  </si>
  <si>
    <t>Peto</t>
  </si>
  <si>
    <t>Santa María de la Paz</t>
  </si>
  <si>
    <t>07059</t>
  </si>
  <si>
    <t>08059</t>
  </si>
  <si>
    <t>12059</t>
  </si>
  <si>
    <t>13059</t>
  </si>
  <si>
    <t>14059</t>
  </si>
  <si>
    <t>15059</t>
  </si>
  <si>
    <t>16059</t>
  </si>
  <si>
    <t>20059</t>
  </si>
  <si>
    <t>21059</t>
  </si>
  <si>
    <t>26059</t>
  </si>
  <si>
    <t>29059</t>
  </si>
  <si>
    <t>30059</t>
  </si>
  <si>
    <t>31059</t>
  </si>
  <si>
    <t>Ocosingo</t>
  </si>
  <si>
    <t>San Francisco del Oro</t>
  </si>
  <si>
    <t>Tepecoacuilco de Trujano</t>
  </si>
  <si>
    <t>Tecozautla</t>
  </si>
  <si>
    <t>Mazamitla</t>
  </si>
  <si>
    <t>Nextlalpan</t>
  </si>
  <si>
    <t>Nuevo Urecho</t>
  </si>
  <si>
    <t>Miahuatlán de Porfirio Díaz</t>
  </si>
  <si>
    <t>Chinantla</t>
  </si>
  <si>
    <t>Santa Cruz</t>
  </si>
  <si>
    <t>Santa Cruz Quilehtla</t>
  </si>
  <si>
    <t>Chinameca</t>
  </si>
  <si>
    <r>
      <rPr>
        <b/>
        <sz val="9"/>
        <color theme="1"/>
        <rFont val="Arial"/>
        <family val="2"/>
      </rPr>
      <t>Módulo 1.</t>
    </r>
    <r>
      <rPr>
        <sz val="9"/>
        <color theme="1"/>
        <rFont val="Arial"/>
        <family val="2"/>
      </rPr>
      <t xml:space="preserve"> Administración Pública de la entidad federativa
</t>
    </r>
    <r>
      <rPr>
        <b/>
        <sz val="9"/>
        <color theme="1"/>
        <rFont val="Arial"/>
        <family val="2"/>
      </rPr>
      <t>Módulo 2.</t>
    </r>
    <r>
      <rPr>
        <sz val="9"/>
        <color theme="1"/>
        <rFont val="Arial"/>
        <family val="2"/>
      </rPr>
      <t xml:space="preserve"> Protección civil
</t>
    </r>
    <r>
      <rPr>
        <b/>
        <sz val="9"/>
        <color theme="1"/>
        <rFont val="Arial"/>
        <family val="2"/>
      </rPr>
      <t>Módulo 3.</t>
    </r>
    <r>
      <rPr>
        <sz val="9"/>
        <color theme="1"/>
        <rFont val="Arial"/>
        <family val="2"/>
      </rPr>
      <t xml:space="preserve"> Servicios periciales
</t>
    </r>
    <r>
      <rPr>
        <b/>
        <sz val="9"/>
        <color theme="1"/>
        <rFont val="Arial"/>
        <family val="2"/>
      </rPr>
      <t>Módulo 4.</t>
    </r>
    <r>
      <rPr>
        <sz val="9"/>
        <color theme="1"/>
        <rFont val="Arial"/>
        <family val="2"/>
      </rPr>
      <t xml:space="preserve"> Defensoría pública
</t>
    </r>
    <r>
      <rPr>
        <b/>
        <sz val="9"/>
        <color theme="1"/>
        <rFont val="Arial"/>
        <family val="2"/>
      </rPr>
      <t>Módulo 5</t>
    </r>
    <r>
      <rPr>
        <sz val="9"/>
        <color theme="1"/>
        <rFont val="Arial"/>
        <family val="2"/>
      </rPr>
      <t xml:space="preserve">. Justicia cívica
</t>
    </r>
    <r>
      <rPr>
        <b/>
        <sz val="9"/>
        <color theme="1"/>
        <rFont val="Arial"/>
        <family val="2"/>
      </rPr>
      <t>Módulo 6.</t>
    </r>
    <r>
      <rPr>
        <sz val="9"/>
        <color theme="1"/>
        <rFont val="Arial"/>
        <family val="2"/>
      </rPr>
      <t xml:space="preserve"> Medio ambiente
</t>
    </r>
    <r>
      <rPr>
        <b/>
        <sz val="9"/>
        <color theme="1"/>
        <rFont val="Arial"/>
        <family val="2"/>
      </rPr>
      <t xml:space="preserve">Módulo 7. </t>
    </r>
    <r>
      <rPr>
        <sz val="9"/>
        <color theme="1"/>
        <rFont val="Arial"/>
        <family val="2"/>
      </rPr>
      <t>Catastro, registro y territorio</t>
    </r>
  </si>
  <si>
    <t>07060</t>
  </si>
  <si>
    <t>08060</t>
  </si>
  <si>
    <t>12060</t>
  </si>
  <si>
    <t>13060</t>
  </si>
  <si>
    <t>14060</t>
  </si>
  <si>
    <t>15060</t>
  </si>
  <si>
    <t>16060</t>
  </si>
  <si>
    <t>20060</t>
  </si>
  <si>
    <t>21060</t>
  </si>
  <si>
    <t>26060</t>
  </si>
  <si>
    <t>29060</t>
  </si>
  <si>
    <t>30060</t>
  </si>
  <si>
    <t>31060</t>
  </si>
  <si>
    <t>Ocotepec</t>
  </si>
  <si>
    <t>Santa Bárbara</t>
  </si>
  <si>
    <t>Tetipac</t>
  </si>
  <si>
    <t>Tenango de Doria</t>
  </si>
  <si>
    <t>Mexticacán</t>
  </si>
  <si>
    <t>Nicolás Romero</t>
  </si>
  <si>
    <t>Numarán</t>
  </si>
  <si>
    <t>Mixistlán de la Reforma</t>
  </si>
  <si>
    <t>Domingo Arenas</t>
  </si>
  <si>
    <t>Sáric</t>
  </si>
  <si>
    <t>Santa Isabel Xiloxoxtla</t>
  </si>
  <si>
    <t>Chinampa de Gorostiza</t>
  </si>
  <si>
    <t>07061</t>
  </si>
  <si>
    <t>08061</t>
  </si>
  <si>
    <t>12061</t>
  </si>
  <si>
    <t>13061</t>
  </si>
  <si>
    <t>14061</t>
  </si>
  <si>
    <t>15061</t>
  </si>
  <si>
    <t>16061</t>
  </si>
  <si>
    <t>20061</t>
  </si>
  <si>
    <t>21061</t>
  </si>
  <si>
    <t>26061</t>
  </si>
  <si>
    <t>30061</t>
  </si>
  <si>
    <t>31061</t>
  </si>
  <si>
    <t>Ocozocoautla de Espinosa</t>
  </si>
  <si>
    <t>Satevó</t>
  </si>
  <si>
    <t>Tixtla de Guerrero</t>
  </si>
  <si>
    <t>Tepeapulco</t>
  </si>
  <si>
    <t>Mezquitic</t>
  </si>
  <si>
    <t>Nopaltepec</t>
  </si>
  <si>
    <t>Monjas</t>
  </si>
  <si>
    <t>Soyopa</t>
  </si>
  <si>
    <t>Las Choapas</t>
  </si>
  <si>
    <t>Río Lagartos</t>
  </si>
  <si>
    <t>Cada uno de estos módulos está conformado, cuando menos, por los siguientes apartados:</t>
  </si>
  <si>
    <t>07062</t>
  </si>
  <si>
    <t>08062</t>
  </si>
  <si>
    <t>12062</t>
  </si>
  <si>
    <t>13062</t>
  </si>
  <si>
    <t>14062</t>
  </si>
  <si>
    <t>15062</t>
  </si>
  <si>
    <t>16062</t>
  </si>
  <si>
    <t>20062</t>
  </si>
  <si>
    <t>21062</t>
  </si>
  <si>
    <t>26062</t>
  </si>
  <si>
    <t>30062</t>
  </si>
  <si>
    <t>31062</t>
  </si>
  <si>
    <t>Ostuacán</t>
  </si>
  <si>
    <t>Saucillo</t>
  </si>
  <si>
    <t>Tlacoachistlahuaca</t>
  </si>
  <si>
    <t>Tepehuacán de Guerrero</t>
  </si>
  <si>
    <t>Mixtlán</t>
  </si>
  <si>
    <t>Ocoyoacac</t>
  </si>
  <si>
    <t>Pajacuarán</t>
  </si>
  <si>
    <t>Natividad</t>
  </si>
  <si>
    <t>Epatlán</t>
  </si>
  <si>
    <t>Suaqui Grande</t>
  </si>
  <si>
    <t>Chocamán</t>
  </si>
  <si>
    <t>Sacalum</t>
  </si>
  <si>
    <t>07063</t>
  </si>
  <si>
    <t>08063</t>
  </si>
  <si>
    <t>12063</t>
  </si>
  <si>
    <t>13063</t>
  </si>
  <si>
    <t>14063</t>
  </si>
  <si>
    <t>15063</t>
  </si>
  <si>
    <t>16063</t>
  </si>
  <si>
    <t>20063</t>
  </si>
  <si>
    <t>21063</t>
  </si>
  <si>
    <t>26063</t>
  </si>
  <si>
    <t>30063</t>
  </si>
  <si>
    <t>31063</t>
  </si>
  <si>
    <t>Osumacinta</t>
  </si>
  <si>
    <t>Temósachic</t>
  </si>
  <si>
    <t>Tlacoapa</t>
  </si>
  <si>
    <t>Tepeji del Río de Ocampo</t>
  </si>
  <si>
    <t>Ocotlán</t>
  </si>
  <si>
    <t>Ocuilan</t>
  </si>
  <si>
    <t>Panindícuaro</t>
  </si>
  <si>
    <t>Nazareno Etla</t>
  </si>
  <si>
    <t>Esperanza</t>
  </si>
  <si>
    <t>Tepache</t>
  </si>
  <si>
    <t>Chontla</t>
  </si>
  <si>
    <t>Samahil</t>
  </si>
  <si>
    <r>
      <rPr>
        <b/>
        <sz val="9"/>
        <rFont val="Arial"/>
        <family val="2"/>
      </rPr>
      <t>Presentación.</t>
    </r>
    <r>
      <rPr>
        <sz val="9"/>
        <rFont val="Arial"/>
        <family val="2"/>
      </rPr>
      <t xml:space="preserve"> Contiene la introducción general y antecedentes del censo, así como las instrucciones generales para la entrega formal del presente instrumento de captación.</t>
    </r>
  </si>
  <si>
    <t>07064</t>
  </si>
  <si>
    <t>08064</t>
  </si>
  <si>
    <t>12064</t>
  </si>
  <si>
    <t>13064</t>
  </si>
  <si>
    <t>14064</t>
  </si>
  <si>
    <t>15064</t>
  </si>
  <si>
    <t>16064</t>
  </si>
  <si>
    <t>20064</t>
  </si>
  <si>
    <t>21064</t>
  </si>
  <si>
    <t>26064</t>
  </si>
  <si>
    <t>30064</t>
  </si>
  <si>
    <t>31064</t>
  </si>
  <si>
    <t>Oxchuc</t>
  </si>
  <si>
    <t>El Tule</t>
  </si>
  <si>
    <t>Tlalchapa</t>
  </si>
  <si>
    <t>Tepetitlán</t>
  </si>
  <si>
    <t>Ojuelos de Jalisco</t>
  </si>
  <si>
    <t>Parácuaro</t>
  </si>
  <si>
    <t>Nejapa de Madero</t>
  </si>
  <si>
    <t>Francisco Z. Mena</t>
  </si>
  <si>
    <t>Trincheras</t>
  </si>
  <si>
    <t>Chumatlán</t>
  </si>
  <si>
    <t>Sanahcat</t>
  </si>
  <si>
    <t>07065</t>
  </si>
  <si>
    <t>08065</t>
  </si>
  <si>
    <t>12065</t>
  </si>
  <si>
    <t>13065</t>
  </si>
  <si>
    <t>14065</t>
  </si>
  <si>
    <t>15065</t>
  </si>
  <si>
    <t>16065</t>
  </si>
  <si>
    <t>20065</t>
  </si>
  <si>
    <t>21065</t>
  </si>
  <si>
    <t>26065</t>
  </si>
  <si>
    <t>30065</t>
  </si>
  <si>
    <t>31065</t>
  </si>
  <si>
    <t>Palenque</t>
  </si>
  <si>
    <t>Urique</t>
  </si>
  <si>
    <t>Tlalixtaquilla de Maldonado</t>
  </si>
  <si>
    <t>Tetepango</t>
  </si>
  <si>
    <t>Pihuamo</t>
  </si>
  <si>
    <t>Otumba</t>
  </si>
  <si>
    <t>Paracho</t>
  </si>
  <si>
    <t>Ixpantepec Nieves</t>
  </si>
  <si>
    <t>General Felipe Ángeles</t>
  </si>
  <si>
    <t>Tubutama</t>
  </si>
  <si>
    <r>
      <rPr>
        <b/>
        <sz val="9"/>
        <rFont val="Arial"/>
        <family val="2"/>
      </rPr>
      <t xml:space="preserve">Informantes. </t>
    </r>
    <r>
      <rPr>
        <sz val="9"/>
        <rFont val="Arial"/>
        <family val="2"/>
      </rPr>
      <t>En este apartado se recaba información sobre las personas servidoras públicas designadas por las Unidades del Estado como responsables de recopilar, integrar y entregar la información requerida en el cuestionario.</t>
    </r>
  </si>
  <si>
    <t>07066</t>
  </si>
  <si>
    <t>08066</t>
  </si>
  <si>
    <t>12066</t>
  </si>
  <si>
    <t>13066</t>
  </si>
  <si>
    <t>14066</t>
  </si>
  <si>
    <t>15066</t>
  </si>
  <si>
    <t>16066</t>
  </si>
  <si>
    <t>20066</t>
  </si>
  <si>
    <t>21066</t>
  </si>
  <si>
    <t>26066</t>
  </si>
  <si>
    <t>30066</t>
  </si>
  <si>
    <t>31066</t>
  </si>
  <si>
    <t>Pantelhó</t>
  </si>
  <si>
    <t>Uruachi</t>
  </si>
  <si>
    <t>Tlapa de Comonfort</t>
  </si>
  <si>
    <t>Villa de Tezontepec</t>
  </si>
  <si>
    <t>Poncitlán</t>
  </si>
  <si>
    <t>Otzoloapan</t>
  </si>
  <si>
    <t>Pátzcuaro</t>
  </si>
  <si>
    <t>Santiago Niltepec</t>
  </si>
  <si>
    <t>Ures</t>
  </si>
  <si>
    <t>Espinal</t>
  </si>
  <si>
    <t>Santa Elena</t>
  </si>
  <si>
    <t>07067</t>
  </si>
  <si>
    <t>08067</t>
  </si>
  <si>
    <t>12067</t>
  </si>
  <si>
    <t>13067</t>
  </si>
  <si>
    <t>14067</t>
  </si>
  <si>
    <t>15067</t>
  </si>
  <si>
    <t>16067</t>
  </si>
  <si>
    <t>20067</t>
  </si>
  <si>
    <t>21067</t>
  </si>
  <si>
    <t>26067</t>
  </si>
  <si>
    <t>30067</t>
  </si>
  <si>
    <t>31067</t>
  </si>
  <si>
    <t>Pantepec</t>
  </si>
  <si>
    <t>Valle de Zaragoza</t>
  </si>
  <si>
    <t>Tlapehuala</t>
  </si>
  <si>
    <t>Tezontepec de Aldama</t>
  </si>
  <si>
    <t>Puerto Vallarta</t>
  </si>
  <si>
    <t>Otzolotepec</t>
  </si>
  <si>
    <t>Penjamillo</t>
  </si>
  <si>
    <t>Oaxaca de Juárez</t>
  </si>
  <si>
    <t>Filomeno Mata</t>
  </si>
  <si>
    <t>Seyé</t>
  </si>
  <si>
    <r>
      <rPr>
        <b/>
        <sz val="9"/>
        <rFont val="Arial"/>
        <family val="2"/>
      </rPr>
      <t xml:space="preserve">Participantes. </t>
    </r>
    <r>
      <rPr>
        <sz val="9"/>
        <rFont val="Arial"/>
        <family val="2"/>
      </rPr>
      <t xml:space="preserve">Presenta un espacio destinado a la identificación de las personas servidoras públicas que participaron en el llenado de cada módulo y/o sección, según corresponda. </t>
    </r>
  </si>
  <si>
    <t>07068</t>
  </si>
  <si>
    <t>08099</t>
  </si>
  <si>
    <t>12068</t>
  </si>
  <si>
    <t>13068</t>
  </si>
  <si>
    <t>14068</t>
  </si>
  <si>
    <t>15068</t>
  </si>
  <si>
    <t>16068</t>
  </si>
  <si>
    <t>20068</t>
  </si>
  <si>
    <t>21068</t>
  </si>
  <si>
    <t>26068</t>
  </si>
  <si>
    <t>30068</t>
  </si>
  <si>
    <t>31068</t>
  </si>
  <si>
    <t>Pichucalco</t>
  </si>
  <si>
    <t>La Unión de Isidoro Montes de Oca</t>
  </si>
  <si>
    <t>Tianguistengo</t>
  </si>
  <si>
    <t>Villa Purificación</t>
  </si>
  <si>
    <t>Ozumba</t>
  </si>
  <si>
    <t>Peribán</t>
  </si>
  <si>
    <t>Ocotlán de Morelos</t>
  </si>
  <si>
    <t>Hermenegildo Galeana</t>
  </si>
  <si>
    <t>Villa Pesqueira</t>
  </si>
  <si>
    <t>Fortín</t>
  </si>
  <si>
    <t>Sinanché</t>
  </si>
  <si>
    <t>07069</t>
  </si>
  <si>
    <t>12069</t>
  </si>
  <si>
    <t>13069</t>
  </si>
  <si>
    <t>14069</t>
  </si>
  <si>
    <t>15069</t>
  </si>
  <si>
    <t>16069</t>
  </si>
  <si>
    <t>20069</t>
  </si>
  <si>
    <t>21069</t>
  </si>
  <si>
    <t>26069</t>
  </si>
  <si>
    <t>30069</t>
  </si>
  <si>
    <t>31069</t>
  </si>
  <si>
    <t>Pijijiapan</t>
  </si>
  <si>
    <t>Xalpatláhuac</t>
  </si>
  <si>
    <t>Tizayuca</t>
  </si>
  <si>
    <t>Quitupan</t>
  </si>
  <si>
    <t>Papalotla</t>
  </si>
  <si>
    <t>La Piedad</t>
  </si>
  <si>
    <t>La Pe</t>
  </si>
  <si>
    <t>Huaquechula</t>
  </si>
  <si>
    <t>Yécora</t>
  </si>
  <si>
    <t>Gutiérrez Zamora</t>
  </si>
  <si>
    <t>Sotuta</t>
  </si>
  <si>
    <r>
      <rPr>
        <b/>
        <sz val="9"/>
        <rFont val="Arial"/>
        <family val="2"/>
      </rPr>
      <t>Cuestionario.</t>
    </r>
    <r>
      <rPr>
        <sz val="9"/>
        <rFont val="Arial"/>
        <family val="2"/>
      </rPr>
      <t xml:space="preserve"> Se integra por cada una de las preguntas destinadas a generar información estadística sobre los aspectos que conforman la estructura temática del presente programa. Con la finalidad de facilitar la ubicación de los temas contenidos, la versión electrónica del mismo se ha dividido en tantas pestañas como secciones son requeridas.</t>
    </r>
  </si>
  <si>
    <t>07070</t>
  </si>
  <si>
    <t>12070</t>
  </si>
  <si>
    <t>13070</t>
  </si>
  <si>
    <t>14070</t>
  </si>
  <si>
    <t>15070</t>
  </si>
  <si>
    <t>16070</t>
  </si>
  <si>
    <t>20070</t>
  </si>
  <si>
    <t>21070</t>
  </si>
  <si>
    <t>26070</t>
  </si>
  <si>
    <t>30070</t>
  </si>
  <si>
    <t>31070</t>
  </si>
  <si>
    <t>El Porvenir</t>
  </si>
  <si>
    <t>Xochihuehuetlán</t>
  </si>
  <si>
    <t>Tlahuelilpan</t>
  </si>
  <si>
    <t>El Salto</t>
  </si>
  <si>
    <t>Purépero</t>
  </si>
  <si>
    <t>Pinotepa de Don Luis</t>
  </si>
  <si>
    <t>Huatlatlauca</t>
  </si>
  <si>
    <t>General Plutarco Elías Calles</t>
  </si>
  <si>
    <t>Hidalgotitlán</t>
  </si>
  <si>
    <t>Sucilá</t>
  </si>
  <si>
    <t>07071</t>
  </si>
  <si>
    <t>12071</t>
  </si>
  <si>
    <t>13071</t>
  </si>
  <si>
    <t>14071</t>
  </si>
  <si>
    <t>15071</t>
  </si>
  <si>
    <t>16071</t>
  </si>
  <si>
    <t>20071</t>
  </si>
  <si>
    <t>21071</t>
  </si>
  <si>
    <t>26071</t>
  </si>
  <si>
    <t>30071</t>
  </si>
  <si>
    <t>31071</t>
  </si>
  <si>
    <t>Villa Comaltitlán</t>
  </si>
  <si>
    <t>Xochistlahuaca</t>
  </si>
  <si>
    <t>Tlahuiltepa</t>
  </si>
  <si>
    <t>San Cristóbal de la Barranca</t>
  </si>
  <si>
    <t>Polotitlán</t>
  </si>
  <si>
    <t>Puruándiro</t>
  </si>
  <si>
    <t>Pluma Hidalgo</t>
  </si>
  <si>
    <t>Huauchinango</t>
  </si>
  <si>
    <t>Huatusco</t>
  </si>
  <si>
    <t>Sudzal</t>
  </si>
  <si>
    <r>
      <rPr>
        <b/>
        <sz val="9"/>
        <rFont val="Arial"/>
        <family val="2"/>
      </rPr>
      <t>Glosario.</t>
    </r>
    <r>
      <rPr>
        <sz val="9"/>
        <rFont val="Arial"/>
        <family val="2"/>
      </rPr>
      <t xml:space="preserve"> Contiene un listado de conceptos y definiciones que se consideran relevantes para el llenado del cuestionario.</t>
    </r>
  </si>
  <si>
    <t>07072</t>
  </si>
  <si>
    <t>12072</t>
  </si>
  <si>
    <t>13072</t>
  </si>
  <si>
    <t>14072</t>
  </si>
  <si>
    <t>15072</t>
  </si>
  <si>
    <t>16072</t>
  </si>
  <si>
    <t>20072</t>
  </si>
  <si>
    <t>21072</t>
  </si>
  <si>
    <t>26072</t>
  </si>
  <si>
    <t>30072</t>
  </si>
  <si>
    <t>31072</t>
  </si>
  <si>
    <t>Pueblo Nuevo Solistahuacán</t>
  </si>
  <si>
    <t>Zapotitlán Tablas</t>
  </si>
  <si>
    <t>Tlanalapa</t>
  </si>
  <si>
    <t>San Diego de Alejandría</t>
  </si>
  <si>
    <t>Queréndaro</t>
  </si>
  <si>
    <t>San José del Progreso</t>
  </si>
  <si>
    <t>San Ignacio Río Muerto</t>
  </si>
  <si>
    <t>Huayacocotla</t>
  </si>
  <si>
    <t>Suma</t>
  </si>
  <si>
    <t>07073</t>
  </si>
  <si>
    <t>12073</t>
  </si>
  <si>
    <t>13073</t>
  </si>
  <si>
    <t>14073</t>
  </si>
  <si>
    <t>15073</t>
  </si>
  <si>
    <t>16073</t>
  </si>
  <si>
    <t>20073</t>
  </si>
  <si>
    <t>21073</t>
  </si>
  <si>
    <t>30073</t>
  </si>
  <si>
    <t>31073</t>
  </si>
  <si>
    <t>Zirándaro</t>
  </si>
  <si>
    <t>Tlanchinol</t>
  </si>
  <si>
    <t>San Juan de los Lagos</t>
  </si>
  <si>
    <t>San Antonio la Isla</t>
  </si>
  <si>
    <t>Quiroga</t>
  </si>
  <si>
    <t>Putla Villa de Guerrero</t>
  </si>
  <si>
    <t>Huehuetlán el Chico</t>
  </si>
  <si>
    <t>Hueyapan de Ocampo</t>
  </si>
  <si>
    <t>Tahdziú</t>
  </si>
  <si>
    <t>Asimismo, tomando en consideración la naturaleza de la información solicitada en cada módulo, alguno de estos puede presentar apartados adicionales a los anteriores, mismos que obedecen a características específicas del programa estadístico relacionado. Dichos apartados pueden ser: complementos, anexos y adiciones.</t>
  </si>
  <si>
    <t>07074</t>
  </si>
  <si>
    <t>12074</t>
  </si>
  <si>
    <t>13074</t>
  </si>
  <si>
    <t>14074</t>
  </si>
  <si>
    <t>15074</t>
  </si>
  <si>
    <t>16074</t>
  </si>
  <si>
    <t>20074</t>
  </si>
  <si>
    <t>21074</t>
  </si>
  <si>
    <t>30074</t>
  </si>
  <si>
    <t>31074</t>
  </si>
  <si>
    <t>Reforma</t>
  </si>
  <si>
    <t>Zitlala</t>
  </si>
  <si>
    <t>Tlaxcoapan</t>
  </si>
  <si>
    <t>San Julián</t>
  </si>
  <si>
    <t>San Felipe del Progreso</t>
  </si>
  <si>
    <t>Cojumatlán de Régules</t>
  </si>
  <si>
    <t>Santa Catarina Quioquitani</t>
  </si>
  <si>
    <t>Huejotzingo</t>
  </si>
  <si>
    <t>Huiloapan de Cuauhtémoc</t>
  </si>
  <si>
    <t>Tahmek</t>
  </si>
  <si>
    <t>07075</t>
  </si>
  <si>
    <t>12075</t>
  </si>
  <si>
    <t>13075</t>
  </si>
  <si>
    <t>14075</t>
  </si>
  <si>
    <t>15075</t>
  </si>
  <si>
    <t>16075</t>
  </si>
  <si>
    <t>20075</t>
  </si>
  <si>
    <t>21075</t>
  </si>
  <si>
    <t>30075</t>
  </si>
  <si>
    <t>31075</t>
  </si>
  <si>
    <t>Las Rosas</t>
  </si>
  <si>
    <t>Eduardo Neri</t>
  </si>
  <si>
    <t>Tolcayuca</t>
  </si>
  <si>
    <t>San Martín de las Pirámides</t>
  </si>
  <si>
    <t>Los Reyes</t>
  </si>
  <si>
    <t>Reforma de Pineda</t>
  </si>
  <si>
    <t>Ignacio de la Llave</t>
  </si>
  <si>
    <t>Teabo</t>
  </si>
  <si>
    <r>
      <t xml:space="preserve">Particularmente, en el </t>
    </r>
    <r>
      <rPr>
        <b/>
        <sz val="9"/>
        <color theme="1"/>
        <rFont val="Arial"/>
        <family val="2"/>
      </rPr>
      <t xml:space="preserve">módulo 1 </t>
    </r>
    <r>
      <rPr>
        <sz val="9"/>
        <color theme="1"/>
        <rFont val="Arial"/>
        <family val="2"/>
      </rPr>
      <t>se solicita, entre otra, información sobre la estructura organizacional de la Administración Pública de cada entidad federativa; la distribución de los recursos humanos, materiales y presupuestales con los que cuenta; la cantidad, tipos y características de acceso a los trámites y servicios prestados; así como los elementos y acciones institucionales que se llevan a cabo para la implementación y ejercicio de funciones específicas, como planeación, evaluación, actividades estadísticas y geográficas, transparencia, control interno, combate a la corrupción, contrataciones públicas, administración de archivos y gestión documental, entre otros.</t>
    </r>
  </si>
  <si>
    <t>07076</t>
  </si>
  <si>
    <t>12076</t>
  </si>
  <si>
    <t>13076</t>
  </si>
  <si>
    <t>14076</t>
  </si>
  <si>
    <t>15076</t>
  </si>
  <si>
    <t>16076</t>
  </si>
  <si>
    <t>20076</t>
  </si>
  <si>
    <t>21076</t>
  </si>
  <si>
    <t>30076</t>
  </si>
  <si>
    <t>31076</t>
  </si>
  <si>
    <t>Sabanilla</t>
  </si>
  <si>
    <t>Acatepec</t>
  </si>
  <si>
    <t>Tula de Allende</t>
  </si>
  <si>
    <t>San Martín de Bolaños</t>
  </si>
  <si>
    <t>San Mateo Atenco</t>
  </si>
  <si>
    <t>Sahuayo</t>
  </si>
  <si>
    <t>La Reforma</t>
  </si>
  <si>
    <t>Hueytamalco</t>
  </si>
  <si>
    <t>Ilamatlán</t>
  </si>
  <si>
    <t>Tecoh</t>
  </si>
  <si>
    <t>07077</t>
  </si>
  <si>
    <t>12077</t>
  </si>
  <si>
    <t>13077</t>
  </si>
  <si>
    <t>14077</t>
  </si>
  <si>
    <t>15077</t>
  </si>
  <si>
    <t>16077</t>
  </si>
  <si>
    <t>20077</t>
  </si>
  <si>
    <t>21077</t>
  </si>
  <si>
    <t>30077</t>
  </si>
  <si>
    <t>31077</t>
  </si>
  <si>
    <t>Salto de Agua</t>
  </si>
  <si>
    <t>Marquelia</t>
  </si>
  <si>
    <t>Tulancingo de Bravo</t>
  </si>
  <si>
    <t>San Martín Hidalgo</t>
  </si>
  <si>
    <t>San Simón de Guerrero</t>
  </si>
  <si>
    <t>San Lucas</t>
  </si>
  <si>
    <t>Reyes Etla</t>
  </si>
  <si>
    <t>Hueytlalpan</t>
  </si>
  <si>
    <t>Isla</t>
  </si>
  <si>
    <t>Tekal de Venegas</t>
  </si>
  <si>
    <r>
      <t xml:space="preserve">Para ello, este módulo contiene </t>
    </r>
    <r>
      <rPr>
        <b/>
        <sz val="9"/>
        <color theme="1"/>
        <rFont val="Arial"/>
        <family val="2"/>
      </rPr>
      <t>179 preguntas</t>
    </r>
    <r>
      <rPr>
        <sz val="9"/>
        <color theme="1"/>
        <rFont val="Arial"/>
        <family val="2"/>
      </rPr>
      <t xml:space="preserve"> agrupadas en las siguientes secciones:</t>
    </r>
  </si>
  <si>
    <t>07078</t>
  </si>
  <si>
    <t>12078</t>
  </si>
  <si>
    <t>13078</t>
  </si>
  <si>
    <t>14078</t>
  </si>
  <si>
    <t>15078</t>
  </si>
  <si>
    <t>16078</t>
  </si>
  <si>
    <t>20078</t>
  </si>
  <si>
    <t>21078</t>
  </si>
  <si>
    <t>30078</t>
  </si>
  <si>
    <t>31078</t>
  </si>
  <si>
    <t>San Cristóbal de las Casas</t>
  </si>
  <si>
    <t>Cochoapa el Grande</t>
  </si>
  <si>
    <t>Xochiatipan</t>
  </si>
  <si>
    <t>San Miguel el Alto</t>
  </si>
  <si>
    <t>Santo Tomás</t>
  </si>
  <si>
    <t>Santa Ana Maya</t>
  </si>
  <si>
    <t>Rojas de Cuauhtémoc</t>
  </si>
  <si>
    <t>Huitzilan de Serdán</t>
  </si>
  <si>
    <t>Ixcatepec</t>
  </si>
  <si>
    <t>Tekantó</t>
  </si>
  <si>
    <t>07079</t>
  </si>
  <si>
    <t>12079</t>
  </si>
  <si>
    <t>13079</t>
  </si>
  <si>
    <t>14079</t>
  </si>
  <si>
    <t>15079</t>
  </si>
  <si>
    <t>16079</t>
  </si>
  <si>
    <t>20079</t>
  </si>
  <si>
    <t>21079</t>
  </si>
  <si>
    <t>30079</t>
  </si>
  <si>
    <t>31079</t>
  </si>
  <si>
    <t>José Joaquín de Herrera</t>
  </si>
  <si>
    <t>Xochicoatlán</t>
  </si>
  <si>
    <t>Soyaniquilpan de Juárez</t>
  </si>
  <si>
    <t>Salvador Escalante</t>
  </si>
  <si>
    <t>Salina Cruz</t>
  </si>
  <si>
    <t>Huitziltepec</t>
  </si>
  <si>
    <t>Ixhuacán de los Reyes</t>
  </si>
  <si>
    <t>Tekax</t>
  </si>
  <si>
    <t xml:space="preserve">Sección I. Estructura organizacional, recursos y ejercicio de funciones específicas
Sección II. Trámites y servicios
Sección III. Programas sociales 
Sección IV. Transparencia, acceso a la información pública y protección de datos personales
Sección V. Control interno y anticorrupción
Sección VI. Participación ciudadana
Sección VII. Contrataciones públicas
Sección VIII. Servicios postpenales y servicios para personas adolescentes egresadas y/o en tratamiento externo
Sección IX. Libertad condicionada
Sección X. Tránsito y vialidad
Sección XI. Alojamientos de asistencia social
Sección XII. Administración de archivos y gestión documental              </t>
  </si>
  <si>
    <t>07080</t>
  </si>
  <si>
    <t>12080</t>
  </si>
  <si>
    <t>13080</t>
  </si>
  <si>
    <t>14080</t>
  </si>
  <si>
    <t>15080</t>
  </si>
  <si>
    <t>16080</t>
  </si>
  <si>
    <t>20080</t>
  </si>
  <si>
    <t>21080</t>
  </si>
  <si>
    <t>30080</t>
  </si>
  <si>
    <t>31080</t>
  </si>
  <si>
    <t>Siltepec</t>
  </si>
  <si>
    <t>Juchitán</t>
  </si>
  <si>
    <t>Yahualica</t>
  </si>
  <si>
    <t>San Sebastián del Oeste</t>
  </si>
  <si>
    <t>Sultepec</t>
  </si>
  <si>
    <t>Senguio</t>
  </si>
  <si>
    <t>San Agustín Amatengo</t>
  </si>
  <si>
    <t>Atlequizayan</t>
  </si>
  <si>
    <t>Ixhuatlán del Café</t>
  </si>
  <si>
    <t>Tekit</t>
  </si>
  <si>
    <t>07081</t>
  </si>
  <si>
    <t>12081</t>
  </si>
  <si>
    <t>13081</t>
  </si>
  <si>
    <t>14081</t>
  </si>
  <si>
    <t>15081</t>
  </si>
  <si>
    <t>16081</t>
  </si>
  <si>
    <t>20081</t>
  </si>
  <si>
    <t>21081</t>
  </si>
  <si>
    <t>30081</t>
  </si>
  <si>
    <t>31081</t>
  </si>
  <si>
    <t>Simojovel</t>
  </si>
  <si>
    <t>Iliatenco</t>
  </si>
  <si>
    <t>Zacualtipán de Ángeles</t>
  </si>
  <si>
    <t>Santa María de los Ángeles</t>
  </si>
  <si>
    <t>Tecámac</t>
  </si>
  <si>
    <t>Susupuato</t>
  </si>
  <si>
    <t>San Agustín Atenango</t>
  </si>
  <si>
    <t>Ixcamilpa de Guerrero</t>
  </si>
  <si>
    <t>Ixhuatlancillo</t>
  </si>
  <si>
    <t>Tekom</t>
  </si>
  <si>
    <r>
      <t xml:space="preserve">Considerando la relevancia y diversidad de la información solicitada a través del cuestionario, es necesario que los informantes responsables de su llenado sean personas funcionarias públicas que, por sus atribuciones y actividades cotidianas, cuenten con la información adecuada y necesaria. A efecto de facilitar la recolección de la información solicitada, las personas responsables del llenado del cuestionario pueden auxiliarse de las personas servidoras públicas que integran sus equipos de trabajo. Cuando esto suceda, se solicita que registren sus datos en el apartado </t>
    </r>
    <r>
      <rPr>
        <i/>
        <sz val="9"/>
        <rFont val="Arial"/>
        <family val="2"/>
      </rPr>
      <t>Participantes</t>
    </r>
    <r>
      <rPr>
        <sz val="9"/>
        <rFont val="Arial"/>
        <family val="2"/>
      </rPr>
      <t>.</t>
    </r>
  </si>
  <si>
    <t>07082</t>
  </si>
  <si>
    <t>12082</t>
  </si>
  <si>
    <t>13082</t>
  </si>
  <si>
    <t>14082</t>
  </si>
  <si>
    <t>15082</t>
  </si>
  <si>
    <t>16082</t>
  </si>
  <si>
    <t>20082</t>
  </si>
  <si>
    <t>21082</t>
  </si>
  <si>
    <t>30082</t>
  </si>
  <si>
    <t>31082</t>
  </si>
  <si>
    <t>Sitalá</t>
  </si>
  <si>
    <t>Las Vigas</t>
  </si>
  <si>
    <t>Zapotlán de Juárez</t>
  </si>
  <si>
    <t>Sayula</t>
  </si>
  <si>
    <t>Tejupilco</t>
  </si>
  <si>
    <t>Tacámbaro</t>
  </si>
  <si>
    <t>San Agustín Chayuco</t>
  </si>
  <si>
    <t>Ixcaquixtla</t>
  </si>
  <si>
    <t>Ixhuatlán del Sureste</t>
  </si>
  <si>
    <t>Telchac Pueblo</t>
  </si>
  <si>
    <t>07083</t>
  </si>
  <si>
    <t>12083</t>
  </si>
  <si>
    <t>13083</t>
  </si>
  <si>
    <t>14083</t>
  </si>
  <si>
    <t>15083</t>
  </si>
  <si>
    <t>16083</t>
  </si>
  <si>
    <t>20083</t>
  </si>
  <si>
    <t>21083</t>
  </si>
  <si>
    <t>30083</t>
  </si>
  <si>
    <t>31083</t>
  </si>
  <si>
    <t>Socoltenango</t>
  </si>
  <si>
    <t>Ñuu Savi</t>
  </si>
  <si>
    <t>Zempoala</t>
  </si>
  <si>
    <t>Tala</t>
  </si>
  <si>
    <t>Temamatla</t>
  </si>
  <si>
    <t>Tancítaro</t>
  </si>
  <si>
    <t>San Agustín de las Juntas</t>
  </si>
  <si>
    <t>Ixtacamaxtitlán</t>
  </si>
  <si>
    <t>Ixhuatlán de Madero</t>
  </si>
  <si>
    <t>Telchac Puerto</t>
  </si>
  <si>
    <t>Las personas servidoras públicas que se establecen como informantes deberán validar y formalizar la entrega de la información proporcionada, ello mediante el estampado de su firma en la portada de cada módulo o sección, así como del sello de la institución que representan. Cabe destacar que la información recabada mediante el censo, una vez recibida con la firma de la o las personas servidoras públicas responsables y sello de la institución, será considerada como información oficial en términos de lo establecido en la Ley del SNIEG.</t>
  </si>
  <si>
    <t>07084</t>
  </si>
  <si>
    <t>12084</t>
  </si>
  <si>
    <t>13084</t>
  </si>
  <si>
    <t>14084</t>
  </si>
  <si>
    <t>15084</t>
  </si>
  <si>
    <t>16084</t>
  </si>
  <si>
    <t>20084</t>
  </si>
  <si>
    <t>21084</t>
  </si>
  <si>
    <t>30084</t>
  </si>
  <si>
    <t>31084</t>
  </si>
  <si>
    <t>Solosuchiapa</t>
  </si>
  <si>
    <t>Santa Cruz del Rincón</t>
  </si>
  <si>
    <t>Zimapán</t>
  </si>
  <si>
    <t>Talpa de Allende</t>
  </si>
  <si>
    <t>Temascalapa</t>
  </si>
  <si>
    <t>Tangamandapio</t>
  </si>
  <si>
    <t>San Agustín Etla</t>
  </si>
  <si>
    <t>Ixtepec</t>
  </si>
  <si>
    <t>Ixmatlahuacan</t>
  </si>
  <si>
    <t>Temax</t>
  </si>
  <si>
    <t>07085</t>
  </si>
  <si>
    <t>12085</t>
  </si>
  <si>
    <t>14085</t>
  </si>
  <si>
    <t>15085</t>
  </si>
  <si>
    <t>16085</t>
  </si>
  <si>
    <t>20085</t>
  </si>
  <si>
    <t>21085</t>
  </si>
  <si>
    <t>30085</t>
  </si>
  <si>
    <t>31085</t>
  </si>
  <si>
    <t>Soyaló</t>
  </si>
  <si>
    <t>Tamazula de Gordiano</t>
  </si>
  <si>
    <t>Temascalcingo</t>
  </si>
  <si>
    <t>Tangancícuaro</t>
  </si>
  <si>
    <t>San Agustín Loxicha</t>
  </si>
  <si>
    <t>Izúcar de Matamoros</t>
  </si>
  <si>
    <t>Ixtaczoquitlán</t>
  </si>
  <si>
    <t>Temozón</t>
  </si>
  <si>
    <t>El INEGI pondrá a disposición de la sociedad la información de este programa de forma gratuita a través del Servicio Público de Información, además de poder consultarse y descargarse de forma electrónica en el portal del Instituto.</t>
  </si>
  <si>
    <t>07086</t>
  </si>
  <si>
    <t>14086</t>
  </si>
  <si>
    <t>15086</t>
  </si>
  <si>
    <t>16086</t>
  </si>
  <si>
    <t>20086</t>
  </si>
  <si>
    <t>21086</t>
  </si>
  <si>
    <t>30086</t>
  </si>
  <si>
    <t>31086</t>
  </si>
  <si>
    <t>Suchiapa</t>
  </si>
  <si>
    <t>Tapalpa</t>
  </si>
  <si>
    <t>Temascaltepec</t>
  </si>
  <si>
    <t>Tanhuato</t>
  </si>
  <si>
    <t>San Agustín Tlacotepec</t>
  </si>
  <si>
    <t>Jalpan</t>
  </si>
  <si>
    <t>Jalacingo</t>
  </si>
  <si>
    <t>Tepakán</t>
  </si>
  <si>
    <t>07087</t>
  </si>
  <si>
    <t>14087</t>
  </si>
  <si>
    <t>15087</t>
  </si>
  <si>
    <t>16087</t>
  </si>
  <si>
    <t>20087</t>
  </si>
  <si>
    <t>21087</t>
  </si>
  <si>
    <t>30087</t>
  </si>
  <si>
    <t>31087</t>
  </si>
  <si>
    <t>Suchiate</t>
  </si>
  <si>
    <t>Tecalitlán</t>
  </si>
  <si>
    <t>Temoaya</t>
  </si>
  <si>
    <t>Taretan</t>
  </si>
  <si>
    <t>San Agustín Yatareni</t>
  </si>
  <si>
    <t>Jolalpan</t>
  </si>
  <si>
    <t>Xalapa</t>
  </si>
  <si>
    <t>Tetiz</t>
  </si>
  <si>
    <t>07088</t>
  </si>
  <si>
    <t>14088</t>
  </si>
  <si>
    <t>15088</t>
  </si>
  <si>
    <t>16088</t>
  </si>
  <si>
    <t>20088</t>
  </si>
  <si>
    <t>21088</t>
  </si>
  <si>
    <t>30088</t>
  </si>
  <si>
    <t>31088</t>
  </si>
  <si>
    <t>Sunuapa</t>
  </si>
  <si>
    <t>Tecolotlán</t>
  </si>
  <si>
    <t>Tarímbaro</t>
  </si>
  <si>
    <t>San Andrés Cabecera Nueva</t>
  </si>
  <si>
    <t>Jonotla</t>
  </si>
  <si>
    <t>Jalcomulco</t>
  </si>
  <si>
    <t>Teya</t>
  </si>
  <si>
    <t>07089</t>
  </si>
  <si>
    <t>14089</t>
  </si>
  <si>
    <t>15089</t>
  </si>
  <si>
    <t>16089</t>
  </si>
  <si>
    <t>20089</t>
  </si>
  <si>
    <t>21089</t>
  </si>
  <si>
    <t>30089</t>
  </si>
  <si>
    <t>31089</t>
  </si>
  <si>
    <t>Tapachula</t>
  </si>
  <si>
    <t>Techaluta de Montenegro</t>
  </si>
  <si>
    <t>Tenango del Aire</t>
  </si>
  <si>
    <t>Tepalcatepec</t>
  </si>
  <si>
    <t>San Andrés Dinicuiti</t>
  </si>
  <si>
    <t>Jopala</t>
  </si>
  <si>
    <t>Jáltipan</t>
  </si>
  <si>
    <t>Ticul</t>
  </si>
  <si>
    <t>La entrega de información deberá hacerse a través del Departamento de Estadísticas de Gobierno de la Coordinación Estatal del INEGI en su entidad federativa, quien se acercará a los equipos de trabajo designados por la persona titular y/o servidora pública responsable para el llenado del cuestionario, con el objetivo de organizar los trabajos y recuperar la información requerida.</t>
  </si>
  <si>
    <t>07090</t>
  </si>
  <si>
    <t>14090</t>
  </si>
  <si>
    <t>15090</t>
  </si>
  <si>
    <t>16090</t>
  </si>
  <si>
    <t>20090</t>
  </si>
  <si>
    <t>21090</t>
  </si>
  <si>
    <t>30090</t>
  </si>
  <si>
    <t>31090</t>
  </si>
  <si>
    <t>Tapalapa</t>
  </si>
  <si>
    <t>Tenamaxtlán</t>
  </si>
  <si>
    <t>Tenango del Valle</t>
  </si>
  <si>
    <t>Tingambato</t>
  </si>
  <si>
    <t>San Andrés Huaxpaltepec</t>
  </si>
  <si>
    <t>Juan C. Bonilla</t>
  </si>
  <si>
    <t>Jamapa</t>
  </si>
  <si>
    <t>Timucuy</t>
  </si>
  <si>
    <t>07091</t>
  </si>
  <si>
    <t>14091</t>
  </si>
  <si>
    <t>15091</t>
  </si>
  <si>
    <t>16091</t>
  </si>
  <si>
    <t>20091</t>
  </si>
  <si>
    <t>21091</t>
  </si>
  <si>
    <t>30091</t>
  </si>
  <si>
    <t>31091</t>
  </si>
  <si>
    <t>Tapilula</t>
  </si>
  <si>
    <t>Teocaltiche</t>
  </si>
  <si>
    <t>Teoloyucan</t>
  </si>
  <si>
    <t>Tingüindín</t>
  </si>
  <si>
    <t>San Andrés Huayápam</t>
  </si>
  <si>
    <t>Juan Galindo</t>
  </si>
  <si>
    <t>Jesús Carranza</t>
  </si>
  <si>
    <t>Tinum</t>
  </si>
  <si>
    <r>
      <t xml:space="preserve">Una </t>
    </r>
    <r>
      <rPr>
        <b/>
        <sz val="9"/>
        <color theme="1"/>
        <rFont val="Arial"/>
        <family val="2"/>
      </rPr>
      <t>primera versión completa de la información</t>
    </r>
    <r>
      <rPr>
        <sz val="9"/>
        <color theme="1"/>
        <rFont val="Arial"/>
        <family val="2"/>
      </rPr>
      <t xml:space="preserve">, considerada como </t>
    </r>
    <r>
      <rPr>
        <b/>
        <sz val="9"/>
        <color theme="1"/>
        <rFont val="Arial"/>
        <family val="2"/>
      </rPr>
      <t>preliminar</t>
    </r>
    <r>
      <rPr>
        <sz val="9"/>
        <color theme="1"/>
        <rFont val="Arial"/>
        <family val="2"/>
      </rPr>
      <t>, tendrá un proceso de revisión y validación por parte del personal del INEGI en la Coordinación Estatal, con base en los criterios establecidos. Una vez concluida, el cuestionario será devuelto a la persona servidora pública responsable del llenado en la institución informante, a efecto de notificarle los resultados de la revisión y los ajustes o aclaraciones de información que, de ser procedentes, deberán atenderse. En caso de no presentar observaciones, será remitido a las Oficinas Centrales del INEGI para una verificación y revisión central.</t>
    </r>
  </si>
  <si>
    <t>07092</t>
  </si>
  <si>
    <t>14092</t>
  </si>
  <si>
    <t>15092</t>
  </si>
  <si>
    <t>16092</t>
  </si>
  <si>
    <t>20092</t>
  </si>
  <si>
    <t>21092</t>
  </si>
  <si>
    <t>30092</t>
  </si>
  <si>
    <t>31092</t>
  </si>
  <si>
    <t>Tecpatán</t>
  </si>
  <si>
    <t>Teocuitatlán de Corona</t>
  </si>
  <si>
    <t>Teotihuacán</t>
  </si>
  <si>
    <t>Tiquicheo de Nicolás Romero</t>
  </si>
  <si>
    <t>San Andrés Ixtlahuaca</t>
  </si>
  <si>
    <t>Juan N. Méndez</t>
  </si>
  <si>
    <t>Xico</t>
  </si>
  <si>
    <t>Tixcacalcupul</t>
  </si>
  <si>
    <t>07093</t>
  </si>
  <si>
    <t>14093</t>
  </si>
  <si>
    <t>15093</t>
  </si>
  <si>
    <t>16093</t>
  </si>
  <si>
    <t>20093</t>
  </si>
  <si>
    <t>21093</t>
  </si>
  <si>
    <t>30093</t>
  </si>
  <si>
    <t>31093</t>
  </si>
  <si>
    <t>Tenejapa</t>
  </si>
  <si>
    <t>Tepatitlán de Morelos</t>
  </si>
  <si>
    <t>Tepetlaoxtoc</t>
  </si>
  <si>
    <t>Tlalpujahua</t>
  </si>
  <si>
    <t>San Andrés Lagunas</t>
  </si>
  <si>
    <t>Lafragua</t>
  </si>
  <si>
    <t>Tixkokob</t>
  </si>
  <si>
    <r>
      <t xml:space="preserve">Si la verificación y revisión central arroja observaciones o solicitud de aclaración de información, el cuestionario será devuelto a la Coordinación Estatal para la atención o justificación de estas situaciones con la institución informante. En caso de que no existan observaciones o estas sean debidamente atendidas, se procederá con la </t>
    </r>
    <r>
      <rPr>
        <b/>
        <sz val="9"/>
        <color theme="1"/>
        <rFont val="Arial"/>
        <family val="2"/>
      </rPr>
      <t>liberación del cuestionario como versión definitiva</t>
    </r>
    <r>
      <rPr>
        <sz val="9"/>
        <color theme="1"/>
        <rFont val="Arial"/>
        <family val="2"/>
      </rPr>
      <t>, para que se proceda con la impresión y formalización de la información plasmada, mediante la firma y sello del instrumento físico por parte del informante básico e informantes complementarios.</t>
    </r>
  </si>
  <si>
    <t>07094</t>
  </si>
  <si>
    <t>14094</t>
  </si>
  <si>
    <t>15094</t>
  </si>
  <si>
    <t>16094</t>
  </si>
  <si>
    <t>20094</t>
  </si>
  <si>
    <t>21094</t>
  </si>
  <si>
    <t>30094</t>
  </si>
  <si>
    <t>31094</t>
  </si>
  <si>
    <t>Teopisca</t>
  </si>
  <si>
    <t>Tequila</t>
  </si>
  <si>
    <t>Tepetlixpa</t>
  </si>
  <si>
    <t>Tlazazalca</t>
  </si>
  <si>
    <t>San Andrés Nuxiño</t>
  </si>
  <si>
    <t>Libres</t>
  </si>
  <si>
    <t>Juan Rodríguez Clara</t>
  </si>
  <si>
    <t>Tixmehuac</t>
  </si>
  <si>
    <t>07096</t>
  </si>
  <si>
    <t>14095</t>
  </si>
  <si>
    <t>15095</t>
  </si>
  <si>
    <t>16095</t>
  </si>
  <si>
    <t>20095</t>
  </si>
  <si>
    <t>21095</t>
  </si>
  <si>
    <t>30095</t>
  </si>
  <si>
    <t>31095</t>
  </si>
  <si>
    <t>Tila</t>
  </si>
  <si>
    <t>Teuchitlán</t>
  </si>
  <si>
    <t>Tepotzotlán</t>
  </si>
  <si>
    <t>Tocumbo</t>
  </si>
  <si>
    <t>San Andrés Paxtlán</t>
  </si>
  <si>
    <t>La Magdalena Tlatlauquitepec</t>
  </si>
  <si>
    <t>Juchique de Ferrer</t>
  </si>
  <si>
    <t>Tixpéhual</t>
  </si>
  <si>
    <r>
      <t xml:space="preserve">En este sentido, una vez completado el llenado de este instrumento, deberá enviarse en versión preliminar a la dirección electrónica de la Jefa o el Jefe de Departamento de Estadísticas de Gobierno (JDEG) de la Coordinación Estatal del INEGI: </t>
    </r>
    <r>
      <rPr>
        <b/>
        <sz val="9"/>
        <rFont val="Arial"/>
        <family val="2"/>
      </rPr>
      <t>xxxxxxxxx@inegi.org.mx</t>
    </r>
  </si>
  <si>
    <t>07097</t>
  </si>
  <si>
    <t>14096</t>
  </si>
  <si>
    <t>15096</t>
  </si>
  <si>
    <t>16096</t>
  </si>
  <si>
    <t>20096</t>
  </si>
  <si>
    <t>21096</t>
  </si>
  <si>
    <t>30096</t>
  </si>
  <si>
    <t>31096</t>
  </si>
  <si>
    <t>Tonalá</t>
  </si>
  <si>
    <t>Tizapán el Alto</t>
  </si>
  <si>
    <t>Tequixquiac</t>
  </si>
  <si>
    <t>Tumbiscatío</t>
  </si>
  <si>
    <t>San Andrés Sinaxtla</t>
  </si>
  <si>
    <t>Mazapiltepec de Juárez</t>
  </si>
  <si>
    <t>Landero y Coss</t>
  </si>
  <si>
    <t>Tizimín</t>
  </si>
  <si>
    <t>07098</t>
  </si>
  <si>
    <t>14097</t>
  </si>
  <si>
    <t>15097</t>
  </si>
  <si>
    <t>16097</t>
  </si>
  <si>
    <t>20097</t>
  </si>
  <si>
    <t>21097</t>
  </si>
  <si>
    <t>30097</t>
  </si>
  <si>
    <t>31097</t>
  </si>
  <si>
    <t>Totolapa</t>
  </si>
  <si>
    <t>Tlajomulco de Zúñiga</t>
  </si>
  <si>
    <t>Texcaltitlán</t>
  </si>
  <si>
    <t>Turicato</t>
  </si>
  <si>
    <t>San Andrés Solaga</t>
  </si>
  <si>
    <t>Mixtla</t>
  </si>
  <si>
    <t>Lerdo de Tejada</t>
  </si>
  <si>
    <t>Tunkás</t>
  </si>
  <si>
    <t>A efecto de llevar a cabo la revisión y validación del cuestionario, en la siguiente tabla se detallan los periodos en los que se realizarán las actividades en cada entidad federativa:</t>
  </si>
  <si>
    <t>07099</t>
  </si>
  <si>
    <t>14098</t>
  </si>
  <si>
    <t>15098</t>
  </si>
  <si>
    <t>16098</t>
  </si>
  <si>
    <t>20098</t>
  </si>
  <si>
    <t>21098</t>
  </si>
  <si>
    <t>30098</t>
  </si>
  <si>
    <t>31098</t>
  </si>
  <si>
    <t>La Trinitaria</t>
  </si>
  <si>
    <t>San Pedro Tlaquepaque</t>
  </si>
  <si>
    <t>Texcalyacac</t>
  </si>
  <si>
    <t>San Andrés Teotilálpam</t>
  </si>
  <si>
    <t>Molcaxac</t>
  </si>
  <si>
    <t>Tzucacab</t>
  </si>
  <si>
    <t>07100</t>
  </si>
  <si>
    <t>14099</t>
  </si>
  <si>
    <t>15099</t>
  </si>
  <si>
    <t>16099</t>
  </si>
  <si>
    <t>20099</t>
  </si>
  <si>
    <t>21099</t>
  </si>
  <si>
    <t>30099</t>
  </si>
  <si>
    <t>31099</t>
  </si>
  <si>
    <t>Tumbalá</t>
  </si>
  <si>
    <t>Texcoco</t>
  </si>
  <si>
    <t>Tuzantla</t>
  </si>
  <si>
    <t>San Andrés Tepetlapa</t>
  </si>
  <si>
    <t>Cañada Morelos</t>
  </si>
  <si>
    <t>Maltrata</t>
  </si>
  <si>
    <t>Uayma</t>
  </si>
  <si>
    <t>Fecha</t>
  </si>
  <si>
    <t>Actividad</t>
  </si>
  <si>
    <t>07101</t>
  </si>
  <si>
    <t>14100</t>
  </si>
  <si>
    <t>15100</t>
  </si>
  <si>
    <t>16100</t>
  </si>
  <si>
    <t>20100</t>
  </si>
  <si>
    <t>21100</t>
  </si>
  <si>
    <t>30100</t>
  </si>
  <si>
    <t>31100</t>
  </si>
  <si>
    <t>Tuxtla Gutiérrez</t>
  </si>
  <si>
    <t>Tomatlán</t>
  </si>
  <si>
    <t>Tezoyuca</t>
  </si>
  <si>
    <t>Tzintzuntzan</t>
  </si>
  <si>
    <t>San Andrés Yaá</t>
  </si>
  <si>
    <t>Naupan</t>
  </si>
  <si>
    <t>Manlio Fabio Altamirano</t>
  </si>
  <si>
    <t>Ucú</t>
  </si>
  <si>
    <t>XX de al XX de</t>
  </si>
  <si>
    <t>Integración de información por la institución. 
Entrega a la CE del INEGI para revisión.</t>
  </si>
  <si>
    <t>07102</t>
  </si>
  <si>
    <t>14101</t>
  </si>
  <si>
    <t>15101</t>
  </si>
  <si>
    <t>16101</t>
  </si>
  <si>
    <t>20101</t>
  </si>
  <si>
    <t>21101</t>
  </si>
  <si>
    <t>30101</t>
  </si>
  <si>
    <t>31101</t>
  </si>
  <si>
    <t>Tuxtla Chico</t>
  </si>
  <si>
    <t>Tianguistenco</t>
  </si>
  <si>
    <t>Tzitzio</t>
  </si>
  <si>
    <t>San Andrés Zabache</t>
  </si>
  <si>
    <t>Nauzontla</t>
  </si>
  <si>
    <t>Mariano Escobedo</t>
  </si>
  <si>
    <t>Umán</t>
  </si>
  <si>
    <t>Revisión de información preliminar por parte de la CE del INEGI y aclaración o ajustes por parte del informante. 
Envío de información preliminar a OC para verificación central.</t>
  </si>
  <si>
    <t>07103</t>
  </si>
  <si>
    <t>14102</t>
  </si>
  <si>
    <t>15102</t>
  </si>
  <si>
    <t>16102</t>
  </si>
  <si>
    <t>20102</t>
  </si>
  <si>
    <t>21102</t>
  </si>
  <si>
    <t>30102</t>
  </si>
  <si>
    <t>31102</t>
  </si>
  <si>
    <t>Tuzantán</t>
  </si>
  <si>
    <t>Tonaya</t>
  </si>
  <si>
    <t>Timilpan</t>
  </si>
  <si>
    <t>Uruapan</t>
  </si>
  <si>
    <t>San Andrés Zautla</t>
  </si>
  <si>
    <t>Nealtican</t>
  </si>
  <si>
    <t>Martínez de la Torre</t>
  </si>
  <si>
    <t>Valladolid</t>
  </si>
  <si>
    <t>Verificación de información preliminar por parte de OC y aclaración o ajustes de información.
Liberación de cuestionario como información definitiva.</t>
  </si>
  <si>
    <t>07104</t>
  </si>
  <si>
    <t>14103</t>
  </si>
  <si>
    <t>15103</t>
  </si>
  <si>
    <t>16103</t>
  </si>
  <si>
    <t>20103</t>
  </si>
  <si>
    <t>21103</t>
  </si>
  <si>
    <t>30103</t>
  </si>
  <si>
    <t>31103</t>
  </si>
  <si>
    <t>Tzimol</t>
  </si>
  <si>
    <t>Tonila</t>
  </si>
  <si>
    <t>Tlalmanalco</t>
  </si>
  <si>
    <t>San Antonino Castillo Velasco</t>
  </si>
  <si>
    <t>Nicolás Bravo</t>
  </si>
  <si>
    <t>Mecatlán</t>
  </si>
  <si>
    <t>Xocchel</t>
  </si>
  <si>
    <t>Recuperación de cuestionario físico con información completa y definitiva, con firma y sello.</t>
  </si>
  <si>
    <t>07105</t>
  </si>
  <si>
    <t>14104</t>
  </si>
  <si>
    <t>15104</t>
  </si>
  <si>
    <t>16104</t>
  </si>
  <si>
    <t>20104</t>
  </si>
  <si>
    <t>21104</t>
  </si>
  <si>
    <t>30104</t>
  </si>
  <si>
    <t>31104</t>
  </si>
  <si>
    <t>Unión Juárez</t>
  </si>
  <si>
    <t>Totatiche</t>
  </si>
  <si>
    <t>Tlalnepantla de Baz</t>
  </si>
  <si>
    <t>Villamar</t>
  </si>
  <si>
    <t>San Antonino el Alto</t>
  </si>
  <si>
    <t>Nopalucan</t>
  </si>
  <si>
    <t>Mecayapan</t>
  </si>
  <si>
    <t>Yaxcabá</t>
  </si>
  <si>
    <t>07106</t>
  </si>
  <si>
    <t>14105</t>
  </si>
  <si>
    <t>15105</t>
  </si>
  <si>
    <t>16105</t>
  </si>
  <si>
    <t>20105</t>
  </si>
  <si>
    <t>21105</t>
  </si>
  <si>
    <t>30105</t>
  </si>
  <si>
    <t>31105</t>
  </si>
  <si>
    <t>Tototlán</t>
  </si>
  <si>
    <t>Tlatlaya</t>
  </si>
  <si>
    <t>Vista Hermosa</t>
  </si>
  <si>
    <t>San Antonino Monte Verde</t>
  </si>
  <si>
    <t>Medellín de Bravo</t>
  </si>
  <si>
    <t>Yaxkukul</t>
  </si>
  <si>
    <t>Una vez que el archivo electrónico esté impreso y firmado, se llevará a cabo la entrega de la versión definitiva del cuestionario vía electrónica y de manera física, para lo cual se tomará en cuenta lo siguiente:</t>
  </si>
  <si>
    <t>07107</t>
  </si>
  <si>
    <t>14106</t>
  </si>
  <si>
    <t>15106</t>
  </si>
  <si>
    <t>16106</t>
  </si>
  <si>
    <t>20106</t>
  </si>
  <si>
    <t>21106</t>
  </si>
  <si>
    <t>30106</t>
  </si>
  <si>
    <t>31106</t>
  </si>
  <si>
    <t>Villa Corzo</t>
  </si>
  <si>
    <t>Tuxcacuesco</t>
  </si>
  <si>
    <t>Toluca</t>
  </si>
  <si>
    <t>Yurécuaro</t>
  </si>
  <si>
    <t>San Antonio Acutla</t>
  </si>
  <si>
    <t>Ocoyucan</t>
  </si>
  <si>
    <t>Miahuatlán</t>
  </si>
  <si>
    <t>Yobaín</t>
  </si>
  <si>
    <t>07108</t>
  </si>
  <si>
    <t>14107</t>
  </si>
  <si>
    <t>15107</t>
  </si>
  <si>
    <t>16107</t>
  </si>
  <si>
    <t>20107</t>
  </si>
  <si>
    <t>21107</t>
  </si>
  <si>
    <t>30107</t>
  </si>
  <si>
    <t>Villaflores</t>
  </si>
  <si>
    <t>Tuxcueca</t>
  </si>
  <si>
    <t>Tonatico</t>
  </si>
  <si>
    <t>Zacapu</t>
  </si>
  <si>
    <t>San Antonio de la Cal</t>
  </si>
  <si>
    <t>Olintla</t>
  </si>
  <si>
    <t>Las Minas</t>
  </si>
  <si>
    <t>1) Entrega electrónica:</t>
  </si>
  <si>
    <t>07109</t>
  </si>
  <si>
    <t>14108</t>
  </si>
  <si>
    <t>15108</t>
  </si>
  <si>
    <t>16108</t>
  </si>
  <si>
    <t>20108</t>
  </si>
  <si>
    <t>21108</t>
  </si>
  <si>
    <t>30108</t>
  </si>
  <si>
    <t>Yajalón</t>
  </si>
  <si>
    <t>Tultepec</t>
  </si>
  <si>
    <t>Zamora</t>
  </si>
  <si>
    <t>San Antonio Huitepec</t>
  </si>
  <si>
    <t>Oriental</t>
  </si>
  <si>
    <t>07110</t>
  </si>
  <si>
    <t>14109</t>
  </si>
  <si>
    <t>15109</t>
  </si>
  <si>
    <t>16109</t>
  </si>
  <si>
    <t>20109</t>
  </si>
  <si>
    <t>21109</t>
  </si>
  <si>
    <t>30109</t>
  </si>
  <si>
    <t>Unión de San Antonio</t>
  </si>
  <si>
    <t>Tultitlán</t>
  </si>
  <si>
    <t>Zináparo</t>
  </si>
  <si>
    <t>San Antonio Nanahuatípam</t>
  </si>
  <si>
    <t>Pahuatlán</t>
  </si>
  <si>
    <t>Misantla</t>
  </si>
  <si>
    <r>
      <t xml:space="preserve">La versión definitiva del cuestionario en su versión electrónica deberá ser la misma que se entregue en versión física, de conformidad con las instrucciones correspondientes. Dicha entrega deberá realizarse en la dirección electrónica siguiente: </t>
    </r>
    <r>
      <rPr>
        <b/>
        <sz val="9"/>
        <rFont val="Arial"/>
        <family val="2"/>
      </rPr>
      <t>xxxxxxxxx@inegi.org.mx</t>
    </r>
  </si>
  <si>
    <t>07111</t>
  </si>
  <si>
    <t>14110</t>
  </si>
  <si>
    <t>15110</t>
  </si>
  <si>
    <t>16110</t>
  </si>
  <si>
    <t>20110</t>
  </si>
  <si>
    <t>21110</t>
  </si>
  <si>
    <t>30110</t>
  </si>
  <si>
    <t>Zinacantán</t>
  </si>
  <si>
    <t>Unión de Tula</t>
  </si>
  <si>
    <t>Valle de Bravo</t>
  </si>
  <si>
    <t>Zinapécuaro</t>
  </si>
  <si>
    <t>San Antonio Sinicahua</t>
  </si>
  <si>
    <t>Palmar de Bravo</t>
  </si>
  <si>
    <t>Mixtla de Altamirano</t>
  </si>
  <si>
    <t>07112</t>
  </si>
  <si>
    <t>14111</t>
  </si>
  <si>
    <t>15111</t>
  </si>
  <si>
    <t>16111</t>
  </si>
  <si>
    <t>20111</t>
  </si>
  <si>
    <t>21111</t>
  </si>
  <si>
    <t>30111</t>
  </si>
  <si>
    <t>San Juan Cancuc</t>
  </si>
  <si>
    <t>Valle de Guadalupe</t>
  </si>
  <si>
    <t>Villa de Allende</t>
  </si>
  <si>
    <t>Ziracuaretiro</t>
  </si>
  <si>
    <t>San Antonio Tepetlapa</t>
  </si>
  <si>
    <t>Moloacán</t>
  </si>
  <si>
    <t>2) Entrega física:</t>
  </si>
  <si>
    <t>07113</t>
  </si>
  <si>
    <t>14112</t>
  </si>
  <si>
    <t>15112</t>
  </si>
  <si>
    <t>16112</t>
  </si>
  <si>
    <t>20112</t>
  </si>
  <si>
    <t>21112</t>
  </si>
  <si>
    <t>30112</t>
  </si>
  <si>
    <t>Valle de Juárez</t>
  </si>
  <si>
    <t>Villa del Carbón</t>
  </si>
  <si>
    <t>Zitácuaro</t>
  </si>
  <si>
    <t>San Baltazar Chichicápam</t>
  </si>
  <si>
    <t>Petlalcingo</t>
  </si>
  <si>
    <t>Naolinco</t>
  </si>
  <si>
    <t>07114</t>
  </si>
  <si>
    <t>14113</t>
  </si>
  <si>
    <t>15113</t>
  </si>
  <si>
    <t>16113</t>
  </si>
  <si>
    <t>20113</t>
  </si>
  <si>
    <t>21113</t>
  </si>
  <si>
    <t>30113</t>
  </si>
  <si>
    <t>Benemérito de las Américas</t>
  </si>
  <si>
    <t>San Gabriel</t>
  </si>
  <si>
    <t>Villa Guerrero</t>
  </si>
  <si>
    <t>José Sixto Verduzco</t>
  </si>
  <si>
    <t>San Baltazar Loxicha</t>
  </si>
  <si>
    <t>Piaxtla</t>
  </si>
  <si>
    <t>Naranjal</t>
  </si>
  <si>
    <t xml:space="preserve">La versión impresa, con las firmas correspondientes, deberá entregarse en la Coordinación Estatal del INEGI con los siguientes datos: 
</t>
  </si>
  <si>
    <t>07115</t>
  </si>
  <si>
    <t>14114</t>
  </si>
  <si>
    <t>15114</t>
  </si>
  <si>
    <t>20114</t>
  </si>
  <si>
    <t>21114</t>
  </si>
  <si>
    <t>30114</t>
  </si>
  <si>
    <t>Maravilla Tenejapa</t>
  </si>
  <si>
    <t>Villa Corona</t>
  </si>
  <si>
    <t>Villa Victoria</t>
  </si>
  <si>
    <t>San Baltazar Yatzachi el Bajo</t>
  </si>
  <si>
    <t>Nautla</t>
  </si>
  <si>
    <t>07116</t>
  </si>
  <si>
    <t>14115</t>
  </si>
  <si>
    <t>15115</t>
  </si>
  <si>
    <t>20115</t>
  </si>
  <si>
    <t>21115</t>
  </si>
  <si>
    <t>30115</t>
  </si>
  <si>
    <t>Marqués de Comillas</t>
  </si>
  <si>
    <t>Xonacatlán</t>
  </si>
  <si>
    <t>San Bartolo Coyotepec</t>
  </si>
  <si>
    <t>Quecholac</t>
  </si>
  <si>
    <t>Destinatario:</t>
  </si>
  <si>
    <t>07117</t>
  </si>
  <si>
    <t>14116</t>
  </si>
  <si>
    <t>15116</t>
  </si>
  <si>
    <t>20116</t>
  </si>
  <si>
    <t>21116</t>
  </si>
  <si>
    <t>30116</t>
  </si>
  <si>
    <t>Montecristo de Guerrero</t>
  </si>
  <si>
    <t>Zacazonapan</t>
  </si>
  <si>
    <t>San Bartolomé Ayautla</t>
  </si>
  <si>
    <t>Quimixtlán</t>
  </si>
  <si>
    <t>Oluta</t>
  </si>
  <si>
    <t>07118</t>
  </si>
  <si>
    <t>14117</t>
  </si>
  <si>
    <t>15117</t>
  </si>
  <si>
    <t>20117</t>
  </si>
  <si>
    <t>21117</t>
  </si>
  <si>
    <t>30117</t>
  </si>
  <si>
    <t>San Andrés Duraznal</t>
  </si>
  <si>
    <t>Cañadas de Obregón</t>
  </si>
  <si>
    <t>Zacualpan</t>
  </si>
  <si>
    <t>San Bartolomé Loxicha</t>
  </si>
  <si>
    <t>Rafael Lara Grajales</t>
  </si>
  <si>
    <t>Omealca</t>
  </si>
  <si>
    <t>Dirección:</t>
  </si>
  <si>
    <t>07119</t>
  </si>
  <si>
    <t>14118</t>
  </si>
  <si>
    <t>15118</t>
  </si>
  <si>
    <t>20118</t>
  </si>
  <si>
    <t>21118</t>
  </si>
  <si>
    <t>30118</t>
  </si>
  <si>
    <t>Santiago el Pinar</t>
  </si>
  <si>
    <t>Yahualica de González Gallo</t>
  </si>
  <si>
    <t>Zinacantepec</t>
  </si>
  <si>
    <t>San Bartolomé Quialana</t>
  </si>
  <si>
    <t>Los Reyes de Juárez</t>
  </si>
  <si>
    <t>Orizaba</t>
  </si>
  <si>
    <t>07120</t>
  </si>
  <si>
    <t>14119</t>
  </si>
  <si>
    <t>15119</t>
  </si>
  <si>
    <t>20119</t>
  </si>
  <si>
    <t>21119</t>
  </si>
  <si>
    <t>30119</t>
  </si>
  <si>
    <t>Capitán Luis Ángel Vidal</t>
  </si>
  <si>
    <t>Zacoalco de Torres</t>
  </si>
  <si>
    <t>Zumpahuacán</t>
  </si>
  <si>
    <t>San Bartolomé Yucuañe</t>
  </si>
  <si>
    <t>San Andrés Cholula</t>
  </si>
  <si>
    <t>Otatitlán</t>
  </si>
  <si>
    <t>07121</t>
  </si>
  <si>
    <t>14120</t>
  </si>
  <si>
    <t>15120</t>
  </si>
  <si>
    <t>20120</t>
  </si>
  <si>
    <t>21120</t>
  </si>
  <si>
    <t>30120</t>
  </si>
  <si>
    <t>Rincón Chamula San Pedro</t>
  </si>
  <si>
    <t>Zapopan</t>
  </si>
  <si>
    <t>Zumpango</t>
  </si>
  <si>
    <t>San Bartolomé Zoogocho</t>
  </si>
  <si>
    <t>San Antonio Cañada</t>
  </si>
  <si>
    <t>Oteapan</t>
  </si>
  <si>
    <t>07122</t>
  </si>
  <si>
    <t>14121</t>
  </si>
  <si>
    <t>15121</t>
  </si>
  <si>
    <t>20121</t>
  </si>
  <si>
    <t>21121</t>
  </si>
  <si>
    <t>30121</t>
  </si>
  <si>
    <t>El Parral</t>
  </si>
  <si>
    <t>Zapotiltic</t>
  </si>
  <si>
    <t>Cuautitlán Izcalli</t>
  </si>
  <si>
    <t>San Bartolo Soyaltepec</t>
  </si>
  <si>
    <t>San Diego la Mesa Tochimiltzingo</t>
  </si>
  <si>
    <t>Ozuluama de Mascareñas</t>
  </si>
  <si>
    <r>
      <t xml:space="preserve">En caso de </t>
    </r>
    <r>
      <rPr>
        <b/>
        <sz val="9"/>
        <rFont val="Arial"/>
        <family val="2"/>
      </rPr>
      <t>dudas o comentarios</t>
    </r>
    <r>
      <rPr>
        <sz val="9"/>
        <rFont val="Arial"/>
        <family val="2"/>
      </rPr>
      <t>, deberá hacerlos llegar al personal del Departamento de Estadísticas de Gobierno de la Coordinación Estatal del INEGI que haya sido designado para el seguimiento de este programa de información, quien tiene los siguientes datos de contacto:</t>
    </r>
  </si>
  <si>
    <t>07123</t>
  </si>
  <si>
    <t>14122</t>
  </si>
  <si>
    <t>15122</t>
  </si>
  <si>
    <t>20122</t>
  </si>
  <si>
    <t>21122</t>
  </si>
  <si>
    <t>30122</t>
  </si>
  <si>
    <t>Zapotitlán de Vadillo</t>
  </si>
  <si>
    <t>Valle de Chalco Solidaridad</t>
  </si>
  <si>
    <t>San Bartolo Yautepec</t>
  </si>
  <si>
    <t>San Felipe Teotlalcingo</t>
  </si>
  <si>
    <t>Pajapan</t>
  </si>
  <si>
    <t>07124</t>
  </si>
  <si>
    <t>14123</t>
  </si>
  <si>
    <t>15123</t>
  </si>
  <si>
    <t>20123</t>
  </si>
  <si>
    <t>21123</t>
  </si>
  <si>
    <t>30123</t>
  </si>
  <si>
    <t>Mezcalapa</t>
  </si>
  <si>
    <t>Zapotlán del Rey</t>
  </si>
  <si>
    <t>Luvianos</t>
  </si>
  <si>
    <t>San Bernardo Mixtepec</t>
  </si>
  <si>
    <t>San Felipe Tepatlán</t>
  </si>
  <si>
    <t>Nombre:</t>
  </si>
  <si>
    <t>07125</t>
  </si>
  <si>
    <t>14124</t>
  </si>
  <si>
    <t>15124</t>
  </si>
  <si>
    <t>20124</t>
  </si>
  <si>
    <t>21124</t>
  </si>
  <si>
    <t>30124</t>
  </si>
  <si>
    <t>Honduras de la Sierra</t>
  </si>
  <si>
    <t>Zapotlanejo</t>
  </si>
  <si>
    <t>San José del Rincón</t>
  </si>
  <si>
    <t>San Blas Atempa</t>
  </si>
  <si>
    <t>San Gabriel Chilac</t>
  </si>
  <si>
    <t>Papantla</t>
  </si>
  <si>
    <t>Área o unidad de adscripción:</t>
  </si>
  <si>
    <t>07999</t>
  </si>
  <si>
    <t>14125</t>
  </si>
  <si>
    <t>15125</t>
  </si>
  <si>
    <t>20125</t>
  </si>
  <si>
    <t>21125</t>
  </si>
  <si>
    <t>30125</t>
  </si>
  <si>
    <t>San Ignacio Cerro Gordo</t>
  </si>
  <si>
    <t>Tonanitla</t>
  </si>
  <si>
    <t>San Carlos Yautepec</t>
  </si>
  <si>
    <t>San Gregorio Atzompa</t>
  </si>
  <si>
    <t>Paso del Macho</t>
  </si>
  <si>
    <t>Cargo:</t>
  </si>
  <si>
    <t>20126</t>
  </si>
  <si>
    <t>21126</t>
  </si>
  <si>
    <t>30126</t>
  </si>
  <si>
    <t>San Cristóbal Amatlán</t>
  </si>
  <si>
    <t>San Jerónimo Tecuanipan</t>
  </si>
  <si>
    <t>Paso de Ovejas</t>
  </si>
  <si>
    <t>Correo electrónico:</t>
  </si>
  <si>
    <t>20127</t>
  </si>
  <si>
    <t>21127</t>
  </si>
  <si>
    <t>30127</t>
  </si>
  <si>
    <t>San Cristóbal Amoltepec</t>
  </si>
  <si>
    <t>San Jerónimo Xayacatlán</t>
  </si>
  <si>
    <t>La Perla</t>
  </si>
  <si>
    <t>Teléfono:</t>
  </si>
  <si>
    <t>Extensión:</t>
  </si>
  <si>
    <t>20128</t>
  </si>
  <si>
    <t>21128</t>
  </si>
  <si>
    <t>30128</t>
  </si>
  <si>
    <t>San Cristóbal Lachirioag</t>
  </si>
  <si>
    <t>San José Chiapa</t>
  </si>
  <si>
    <t>Perote</t>
  </si>
  <si>
    <t>20129</t>
  </si>
  <si>
    <t>21129</t>
  </si>
  <si>
    <t>30129</t>
  </si>
  <si>
    <t>San Cristóbal Suchixtlahuaca</t>
  </si>
  <si>
    <t>San José Miahuatlán</t>
  </si>
  <si>
    <t>Platón Sánchez</t>
  </si>
  <si>
    <t>20130</t>
  </si>
  <si>
    <t>21130</t>
  </si>
  <si>
    <t>30130</t>
  </si>
  <si>
    <t>San Dionisio del Mar</t>
  </si>
  <si>
    <t>San Juan Atenco</t>
  </si>
  <si>
    <t>Playa Vicente</t>
  </si>
  <si>
    <t>20131</t>
  </si>
  <si>
    <t>21131</t>
  </si>
  <si>
    <t>30131</t>
  </si>
  <si>
    <t>San Dionisio Ocotepec</t>
  </si>
  <si>
    <t>San Juan Atzompa</t>
  </si>
  <si>
    <t>Poza Rica de Hidalgo</t>
  </si>
  <si>
    <t>20132</t>
  </si>
  <si>
    <t>21132</t>
  </si>
  <si>
    <t>30132</t>
  </si>
  <si>
    <t>San Dionisio Ocotlán</t>
  </si>
  <si>
    <t>San Martín Texmelucan</t>
  </si>
  <si>
    <t>Las Vigas de Ramírez</t>
  </si>
  <si>
    <t>20133</t>
  </si>
  <si>
    <t>21133</t>
  </si>
  <si>
    <t>30133</t>
  </si>
  <si>
    <t>San Esteban Atatlahuca</t>
  </si>
  <si>
    <t>San Martín Totoltepec</t>
  </si>
  <si>
    <t>Pueblo Viejo</t>
  </si>
  <si>
    <t>20134</t>
  </si>
  <si>
    <t>21134</t>
  </si>
  <si>
    <t>30134</t>
  </si>
  <si>
    <t>San Felipe Jalapa de Díaz</t>
  </si>
  <si>
    <t>San Matías Tlalancaleca</t>
  </si>
  <si>
    <t>Puente Nacional</t>
  </si>
  <si>
    <t>20135</t>
  </si>
  <si>
    <t>21135</t>
  </si>
  <si>
    <t>30135</t>
  </si>
  <si>
    <t>San Felipe Tejalápam</t>
  </si>
  <si>
    <t>San Miguel Ixitlán</t>
  </si>
  <si>
    <t>Rafael Delgado</t>
  </si>
  <si>
    <t>20136</t>
  </si>
  <si>
    <t>21136</t>
  </si>
  <si>
    <t>30136</t>
  </si>
  <si>
    <t>San Felipe Usila</t>
  </si>
  <si>
    <t>San Miguel Xoxtla</t>
  </si>
  <si>
    <t>Rafael Lucio</t>
  </si>
  <si>
    <t>20137</t>
  </si>
  <si>
    <t>21137</t>
  </si>
  <si>
    <t>30137</t>
  </si>
  <si>
    <t>San Francisco Cahuacuá</t>
  </si>
  <si>
    <t>San Nicolás Buenos Aires</t>
  </si>
  <si>
    <t>20138</t>
  </si>
  <si>
    <t>21138</t>
  </si>
  <si>
    <t>30138</t>
  </si>
  <si>
    <t>San Francisco Cajonos</t>
  </si>
  <si>
    <t>San Nicolás de los Ranchos</t>
  </si>
  <si>
    <t>Río Blanco</t>
  </si>
  <si>
    <t>20139</t>
  </si>
  <si>
    <t>21139</t>
  </si>
  <si>
    <t>30139</t>
  </si>
  <si>
    <t>San Francisco Chapulapa</t>
  </si>
  <si>
    <t>San Pablo Anicano</t>
  </si>
  <si>
    <t>Saltabarranca</t>
  </si>
  <si>
    <t>20140</t>
  </si>
  <si>
    <t>21140</t>
  </si>
  <si>
    <t>30140</t>
  </si>
  <si>
    <t>San Francisco Chindúa</t>
  </si>
  <si>
    <t>San Pedro Cholula</t>
  </si>
  <si>
    <t>San Andrés Tenejapan</t>
  </si>
  <si>
    <t>20141</t>
  </si>
  <si>
    <t>21141</t>
  </si>
  <si>
    <t>30141</t>
  </si>
  <si>
    <t>San Francisco del Mar</t>
  </si>
  <si>
    <t>San Pedro Yeloixtlahuaca</t>
  </si>
  <si>
    <t>San Andrés Tuxtla</t>
  </si>
  <si>
    <t>20142</t>
  </si>
  <si>
    <t>21142</t>
  </si>
  <si>
    <t>30142</t>
  </si>
  <si>
    <t>San Francisco Huehuetlán</t>
  </si>
  <si>
    <t>San Salvador el Seco</t>
  </si>
  <si>
    <t>San Juan Evangelista</t>
  </si>
  <si>
    <t>20143</t>
  </si>
  <si>
    <t>21143</t>
  </si>
  <si>
    <t>30143</t>
  </si>
  <si>
    <t>San Francisco Ixhuatán</t>
  </si>
  <si>
    <t>San Salvador el Verde</t>
  </si>
  <si>
    <t>Santiago Tuxtla</t>
  </si>
  <si>
    <t>20144</t>
  </si>
  <si>
    <t>21144</t>
  </si>
  <si>
    <t>30144</t>
  </si>
  <si>
    <t>San Francisco Jaltepetongo</t>
  </si>
  <si>
    <t>San Salvador Huixcolotla</t>
  </si>
  <si>
    <t>Sayula de Alemán</t>
  </si>
  <si>
    <t>20145</t>
  </si>
  <si>
    <t>21145</t>
  </si>
  <si>
    <t>30145</t>
  </si>
  <si>
    <t>San Francisco Lachigoló</t>
  </si>
  <si>
    <t>San Sebastián Tlacotepec</t>
  </si>
  <si>
    <t>Soconusco</t>
  </si>
  <si>
    <t>20146</t>
  </si>
  <si>
    <t>21146</t>
  </si>
  <si>
    <t>30146</t>
  </si>
  <si>
    <t>San Francisco Logueche</t>
  </si>
  <si>
    <t>Santa Catarina Tlaltempan</t>
  </si>
  <si>
    <t>Sochiapa</t>
  </si>
  <si>
    <t>20147</t>
  </si>
  <si>
    <t>21147</t>
  </si>
  <si>
    <t>30147</t>
  </si>
  <si>
    <t>San Francisco Nuxaño</t>
  </si>
  <si>
    <t>Santa Inés Ahuatempan</t>
  </si>
  <si>
    <t>Soledad Atzompa</t>
  </si>
  <si>
    <t>20148</t>
  </si>
  <si>
    <t>21148</t>
  </si>
  <si>
    <t>30148</t>
  </si>
  <si>
    <t>San Francisco Ozolotepec</t>
  </si>
  <si>
    <t>Santa Isabel Cholula</t>
  </si>
  <si>
    <t>Soledad de Doblado</t>
  </si>
  <si>
    <t>20149</t>
  </si>
  <si>
    <t>21149</t>
  </si>
  <si>
    <t>30149</t>
  </si>
  <si>
    <t>San Francisco Sola</t>
  </si>
  <si>
    <t>Santiago Miahuatlán</t>
  </si>
  <si>
    <t>Soteapan</t>
  </si>
  <si>
    <t>20150</t>
  </si>
  <si>
    <t>21150</t>
  </si>
  <si>
    <t>30150</t>
  </si>
  <si>
    <t>San Francisco Telixtlahuaca</t>
  </si>
  <si>
    <t>Huehuetlán el Grande</t>
  </si>
  <si>
    <t>Tamalín</t>
  </si>
  <si>
    <t>20151</t>
  </si>
  <si>
    <t>21151</t>
  </si>
  <si>
    <t>30151</t>
  </si>
  <si>
    <t>San Francisco Teopan</t>
  </si>
  <si>
    <t>Santo Tomás Hueyotlipan</t>
  </si>
  <si>
    <t>Tamiahua</t>
  </si>
  <si>
    <t>20152</t>
  </si>
  <si>
    <t>21152</t>
  </si>
  <si>
    <t>30152</t>
  </si>
  <si>
    <t>San Francisco Tlapancingo</t>
  </si>
  <si>
    <t>Soltepec</t>
  </si>
  <si>
    <t>Tampico Alto</t>
  </si>
  <si>
    <t>20153</t>
  </si>
  <si>
    <t>21153</t>
  </si>
  <si>
    <t>30153</t>
  </si>
  <si>
    <t>San Gabriel Mixtepec</t>
  </si>
  <si>
    <t>Tecali de Herrera</t>
  </si>
  <si>
    <t>Tancoco</t>
  </si>
  <si>
    <t>20154</t>
  </si>
  <si>
    <t>21154</t>
  </si>
  <si>
    <t>30154</t>
  </si>
  <si>
    <t>San Ildefonso Amatlán</t>
  </si>
  <si>
    <t>Tecamachalco</t>
  </si>
  <si>
    <t>Tantima</t>
  </si>
  <si>
    <t>20155</t>
  </si>
  <si>
    <t>21155</t>
  </si>
  <si>
    <t>30155</t>
  </si>
  <si>
    <t>San Ildefonso Sola</t>
  </si>
  <si>
    <t>Tecomatlán</t>
  </si>
  <si>
    <t>Tantoyuca</t>
  </si>
  <si>
    <t>20156</t>
  </si>
  <si>
    <t>21156</t>
  </si>
  <si>
    <t>30156</t>
  </si>
  <si>
    <t>San Ildefonso Villa Alta</t>
  </si>
  <si>
    <t>Tehuacán</t>
  </si>
  <si>
    <t>Tatatila</t>
  </si>
  <si>
    <t>20157</t>
  </si>
  <si>
    <t>21157</t>
  </si>
  <si>
    <t>30157</t>
  </si>
  <si>
    <t>San Jacinto Amilpas</t>
  </si>
  <si>
    <t>Tehuitzingo</t>
  </si>
  <si>
    <t>Castillo de Teayo</t>
  </si>
  <si>
    <t>20158</t>
  </si>
  <si>
    <t>21158</t>
  </si>
  <si>
    <t>30158</t>
  </si>
  <si>
    <t>San Jacinto Tlacotepec</t>
  </si>
  <si>
    <t>Tenampulco</t>
  </si>
  <si>
    <t>Tecolutla</t>
  </si>
  <si>
    <t>20159</t>
  </si>
  <si>
    <t>21159</t>
  </si>
  <si>
    <t>30159</t>
  </si>
  <si>
    <t>San Jerónimo Coatlán</t>
  </si>
  <si>
    <t>Teopantlán</t>
  </si>
  <si>
    <t>Tehuipango</t>
  </si>
  <si>
    <t>20160</t>
  </si>
  <si>
    <t>21160</t>
  </si>
  <si>
    <t>30160</t>
  </si>
  <si>
    <t>San Jerónimo Silacayoapilla</t>
  </si>
  <si>
    <t>Teotlalco</t>
  </si>
  <si>
    <t>Álamo Temapache</t>
  </si>
  <si>
    <t>20161</t>
  </si>
  <si>
    <t>21161</t>
  </si>
  <si>
    <t>30161</t>
  </si>
  <si>
    <t>San Jerónimo Sosola</t>
  </si>
  <si>
    <t>Tepanco de López</t>
  </si>
  <si>
    <t>Tempoal</t>
  </si>
  <si>
    <t>20162</t>
  </si>
  <si>
    <t>21162</t>
  </si>
  <si>
    <t>30162</t>
  </si>
  <si>
    <t>San Jerónimo Taviche</t>
  </si>
  <si>
    <t>Tepango de Rodríguez</t>
  </si>
  <si>
    <t>Tenampa</t>
  </si>
  <si>
    <t>20163</t>
  </si>
  <si>
    <t>21163</t>
  </si>
  <si>
    <t>30163</t>
  </si>
  <si>
    <t>San Jerónimo Tecóatl</t>
  </si>
  <si>
    <t>Tepatlaxco de Hidalgo</t>
  </si>
  <si>
    <t>Tenochtitlán</t>
  </si>
  <si>
    <t>20164</t>
  </si>
  <si>
    <t>21164</t>
  </si>
  <si>
    <t>30164</t>
  </si>
  <si>
    <t>San Jorge Nuchita</t>
  </si>
  <si>
    <t>Tepeaca</t>
  </si>
  <si>
    <t>Teocelo</t>
  </si>
  <si>
    <t>20165</t>
  </si>
  <si>
    <t>21165</t>
  </si>
  <si>
    <t>30165</t>
  </si>
  <si>
    <t>San José Ayuquila</t>
  </si>
  <si>
    <t>Tepemaxalco</t>
  </si>
  <si>
    <t>Tepatlaxco</t>
  </si>
  <si>
    <t>20166</t>
  </si>
  <si>
    <t>21166</t>
  </si>
  <si>
    <t>30166</t>
  </si>
  <si>
    <t>San José Chiltepec</t>
  </si>
  <si>
    <t>Tepeojuma</t>
  </si>
  <si>
    <t>Tepetlán</t>
  </si>
  <si>
    <t>20167</t>
  </si>
  <si>
    <t>21167</t>
  </si>
  <si>
    <t>30167</t>
  </si>
  <si>
    <t>San José del Peñasco</t>
  </si>
  <si>
    <t>Tepetzintla</t>
  </si>
  <si>
    <t>20168</t>
  </si>
  <si>
    <t>21168</t>
  </si>
  <si>
    <t>30168</t>
  </si>
  <si>
    <t>San José Estancia Grande</t>
  </si>
  <si>
    <t>Tepexco</t>
  </si>
  <si>
    <t>20169</t>
  </si>
  <si>
    <t>21169</t>
  </si>
  <si>
    <t>30169</t>
  </si>
  <si>
    <t>San José Independencia</t>
  </si>
  <si>
    <t>Tepexi de Rodríguez</t>
  </si>
  <si>
    <t>José Azueta</t>
  </si>
  <si>
    <t>20170</t>
  </si>
  <si>
    <t>21170</t>
  </si>
  <si>
    <t>30170</t>
  </si>
  <si>
    <t>San José Lachiguiri</t>
  </si>
  <si>
    <t>Tepeyahualco</t>
  </si>
  <si>
    <t>Texcatepec</t>
  </si>
  <si>
    <t>20171</t>
  </si>
  <si>
    <t>21171</t>
  </si>
  <si>
    <t>30171</t>
  </si>
  <si>
    <t>San José Tenango</t>
  </si>
  <si>
    <t>Tepeyahualco de Cuauhtémoc</t>
  </si>
  <si>
    <t>Texhuacán</t>
  </si>
  <si>
    <t>20172</t>
  </si>
  <si>
    <t>21172</t>
  </si>
  <si>
    <t>30172</t>
  </si>
  <si>
    <t>San Juan Achiutla</t>
  </si>
  <si>
    <t>Tetela de Ocampo</t>
  </si>
  <si>
    <t>Texistepec</t>
  </si>
  <si>
    <t>20173</t>
  </si>
  <si>
    <t>21173</t>
  </si>
  <si>
    <t>30173</t>
  </si>
  <si>
    <t>San Juan Atepec</t>
  </si>
  <si>
    <t>Teteles de Ávila Castillo</t>
  </si>
  <si>
    <t>Tezonapa</t>
  </si>
  <si>
    <t>20174</t>
  </si>
  <si>
    <t>21174</t>
  </si>
  <si>
    <t>30174</t>
  </si>
  <si>
    <t>Ánimas Trujano</t>
  </si>
  <si>
    <t>Teziutlán</t>
  </si>
  <si>
    <t>20175</t>
  </si>
  <si>
    <t>21175</t>
  </si>
  <si>
    <t>30175</t>
  </si>
  <si>
    <t>San Juan Bautista Atatlahuca</t>
  </si>
  <si>
    <t>Tianguismanalco</t>
  </si>
  <si>
    <t>Tihuatlán</t>
  </si>
  <si>
    <t>20176</t>
  </si>
  <si>
    <t>21176</t>
  </si>
  <si>
    <t>30176</t>
  </si>
  <si>
    <t>San Juan Bautista Coixtlahuaca</t>
  </si>
  <si>
    <t>Tilapa</t>
  </si>
  <si>
    <t>Tlacojalpan</t>
  </si>
  <si>
    <t>20177</t>
  </si>
  <si>
    <t>21177</t>
  </si>
  <si>
    <t>30177</t>
  </si>
  <si>
    <t>San Juan Bautista Cuicatlán</t>
  </si>
  <si>
    <t>Tlacotepec de Benito Juárez</t>
  </si>
  <si>
    <t>Tlacolulan</t>
  </si>
  <si>
    <t>20178</t>
  </si>
  <si>
    <t>21178</t>
  </si>
  <si>
    <t>30178</t>
  </si>
  <si>
    <t>San Juan Bautista Guelache</t>
  </si>
  <si>
    <t>Tlacuilotepec</t>
  </si>
  <si>
    <t>Tlacotalpan</t>
  </si>
  <si>
    <t>20179</t>
  </si>
  <si>
    <t>21179</t>
  </si>
  <si>
    <t>30179</t>
  </si>
  <si>
    <t>San Juan Bautista Jayacatlán</t>
  </si>
  <si>
    <t>Tlachichuca</t>
  </si>
  <si>
    <t>Tlacotepec de Mejía</t>
  </si>
  <si>
    <t>20180</t>
  </si>
  <si>
    <t>21180</t>
  </si>
  <si>
    <t>30180</t>
  </si>
  <si>
    <t>San Juan Bautista Lo de Soto</t>
  </si>
  <si>
    <t>Tlahuapan</t>
  </si>
  <si>
    <t>Tlachichilco</t>
  </si>
  <si>
    <t>20181</t>
  </si>
  <si>
    <t>21181</t>
  </si>
  <si>
    <t>30181</t>
  </si>
  <si>
    <t>San Juan Bautista Suchitepec</t>
  </si>
  <si>
    <t>Tlaltenango</t>
  </si>
  <si>
    <t>Tlalixcoyan</t>
  </si>
  <si>
    <t>20182</t>
  </si>
  <si>
    <t>21182</t>
  </si>
  <si>
    <t>30182</t>
  </si>
  <si>
    <t>San Juan Bautista Tlacoatzintepec</t>
  </si>
  <si>
    <t>Tlanepantla</t>
  </si>
  <si>
    <t>Tlalnelhuayocan</t>
  </si>
  <si>
    <t>20183</t>
  </si>
  <si>
    <t>21183</t>
  </si>
  <si>
    <t>30183</t>
  </si>
  <si>
    <t>San Juan Bautista Tlachichilco</t>
  </si>
  <si>
    <t>Tlaola</t>
  </si>
  <si>
    <t>Tlapacoyan</t>
  </si>
  <si>
    <t>20184</t>
  </si>
  <si>
    <t>21184</t>
  </si>
  <si>
    <t>30184</t>
  </si>
  <si>
    <t>San Juan Bautista Tuxtepec</t>
  </si>
  <si>
    <t>Tlapacoya</t>
  </si>
  <si>
    <t>Tlaquilpa</t>
  </si>
  <si>
    <t>20185</t>
  </si>
  <si>
    <t>21185</t>
  </si>
  <si>
    <t>30185</t>
  </si>
  <si>
    <t>San Juan Cacahuatepec</t>
  </si>
  <si>
    <t>Tlapanalá</t>
  </si>
  <si>
    <t>Tlilapan</t>
  </si>
  <si>
    <t>20186</t>
  </si>
  <si>
    <t>21186</t>
  </si>
  <si>
    <t>30186</t>
  </si>
  <si>
    <t>San Juan Cieneguilla</t>
  </si>
  <si>
    <t>Tlatlauquitepec</t>
  </si>
  <si>
    <t>20187</t>
  </si>
  <si>
    <t>21187</t>
  </si>
  <si>
    <t>30187</t>
  </si>
  <si>
    <t>San Juan Coatzóspam</t>
  </si>
  <si>
    <t>Tonayán</t>
  </si>
  <si>
    <t>20188</t>
  </si>
  <si>
    <t>21188</t>
  </si>
  <si>
    <t>30188</t>
  </si>
  <si>
    <t>San Juan Colorado</t>
  </si>
  <si>
    <t>Tochimilco</t>
  </si>
  <si>
    <t>Totutla</t>
  </si>
  <si>
    <t>20189</t>
  </si>
  <si>
    <t>21189</t>
  </si>
  <si>
    <t>30189</t>
  </si>
  <si>
    <t>San Juan Comaltepec</t>
  </si>
  <si>
    <t>Tochtepec</t>
  </si>
  <si>
    <t>20190</t>
  </si>
  <si>
    <t>21190</t>
  </si>
  <si>
    <t>30190</t>
  </si>
  <si>
    <t>San Juan Cotzocón</t>
  </si>
  <si>
    <t>Totoltepec de Guerrero</t>
  </si>
  <si>
    <t>Tuxtilla</t>
  </si>
  <si>
    <t>20191</t>
  </si>
  <si>
    <t>21191</t>
  </si>
  <si>
    <t>30191</t>
  </si>
  <si>
    <t>San Juan Chicomezúchil</t>
  </si>
  <si>
    <t>Tulcingo</t>
  </si>
  <si>
    <t>Ursulo Galván</t>
  </si>
  <si>
    <t>20192</t>
  </si>
  <si>
    <t>21192</t>
  </si>
  <si>
    <t>30192</t>
  </si>
  <si>
    <t>San Juan Chilateca</t>
  </si>
  <si>
    <t>Tuzamapan de Galeana</t>
  </si>
  <si>
    <t>Vega de Alatorre</t>
  </si>
  <si>
    <t>20193</t>
  </si>
  <si>
    <t>21193</t>
  </si>
  <si>
    <t>30193</t>
  </si>
  <si>
    <t>San Juan del Estado</t>
  </si>
  <si>
    <t>Tzicatlacoyan</t>
  </si>
  <si>
    <t>Veracruz</t>
  </si>
  <si>
    <t>20194</t>
  </si>
  <si>
    <t>21194</t>
  </si>
  <si>
    <t>30194</t>
  </si>
  <si>
    <t>Villa Aldama</t>
  </si>
  <si>
    <t>20195</t>
  </si>
  <si>
    <t>21195</t>
  </si>
  <si>
    <t>30195</t>
  </si>
  <si>
    <t>San Juan Diuxi</t>
  </si>
  <si>
    <t>20196</t>
  </si>
  <si>
    <t>21196</t>
  </si>
  <si>
    <t>30196</t>
  </si>
  <si>
    <t>San Juan Evangelista Analco</t>
  </si>
  <si>
    <t>Xayacatlán de Bravo</t>
  </si>
  <si>
    <t>Yanga</t>
  </si>
  <si>
    <t>20197</t>
  </si>
  <si>
    <t>21197</t>
  </si>
  <si>
    <t>30197</t>
  </si>
  <si>
    <t>San Juan Guelavía</t>
  </si>
  <si>
    <t>Xicotepec</t>
  </si>
  <si>
    <t>Yecuatla</t>
  </si>
  <si>
    <t>20198</t>
  </si>
  <si>
    <t>21198</t>
  </si>
  <si>
    <t>30198</t>
  </si>
  <si>
    <t>San Juan Guichicovi</t>
  </si>
  <si>
    <t>Xicotlán</t>
  </si>
  <si>
    <t>20199</t>
  </si>
  <si>
    <t>21199</t>
  </si>
  <si>
    <t>30199</t>
  </si>
  <si>
    <t>San Juan Ihualtepec</t>
  </si>
  <si>
    <t>Xiutetelco</t>
  </si>
  <si>
    <t>20200</t>
  </si>
  <si>
    <t>21200</t>
  </si>
  <si>
    <t>30200</t>
  </si>
  <si>
    <t>San Juan Juquila Mixes</t>
  </si>
  <si>
    <t>Xochiapulco</t>
  </si>
  <si>
    <t>Zentla</t>
  </si>
  <si>
    <t>20201</t>
  </si>
  <si>
    <t>21201</t>
  </si>
  <si>
    <t>30201</t>
  </si>
  <si>
    <t>San Juan Juquila Vijanos</t>
  </si>
  <si>
    <t>Xochiltepec</t>
  </si>
  <si>
    <t>Zongolica</t>
  </si>
  <si>
    <t>20202</t>
  </si>
  <si>
    <t>21202</t>
  </si>
  <si>
    <t>30202</t>
  </si>
  <si>
    <t>San Juan Lachao</t>
  </si>
  <si>
    <t>Xochitlán de Vicente Suárez</t>
  </si>
  <si>
    <t>Zontecomatlán de López y Fuentes</t>
  </si>
  <si>
    <t>20203</t>
  </si>
  <si>
    <t>21203</t>
  </si>
  <si>
    <t>30203</t>
  </si>
  <si>
    <t>San Juan Lachigalla</t>
  </si>
  <si>
    <t>Xochitlán Todos Santos</t>
  </si>
  <si>
    <t>Zozocolco de Hidalgo</t>
  </si>
  <si>
    <t>20204</t>
  </si>
  <si>
    <t>21204</t>
  </si>
  <si>
    <t>30204</t>
  </si>
  <si>
    <t>San Juan Lajarcia</t>
  </si>
  <si>
    <t>Yaonáhuac</t>
  </si>
  <si>
    <t>Agua Dulce</t>
  </si>
  <si>
    <t>20205</t>
  </si>
  <si>
    <t>21205</t>
  </si>
  <si>
    <t>30205</t>
  </si>
  <si>
    <t>San Juan Lalana</t>
  </si>
  <si>
    <t>Yehualtepec</t>
  </si>
  <si>
    <t>El Higo</t>
  </si>
  <si>
    <t>20206</t>
  </si>
  <si>
    <t>21206</t>
  </si>
  <si>
    <t>30206</t>
  </si>
  <si>
    <t>San Juan de los Cués</t>
  </si>
  <si>
    <t>Zacapala</t>
  </si>
  <si>
    <t>Nanchital de Lázaro Cárdenas del Río</t>
  </si>
  <si>
    <t>20207</t>
  </si>
  <si>
    <t>21207</t>
  </si>
  <si>
    <t>30207</t>
  </si>
  <si>
    <t>San Juan Mazatlán</t>
  </si>
  <si>
    <t>Zacapoaxtla</t>
  </si>
  <si>
    <t>Tres Valles</t>
  </si>
  <si>
    <t>20208</t>
  </si>
  <si>
    <t>21208</t>
  </si>
  <si>
    <t>30208</t>
  </si>
  <si>
    <t>San Juan Mixtepec -Dto. 08 -</t>
  </si>
  <si>
    <t>Zacatlán</t>
  </si>
  <si>
    <t>Carlos A. Carrillo</t>
  </si>
  <si>
    <t>20209</t>
  </si>
  <si>
    <t>21209</t>
  </si>
  <si>
    <t>30209</t>
  </si>
  <si>
    <t>San Juan Mixtepec -Dto. 26 -</t>
  </si>
  <si>
    <t>Zapotitlán</t>
  </si>
  <si>
    <t>Tatahuicapan de Juárez</t>
  </si>
  <si>
    <t>20210</t>
  </si>
  <si>
    <t>21210</t>
  </si>
  <si>
    <t>30210</t>
  </si>
  <si>
    <t>San Juan Ñumí</t>
  </si>
  <si>
    <t>Zapotitlán de Méndez</t>
  </si>
  <si>
    <t>Uxpanapa</t>
  </si>
  <si>
    <t>20211</t>
  </si>
  <si>
    <t>21211</t>
  </si>
  <si>
    <t>30211</t>
  </si>
  <si>
    <t>San Juan Ozolotepec</t>
  </si>
  <si>
    <t>San Rafael</t>
  </si>
  <si>
    <t>20212</t>
  </si>
  <si>
    <t>21212</t>
  </si>
  <si>
    <t>30212</t>
  </si>
  <si>
    <t>San Juan Petlapa</t>
  </si>
  <si>
    <t>Zautla</t>
  </si>
  <si>
    <t>Santiago Sochiapan</t>
  </si>
  <si>
    <t>20213</t>
  </si>
  <si>
    <t>21213</t>
  </si>
  <si>
    <t>San Juan Quiahije</t>
  </si>
  <si>
    <t>Zihuateutla</t>
  </si>
  <si>
    <t>20214</t>
  </si>
  <si>
    <t>21214</t>
  </si>
  <si>
    <t>San Juan Quiotepec</t>
  </si>
  <si>
    <t>Zinacatepec</t>
  </si>
  <si>
    <t>20215</t>
  </si>
  <si>
    <t>21215</t>
  </si>
  <si>
    <t>San Juan Sayultepec</t>
  </si>
  <si>
    <t>Zongozotla</t>
  </si>
  <si>
    <t>20216</t>
  </si>
  <si>
    <t>21216</t>
  </si>
  <si>
    <t>San Juan Tabaá</t>
  </si>
  <si>
    <t>Zoquiapan</t>
  </si>
  <si>
    <t>20217</t>
  </si>
  <si>
    <t>21217</t>
  </si>
  <si>
    <t>San Juan Tamazola</t>
  </si>
  <si>
    <t>Zoquitlán</t>
  </si>
  <si>
    <t>20218</t>
  </si>
  <si>
    <t>San Juan Teita</t>
  </si>
  <si>
    <t>20219</t>
  </si>
  <si>
    <t>San Juan Teitipac</t>
  </si>
  <si>
    <t>20220</t>
  </si>
  <si>
    <t>San Juan Tepeuxila</t>
  </si>
  <si>
    <t>20221</t>
  </si>
  <si>
    <t>San Juan Teposcolula</t>
  </si>
  <si>
    <t>20222</t>
  </si>
  <si>
    <t>San Juan Yaeé</t>
  </si>
  <si>
    <t>20223</t>
  </si>
  <si>
    <t>San Juan Yatzona</t>
  </si>
  <si>
    <t>20224</t>
  </si>
  <si>
    <t>San Juan Yucuita</t>
  </si>
  <si>
    <t>20225</t>
  </si>
  <si>
    <t>San Lorenzo</t>
  </si>
  <si>
    <t>20226</t>
  </si>
  <si>
    <t>San Lorenzo Albarradas</t>
  </si>
  <si>
    <t>20227</t>
  </si>
  <si>
    <t>San Lorenzo Cacaotepec</t>
  </si>
  <si>
    <t>20228</t>
  </si>
  <si>
    <t>San Lorenzo Cuaunecuiltitla</t>
  </si>
  <si>
    <t>20229</t>
  </si>
  <si>
    <t>San Lorenzo Texmelúcan</t>
  </si>
  <si>
    <t>20230</t>
  </si>
  <si>
    <t>San Lorenzo Victoria</t>
  </si>
  <si>
    <t>20231</t>
  </si>
  <si>
    <t>San Lucas Camotlán</t>
  </si>
  <si>
    <t>20232</t>
  </si>
  <si>
    <t>San Lucas Ojitlán</t>
  </si>
  <si>
    <t>20233</t>
  </si>
  <si>
    <t>San Lucas Quiaviní</t>
  </si>
  <si>
    <t>20234</t>
  </si>
  <si>
    <t>San Lucas Zoquiápam</t>
  </si>
  <si>
    <t>20235</t>
  </si>
  <si>
    <t>San Luis Amatlán</t>
  </si>
  <si>
    <t>20236</t>
  </si>
  <si>
    <t>San Marcial Ozolotepec</t>
  </si>
  <si>
    <t>20237</t>
  </si>
  <si>
    <t>San Marcos Arteaga</t>
  </si>
  <si>
    <t>20238</t>
  </si>
  <si>
    <t>San Martín de los Cansecos</t>
  </si>
  <si>
    <t>20239</t>
  </si>
  <si>
    <t>San Martín Huamelúlpam</t>
  </si>
  <si>
    <t>20240</t>
  </si>
  <si>
    <t>San Martín Itunyoso</t>
  </si>
  <si>
    <t>20241</t>
  </si>
  <si>
    <t>San Martín Lachilá</t>
  </si>
  <si>
    <t>20242</t>
  </si>
  <si>
    <t>San Martín Peras</t>
  </si>
  <si>
    <t>20243</t>
  </si>
  <si>
    <t>San Martín Tilcajete</t>
  </si>
  <si>
    <t>20244</t>
  </si>
  <si>
    <t>San Martín Toxpalan</t>
  </si>
  <si>
    <t>20245</t>
  </si>
  <si>
    <t>San Martín Zacatepec</t>
  </si>
  <si>
    <t>20246</t>
  </si>
  <si>
    <t>San Mateo Cajonos</t>
  </si>
  <si>
    <t>20247</t>
  </si>
  <si>
    <t>Capulálpam de Méndez</t>
  </si>
  <si>
    <t>20248</t>
  </si>
  <si>
    <t>San Mateo del Mar</t>
  </si>
  <si>
    <t>20249</t>
  </si>
  <si>
    <t>San Mateo Yoloxochitlán</t>
  </si>
  <si>
    <t>20250</t>
  </si>
  <si>
    <t>San Mateo Etlatongo</t>
  </si>
  <si>
    <t>20251</t>
  </si>
  <si>
    <t>San Mateo Nejápam</t>
  </si>
  <si>
    <t>20252</t>
  </si>
  <si>
    <t>San Mateo Peñasco</t>
  </si>
  <si>
    <t>20253</t>
  </si>
  <si>
    <t>San Mateo Piñas</t>
  </si>
  <si>
    <t>20254</t>
  </si>
  <si>
    <t>San Mateo Río Hondo</t>
  </si>
  <si>
    <t>20255</t>
  </si>
  <si>
    <t>San Mateo Sindihui</t>
  </si>
  <si>
    <t>20256</t>
  </si>
  <si>
    <t>San Mateo Tlapiltepec</t>
  </si>
  <si>
    <t>20257</t>
  </si>
  <si>
    <t>San Melchor Betaza</t>
  </si>
  <si>
    <t>20258</t>
  </si>
  <si>
    <t>San Miguel Achiutla</t>
  </si>
  <si>
    <t>20259</t>
  </si>
  <si>
    <t>San Miguel Ahuehuetitlán</t>
  </si>
  <si>
    <t>20260</t>
  </si>
  <si>
    <t>San Miguel Aloápam</t>
  </si>
  <si>
    <t>20261</t>
  </si>
  <si>
    <t>San Miguel Amatitlán</t>
  </si>
  <si>
    <t>20262</t>
  </si>
  <si>
    <t>San Miguel Amatlán</t>
  </si>
  <si>
    <t>20263</t>
  </si>
  <si>
    <t>San Miguel Coatlán</t>
  </si>
  <si>
    <t>20264</t>
  </si>
  <si>
    <t>San Miguel Chicahua</t>
  </si>
  <si>
    <t>20265</t>
  </si>
  <si>
    <t>San Miguel Chimalapa</t>
  </si>
  <si>
    <t>20266</t>
  </si>
  <si>
    <t>San Miguel del Puerto</t>
  </si>
  <si>
    <t>20267</t>
  </si>
  <si>
    <t>San Miguel del Río</t>
  </si>
  <si>
    <t>20268</t>
  </si>
  <si>
    <t>San Miguel Ejutla</t>
  </si>
  <si>
    <t>20269</t>
  </si>
  <si>
    <t>San Miguel el Grande</t>
  </si>
  <si>
    <t>20270</t>
  </si>
  <si>
    <t>San Miguel Huautla</t>
  </si>
  <si>
    <t>20271</t>
  </si>
  <si>
    <t>San Miguel Mixtepec</t>
  </si>
  <si>
    <t>20272</t>
  </si>
  <si>
    <t>San Miguel Panixtlahuaca</t>
  </si>
  <si>
    <t>20273</t>
  </si>
  <si>
    <t>San Miguel Peras</t>
  </si>
  <si>
    <t>20274</t>
  </si>
  <si>
    <t>San Miguel Piedras</t>
  </si>
  <si>
    <t>20275</t>
  </si>
  <si>
    <t>San Miguel Quetzaltepec</t>
  </si>
  <si>
    <t>20276</t>
  </si>
  <si>
    <t>San Miguel Santa Flor</t>
  </si>
  <si>
    <t>20277</t>
  </si>
  <si>
    <t>Villa Sola de Vega</t>
  </si>
  <si>
    <t>20278</t>
  </si>
  <si>
    <t>San Miguel Soyaltepec</t>
  </si>
  <si>
    <t>20279</t>
  </si>
  <si>
    <t>San Miguel Suchixtepec</t>
  </si>
  <si>
    <t>20280</t>
  </si>
  <si>
    <t>Villa Talea de Castro</t>
  </si>
  <si>
    <t>20281</t>
  </si>
  <si>
    <t>San Miguel Tecomatlán</t>
  </si>
  <si>
    <t>20282</t>
  </si>
  <si>
    <t>San Miguel Tenango</t>
  </si>
  <si>
    <t>20283</t>
  </si>
  <si>
    <t>San Miguel Tequixtepec</t>
  </si>
  <si>
    <t>20284</t>
  </si>
  <si>
    <t>San Miguel Tilquiápam</t>
  </si>
  <si>
    <t>20285</t>
  </si>
  <si>
    <t>San Miguel Tlacamama</t>
  </si>
  <si>
    <t>20286</t>
  </si>
  <si>
    <t>San Miguel Tlacotepec</t>
  </si>
  <si>
    <t>20287</t>
  </si>
  <si>
    <t>San Miguel Tulancingo</t>
  </si>
  <si>
    <t>20288</t>
  </si>
  <si>
    <t>San Miguel Yotao</t>
  </si>
  <si>
    <t>20289</t>
  </si>
  <si>
    <t>20290</t>
  </si>
  <si>
    <t>San Nicolás Hidalgo</t>
  </si>
  <si>
    <t>20291</t>
  </si>
  <si>
    <t>San Pablo Coatlán</t>
  </si>
  <si>
    <t>20292</t>
  </si>
  <si>
    <t>San Pablo Cuatro Venados</t>
  </si>
  <si>
    <t>20293</t>
  </si>
  <si>
    <t>San Pablo Etla</t>
  </si>
  <si>
    <t>20294</t>
  </si>
  <si>
    <t>San Pablo Huitzo</t>
  </si>
  <si>
    <t>20295</t>
  </si>
  <si>
    <t>San Pablo Huixtepec</t>
  </si>
  <si>
    <t>20296</t>
  </si>
  <si>
    <t>San Pablo Macuiltianguis</t>
  </si>
  <si>
    <t>20297</t>
  </si>
  <si>
    <t>San Pablo Tijaltepec</t>
  </si>
  <si>
    <t>20298</t>
  </si>
  <si>
    <t>San Pablo Villa de Mitla</t>
  </si>
  <si>
    <t>20299</t>
  </si>
  <si>
    <t>San Pablo Yaganiza</t>
  </si>
  <si>
    <t>20300</t>
  </si>
  <si>
    <t>San Pedro Amuzgos</t>
  </si>
  <si>
    <t>20301</t>
  </si>
  <si>
    <t>San Pedro Apóstol</t>
  </si>
  <si>
    <t>20302</t>
  </si>
  <si>
    <t>San Pedro Atoyac</t>
  </si>
  <si>
    <t>20303</t>
  </si>
  <si>
    <t>San Pedro Cajonos</t>
  </si>
  <si>
    <t>20304</t>
  </si>
  <si>
    <t>San Pedro Coxcaltepec Cántaros</t>
  </si>
  <si>
    <t>20305</t>
  </si>
  <si>
    <t>San Pedro Comitancillo</t>
  </si>
  <si>
    <t>20306</t>
  </si>
  <si>
    <t>San Pedro el Alto</t>
  </si>
  <si>
    <t>20307</t>
  </si>
  <si>
    <t>San Pedro Huamelula</t>
  </si>
  <si>
    <t>20308</t>
  </si>
  <si>
    <t>San Pedro Huilotepec</t>
  </si>
  <si>
    <t>20309</t>
  </si>
  <si>
    <t>San Pedro Ixcatlán</t>
  </si>
  <si>
    <t>20310</t>
  </si>
  <si>
    <t>San Pedro Ixtlahuaca</t>
  </si>
  <si>
    <t>20311</t>
  </si>
  <si>
    <t>San Pedro Jaltepetongo</t>
  </si>
  <si>
    <t>20312</t>
  </si>
  <si>
    <t>San Pedro Jicayán</t>
  </si>
  <si>
    <t>20313</t>
  </si>
  <si>
    <t>San Pedro Jocotipac</t>
  </si>
  <si>
    <t>20314</t>
  </si>
  <si>
    <t>San Pedro Juchatengo</t>
  </si>
  <si>
    <t>20315</t>
  </si>
  <si>
    <t>San Pedro Mártir</t>
  </si>
  <si>
    <t>20316</t>
  </si>
  <si>
    <t>San Pedro Mártir Quiechapa</t>
  </si>
  <si>
    <t>20317</t>
  </si>
  <si>
    <t>San Pedro Mártir Yucuxaco</t>
  </si>
  <si>
    <t>20318</t>
  </si>
  <si>
    <t>San Pedro Mixtepec -Dto. 22 -</t>
  </si>
  <si>
    <t>20319</t>
  </si>
  <si>
    <t>San Pedro Mixtepec -Dto. 26 -</t>
  </si>
  <si>
    <t>20320</t>
  </si>
  <si>
    <t>San Pedro Molinos</t>
  </si>
  <si>
    <t>20321</t>
  </si>
  <si>
    <t>San Pedro Nopala</t>
  </si>
  <si>
    <t>20322</t>
  </si>
  <si>
    <t>San Pedro Ocopetatillo</t>
  </si>
  <si>
    <t>20323</t>
  </si>
  <si>
    <t>San Pedro Ocotepec</t>
  </si>
  <si>
    <t>20324</t>
  </si>
  <si>
    <t>San Pedro Pochutla</t>
  </si>
  <si>
    <t>20325</t>
  </si>
  <si>
    <t>San Pedro Quiatoni</t>
  </si>
  <si>
    <t>20326</t>
  </si>
  <si>
    <t>San Pedro Sochiápam</t>
  </si>
  <si>
    <t>20327</t>
  </si>
  <si>
    <t>San Pedro Tapanatepec</t>
  </si>
  <si>
    <t>20328</t>
  </si>
  <si>
    <t>San Pedro Taviche</t>
  </si>
  <si>
    <t>20329</t>
  </si>
  <si>
    <t>San Pedro Teozacoalco</t>
  </si>
  <si>
    <t>20330</t>
  </si>
  <si>
    <t>San Pedro Teutila</t>
  </si>
  <si>
    <t>20331</t>
  </si>
  <si>
    <t>San Pedro Tidaá</t>
  </si>
  <si>
    <t>20332</t>
  </si>
  <si>
    <t>San Pedro Topiltepec</t>
  </si>
  <si>
    <t>20333</t>
  </si>
  <si>
    <t>San Pedro Totolápam</t>
  </si>
  <si>
    <t>20334</t>
  </si>
  <si>
    <t>Villa de Tututepec</t>
  </si>
  <si>
    <t>20335</t>
  </si>
  <si>
    <t>San Pedro Yaneri</t>
  </si>
  <si>
    <t>20336</t>
  </si>
  <si>
    <t>San Pedro Yólox</t>
  </si>
  <si>
    <t>20337</t>
  </si>
  <si>
    <t>San Pedro y San Pablo Ayutla</t>
  </si>
  <si>
    <t>20338</t>
  </si>
  <si>
    <t>Villa de Etla</t>
  </si>
  <si>
    <t>20339</t>
  </si>
  <si>
    <t>San Pedro y San Pablo Teposcolula</t>
  </si>
  <si>
    <t>20340</t>
  </si>
  <si>
    <t>San Pedro y San Pablo Tequixtepec</t>
  </si>
  <si>
    <t>20341</t>
  </si>
  <si>
    <t>San Pedro Yucunama</t>
  </si>
  <si>
    <t>20342</t>
  </si>
  <si>
    <t>San Raymundo Jalpan</t>
  </si>
  <si>
    <t>20343</t>
  </si>
  <si>
    <t>San Sebastián Abasolo</t>
  </si>
  <si>
    <t>20344</t>
  </si>
  <si>
    <t>San Sebastián Coatlán</t>
  </si>
  <si>
    <t>20345</t>
  </si>
  <si>
    <t>San Sebastián Ixcapa</t>
  </si>
  <si>
    <t>20346</t>
  </si>
  <si>
    <t>San Sebastián Nicananduta</t>
  </si>
  <si>
    <t>20347</t>
  </si>
  <si>
    <t>San Sebastián Río Hondo</t>
  </si>
  <si>
    <t>20348</t>
  </si>
  <si>
    <t>San Sebastián Tecomaxtlahuaca</t>
  </si>
  <si>
    <t>20349</t>
  </si>
  <si>
    <t>San Sebastián Teitipac</t>
  </si>
  <si>
    <t>20350</t>
  </si>
  <si>
    <t>San Sebastián Tutla</t>
  </si>
  <si>
    <t>20351</t>
  </si>
  <si>
    <t>San Simón Almolongas</t>
  </si>
  <si>
    <t>20352</t>
  </si>
  <si>
    <t>San Simón Zahuatlán</t>
  </si>
  <si>
    <t>20353</t>
  </si>
  <si>
    <t>20354</t>
  </si>
  <si>
    <t>Santa Ana Ateixtlahuaca</t>
  </si>
  <si>
    <t>20355</t>
  </si>
  <si>
    <t>Santa Ana Cuauhtémoc</t>
  </si>
  <si>
    <t>20356</t>
  </si>
  <si>
    <t>Santa Ana del Valle</t>
  </si>
  <si>
    <t>20357</t>
  </si>
  <si>
    <t>Santa Ana Tavela</t>
  </si>
  <si>
    <t>20358</t>
  </si>
  <si>
    <t>Santa Ana Tlapacoyan</t>
  </si>
  <si>
    <t>20359</t>
  </si>
  <si>
    <t>Santa Ana Yareni</t>
  </si>
  <si>
    <t>20360</t>
  </si>
  <si>
    <t>Santa Ana Zegache</t>
  </si>
  <si>
    <t>20361</t>
  </si>
  <si>
    <t>Santa Catalina Quierí</t>
  </si>
  <si>
    <t>20362</t>
  </si>
  <si>
    <t>Santa Catarina Cuixtla</t>
  </si>
  <si>
    <t>20363</t>
  </si>
  <si>
    <t>Santa Catarina Ixtepeji</t>
  </si>
  <si>
    <t>20364</t>
  </si>
  <si>
    <t>Santa Catarina Juquila</t>
  </si>
  <si>
    <t>20365</t>
  </si>
  <si>
    <t>Santa Catarina Lachatao</t>
  </si>
  <si>
    <t>20366</t>
  </si>
  <si>
    <t>Santa Catarina Loxicha</t>
  </si>
  <si>
    <t>20367</t>
  </si>
  <si>
    <t>Santa Catarina Mechoacán</t>
  </si>
  <si>
    <t>20368</t>
  </si>
  <si>
    <t>Santa Catarina Minas</t>
  </si>
  <si>
    <t>20369</t>
  </si>
  <si>
    <t>Santa Catarina Quiané</t>
  </si>
  <si>
    <t>20370</t>
  </si>
  <si>
    <t>Santa Catarina Tayata</t>
  </si>
  <si>
    <t>20371</t>
  </si>
  <si>
    <t>Santa Catarina Ticuá</t>
  </si>
  <si>
    <t>20372</t>
  </si>
  <si>
    <t>Santa Catarina Yosonotú</t>
  </si>
  <si>
    <t>20373</t>
  </si>
  <si>
    <t>Santa Catarina Zapoquila</t>
  </si>
  <si>
    <t>20374</t>
  </si>
  <si>
    <t>Santa Cruz Acatepec</t>
  </si>
  <si>
    <t>20375</t>
  </si>
  <si>
    <t>Santa Cruz Amilpas</t>
  </si>
  <si>
    <t>20376</t>
  </si>
  <si>
    <t>Santa Cruz de Bravo</t>
  </si>
  <si>
    <t>20377</t>
  </si>
  <si>
    <t>Santa Cruz Itundujia</t>
  </si>
  <si>
    <t>20378</t>
  </si>
  <si>
    <t>Santa Cruz Mixtepec</t>
  </si>
  <si>
    <t>20379</t>
  </si>
  <si>
    <t>Santa Cruz Nundaco</t>
  </si>
  <si>
    <t>20380</t>
  </si>
  <si>
    <t>Santa Cruz Papalutla</t>
  </si>
  <si>
    <t>20381</t>
  </si>
  <si>
    <t>Santa Cruz Tacache de Mina</t>
  </si>
  <si>
    <t>20382</t>
  </si>
  <si>
    <t>Santa Cruz Tacahua</t>
  </si>
  <si>
    <t>20383</t>
  </si>
  <si>
    <t>Santa Cruz Tayata</t>
  </si>
  <si>
    <t>20384</t>
  </si>
  <si>
    <t>Santa Cruz Xitla</t>
  </si>
  <si>
    <t>20385</t>
  </si>
  <si>
    <t>Santa Cruz Xoxocotlán</t>
  </si>
  <si>
    <t>20386</t>
  </si>
  <si>
    <t>Santa Cruz Zenzontepec</t>
  </si>
  <si>
    <t>20387</t>
  </si>
  <si>
    <t>Santa Gertrudis</t>
  </si>
  <si>
    <t>20388</t>
  </si>
  <si>
    <t>Santa Inés del Monte</t>
  </si>
  <si>
    <t>20389</t>
  </si>
  <si>
    <t>Santa Inés Yatzeche</t>
  </si>
  <si>
    <t>20390</t>
  </si>
  <si>
    <t>Santa Lucía del Camino</t>
  </si>
  <si>
    <t>20391</t>
  </si>
  <si>
    <t>Santa Lucía Miahuatlán</t>
  </si>
  <si>
    <t>20392</t>
  </si>
  <si>
    <t>Santa Lucía Monteverde</t>
  </si>
  <si>
    <t>20393</t>
  </si>
  <si>
    <t>Santa Lucía Ocotlán</t>
  </si>
  <si>
    <t>20394</t>
  </si>
  <si>
    <t>Santa María Alotepec</t>
  </si>
  <si>
    <t>20395</t>
  </si>
  <si>
    <t>Santa María Apazco</t>
  </si>
  <si>
    <t>20396</t>
  </si>
  <si>
    <t>Santa María la Asunción</t>
  </si>
  <si>
    <t>20397</t>
  </si>
  <si>
    <t>Heroica Ciudad de Tlaxiaco</t>
  </si>
  <si>
    <t>20398</t>
  </si>
  <si>
    <t>Ayoquezco de Aldama</t>
  </si>
  <si>
    <t>20399</t>
  </si>
  <si>
    <t>Santa María Atzompa</t>
  </si>
  <si>
    <t>20400</t>
  </si>
  <si>
    <t>Santa María Camotlán</t>
  </si>
  <si>
    <t>20401</t>
  </si>
  <si>
    <t>Santa María Colotepec</t>
  </si>
  <si>
    <t>20402</t>
  </si>
  <si>
    <t>Santa María Cortijo</t>
  </si>
  <si>
    <t>20403</t>
  </si>
  <si>
    <t>Santa María Coyotepec</t>
  </si>
  <si>
    <t>20404</t>
  </si>
  <si>
    <t>Santa María Chachoápam</t>
  </si>
  <si>
    <t>20405</t>
  </si>
  <si>
    <t>Villa de Chilapa de Díaz</t>
  </si>
  <si>
    <t>20406</t>
  </si>
  <si>
    <t>Santa María Chilchotla</t>
  </si>
  <si>
    <t>20407</t>
  </si>
  <si>
    <t>Santa María Chimalapa</t>
  </si>
  <si>
    <t>20408</t>
  </si>
  <si>
    <t>Santa María del Rosario</t>
  </si>
  <si>
    <t>20409</t>
  </si>
  <si>
    <t>Santa María del Tule</t>
  </si>
  <si>
    <t>20410</t>
  </si>
  <si>
    <t>Santa María Ecatepec</t>
  </si>
  <si>
    <t>20411</t>
  </si>
  <si>
    <t>Santa María Guelacé</t>
  </si>
  <si>
    <t>20412</t>
  </si>
  <si>
    <t>Santa María Guienagati</t>
  </si>
  <si>
    <t>20413</t>
  </si>
  <si>
    <t>Santa María Huatulco</t>
  </si>
  <si>
    <t>20414</t>
  </si>
  <si>
    <t>Santa María Huazolotitlán</t>
  </si>
  <si>
    <t>20415</t>
  </si>
  <si>
    <t>Santa María Ipalapa</t>
  </si>
  <si>
    <t>20416</t>
  </si>
  <si>
    <t>Santa María Ixcatlán</t>
  </si>
  <si>
    <t>20417</t>
  </si>
  <si>
    <t>Santa María Jacatepec</t>
  </si>
  <si>
    <t>20418</t>
  </si>
  <si>
    <t>Santa María Jalapa del Marqués</t>
  </si>
  <si>
    <t>20419</t>
  </si>
  <si>
    <t>Santa María Jaltianguis</t>
  </si>
  <si>
    <t>20420</t>
  </si>
  <si>
    <t>Santa María Lachixío</t>
  </si>
  <si>
    <t>20421</t>
  </si>
  <si>
    <t>Santa María Mixtequilla</t>
  </si>
  <si>
    <t>20422</t>
  </si>
  <si>
    <t>Santa María Nativitas</t>
  </si>
  <si>
    <t>20423</t>
  </si>
  <si>
    <t>Santa María Nduayaco</t>
  </si>
  <si>
    <t>20424</t>
  </si>
  <si>
    <t>Santa María Ozolotepec</t>
  </si>
  <si>
    <t>20425</t>
  </si>
  <si>
    <t>Santa María Pápalo</t>
  </si>
  <si>
    <t>20426</t>
  </si>
  <si>
    <t>Santa María Peñoles</t>
  </si>
  <si>
    <t>20427</t>
  </si>
  <si>
    <t>Santa María Petapa</t>
  </si>
  <si>
    <t>20428</t>
  </si>
  <si>
    <t>Santa María Quiegolani</t>
  </si>
  <si>
    <t>20429</t>
  </si>
  <si>
    <t>Santa María Sola</t>
  </si>
  <si>
    <t>20430</t>
  </si>
  <si>
    <t>Santa María Tataltepec</t>
  </si>
  <si>
    <t>20431</t>
  </si>
  <si>
    <t>Santa María Tecomavaca</t>
  </si>
  <si>
    <t>20432</t>
  </si>
  <si>
    <t>Santa María Temaxcalapa</t>
  </si>
  <si>
    <t>20433</t>
  </si>
  <si>
    <t>Santa María Temaxcaltepec</t>
  </si>
  <si>
    <t>20434</t>
  </si>
  <si>
    <t>Santa María Teopoxco</t>
  </si>
  <si>
    <t>20435</t>
  </si>
  <si>
    <t>Santa María Tepantlali</t>
  </si>
  <si>
    <t>20436</t>
  </si>
  <si>
    <t>Santa María Texcatitlán</t>
  </si>
  <si>
    <t>20437</t>
  </si>
  <si>
    <t>Santa María Tlahuitoltepec</t>
  </si>
  <si>
    <t>20438</t>
  </si>
  <si>
    <t>Santa María Tlalixtac</t>
  </si>
  <si>
    <t>20439</t>
  </si>
  <si>
    <t>Santa María Tonameca</t>
  </si>
  <si>
    <t>20440</t>
  </si>
  <si>
    <t>Santa María Totolapilla</t>
  </si>
  <si>
    <t>20441</t>
  </si>
  <si>
    <t>Santa María Xadani</t>
  </si>
  <si>
    <t>20442</t>
  </si>
  <si>
    <t>Santa María Yalina</t>
  </si>
  <si>
    <t>20443</t>
  </si>
  <si>
    <t>Santa María Yavesía</t>
  </si>
  <si>
    <t>20444</t>
  </si>
  <si>
    <t>Santa María Yolotepec</t>
  </si>
  <si>
    <t>20445</t>
  </si>
  <si>
    <t>Santa María Yosoyúa</t>
  </si>
  <si>
    <t>20446</t>
  </si>
  <si>
    <t>Santa María Yucuhiti</t>
  </si>
  <si>
    <t>20447</t>
  </si>
  <si>
    <t>Santa María Zacatepec</t>
  </si>
  <si>
    <t>20448</t>
  </si>
  <si>
    <t>Santa María Zaniza</t>
  </si>
  <si>
    <t>20449</t>
  </si>
  <si>
    <t>Santa María Zoquitlán</t>
  </si>
  <si>
    <t>20450</t>
  </si>
  <si>
    <t>Santiago Amoltepec</t>
  </si>
  <si>
    <t>20451</t>
  </si>
  <si>
    <t>Santiago Apoala</t>
  </si>
  <si>
    <t>20452</t>
  </si>
  <si>
    <t>Santiago Apóstol</t>
  </si>
  <si>
    <t>20453</t>
  </si>
  <si>
    <t>Santiago Astata</t>
  </si>
  <si>
    <t>20454</t>
  </si>
  <si>
    <t>Santiago Atitlán</t>
  </si>
  <si>
    <t>20455</t>
  </si>
  <si>
    <t>Santiago Ayuquililla</t>
  </si>
  <si>
    <t>20456</t>
  </si>
  <si>
    <t>Santiago Cacaloxtepec</t>
  </si>
  <si>
    <t>20457</t>
  </si>
  <si>
    <t>Santiago Camotlán</t>
  </si>
  <si>
    <t>20458</t>
  </si>
  <si>
    <t>Santiago Comaltepec</t>
  </si>
  <si>
    <t>20459</t>
  </si>
  <si>
    <t>Villa de Santiago Chazumba</t>
  </si>
  <si>
    <t>20460</t>
  </si>
  <si>
    <t>Santiago Choápam</t>
  </si>
  <si>
    <t>20461</t>
  </si>
  <si>
    <t>Santiago del Río</t>
  </si>
  <si>
    <t>20462</t>
  </si>
  <si>
    <t>Santiago Huajolotitlán</t>
  </si>
  <si>
    <t>20463</t>
  </si>
  <si>
    <t>Santiago Huauclilla</t>
  </si>
  <si>
    <t>20464</t>
  </si>
  <si>
    <t>Santiago Ihuitlán Plumas</t>
  </si>
  <si>
    <t>20465</t>
  </si>
  <si>
    <t>Santiago Ixcuintepec</t>
  </si>
  <si>
    <t>20466</t>
  </si>
  <si>
    <t>Santiago Ixtayutla</t>
  </si>
  <si>
    <t>20467</t>
  </si>
  <si>
    <t>Santiago Jamiltepec</t>
  </si>
  <si>
    <t>20468</t>
  </si>
  <si>
    <t>Santiago Jocotepec</t>
  </si>
  <si>
    <t>20469</t>
  </si>
  <si>
    <t>Santiago Juxtlahuaca</t>
  </si>
  <si>
    <t>20470</t>
  </si>
  <si>
    <t>Santiago Lachiguiri</t>
  </si>
  <si>
    <t>20471</t>
  </si>
  <si>
    <t>Santiago Lalopa</t>
  </si>
  <si>
    <t>20472</t>
  </si>
  <si>
    <t>Santiago Laollaga</t>
  </si>
  <si>
    <t>20473</t>
  </si>
  <si>
    <t>Santiago Laxopa</t>
  </si>
  <si>
    <t>20474</t>
  </si>
  <si>
    <t>Santiago Llano Grande</t>
  </si>
  <si>
    <t>20475</t>
  </si>
  <si>
    <t>Santiago Matatlán</t>
  </si>
  <si>
    <t>20476</t>
  </si>
  <si>
    <t>Santiago Miltepec</t>
  </si>
  <si>
    <t>20477</t>
  </si>
  <si>
    <t>Santiago Minas</t>
  </si>
  <si>
    <t>20478</t>
  </si>
  <si>
    <t>Santiago Nacaltepec</t>
  </si>
  <si>
    <t>20479</t>
  </si>
  <si>
    <t>Santiago Nejapilla</t>
  </si>
  <si>
    <t>20480</t>
  </si>
  <si>
    <t>Santiago Nundiche</t>
  </si>
  <si>
    <t>20481</t>
  </si>
  <si>
    <t>Santiago Nuyoó</t>
  </si>
  <si>
    <t>20482</t>
  </si>
  <si>
    <t>Santiago Pinotepa Nacional</t>
  </si>
  <si>
    <t>20483</t>
  </si>
  <si>
    <t>Santiago Suchilquitongo</t>
  </si>
  <si>
    <t>20484</t>
  </si>
  <si>
    <t>Santiago Tamazola</t>
  </si>
  <si>
    <t>20485</t>
  </si>
  <si>
    <t>Santiago Tapextla</t>
  </si>
  <si>
    <t>20486</t>
  </si>
  <si>
    <t>Villa Tejúpam de la Unión</t>
  </si>
  <si>
    <t>20487</t>
  </si>
  <si>
    <t>Santiago Tenango</t>
  </si>
  <si>
    <t>20488</t>
  </si>
  <si>
    <t>Santiago Tepetlapa</t>
  </si>
  <si>
    <t>20489</t>
  </si>
  <si>
    <t>Santiago Tetepec</t>
  </si>
  <si>
    <t>20490</t>
  </si>
  <si>
    <t>Santiago Texcalcingo</t>
  </si>
  <si>
    <t>20491</t>
  </si>
  <si>
    <t>Santiago Textitlán</t>
  </si>
  <si>
    <t>20492</t>
  </si>
  <si>
    <t>Santiago Tilantongo</t>
  </si>
  <si>
    <t>20493</t>
  </si>
  <si>
    <t>Santiago Tillo</t>
  </si>
  <si>
    <t>20494</t>
  </si>
  <si>
    <t>Santiago Tlazoyaltepec</t>
  </si>
  <si>
    <t>20495</t>
  </si>
  <si>
    <t>Santiago Xanica</t>
  </si>
  <si>
    <t>20496</t>
  </si>
  <si>
    <t>Santiago Xiacuí</t>
  </si>
  <si>
    <t>20497</t>
  </si>
  <si>
    <t>Santiago Yaitepec</t>
  </si>
  <si>
    <t>20498</t>
  </si>
  <si>
    <t>Santiago Yaveo</t>
  </si>
  <si>
    <t>20499</t>
  </si>
  <si>
    <t>Santiago Yolomécatl</t>
  </si>
  <si>
    <t>20500</t>
  </si>
  <si>
    <t>Santiago Yosondúa</t>
  </si>
  <si>
    <t>20501</t>
  </si>
  <si>
    <t>Santiago Yucuyachi</t>
  </si>
  <si>
    <t>20502</t>
  </si>
  <si>
    <t>Santiago Zacatepec</t>
  </si>
  <si>
    <t>20503</t>
  </si>
  <si>
    <t>Santiago Zoochila</t>
  </si>
  <si>
    <t>20504</t>
  </si>
  <si>
    <t>Nuevo Zoquiápam</t>
  </si>
  <si>
    <t>20505</t>
  </si>
  <si>
    <t>Santo Domingo Ingenio</t>
  </si>
  <si>
    <t>20506</t>
  </si>
  <si>
    <t>Santo Domingo Albarradas</t>
  </si>
  <si>
    <t>20507</t>
  </si>
  <si>
    <t>Santo Domingo Armenta</t>
  </si>
  <si>
    <t>20508</t>
  </si>
  <si>
    <t>Santo Domingo Chihuitán</t>
  </si>
  <si>
    <t>20509</t>
  </si>
  <si>
    <t>Santo Domingo de Morelos</t>
  </si>
  <si>
    <t>20510</t>
  </si>
  <si>
    <t>Santo Domingo Ixcatlán</t>
  </si>
  <si>
    <t>20511</t>
  </si>
  <si>
    <t>Santo Domingo Nuxaá</t>
  </si>
  <si>
    <t>20512</t>
  </si>
  <si>
    <t>Santo Domingo Ozolotepec</t>
  </si>
  <si>
    <t>20513</t>
  </si>
  <si>
    <t>Santo Domingo Petapa</t>
  </si>
  <si>
    <t>20514</t>
  </si>
  <si>
    <t>Santo Domingo Roayaga</t>
  </si>
  <si>
    <t>20515</t>
  </si>
  <si>
    <t>Santo Domingo Tehuantepec</t>
  </si>
  <si>
    <t>20516</t>
  </si>
  <si>
    <t>Santo Domingo Teojomulco</t>
  </si>
  <si>
    <t>20517</t>
  </si>
  <si>
    <t>Santo Domingo Tepuxtepec</t>
  </si>
  <si>
    <t>20518</t>
  </si>
  <si>
    <t>Santo Domingo Tlatayápam</t>
  </si>
  <si>
    <t>20519</t>
  </si>
  <si>
    <t>Santo Domingo Tomaltepec</t>
  </si>
  <si>
    <t>20520</t>
  </si>
  <si>
    <t>Santo Domingo Tonalá</t>
  </si>
  <si>
    <t>20521</t>
  </si>
  <si>
    <t>Santo Domingo Tonaltepec</t>
  </si>
  <si>
    <t>20522</t>
  </si>
  <si>
    <t>Santo Domingo Xagacía</t>
  </si>
  <si>
    <t>20523</t>
  </si>
  <si>
    <t>Santo Domingo Yanhuitlán</t>
  </si>
  <si>
    <t>20524</t>
  </si>
  <si>
    <t>Santo Domingo Yodohino</t>
  </si>
  <si>
    <t>20525</t>
  </si>
  <si>
    <t>Santo Domingo Zanatepec</t>
  </si>
  <si>
    <t>20526</t>
  </si>
  <si>
    <t>Santos Reyes Nopala</t>
  </si>
  <si>
    <t>20527</t>
  </si>
  <si>
    <t>Santos Reyes Pápalo</t>
  </si>
  <si>
    <t>20528</t>
  </si>
  <si>
    <t>Santos Reyes Tepejillo</t>
  </si>
  <si>
    <t>20529</t>
  </si>
  <si>
    <t>Santos Reyes Yucuná</t>
  </si>
  <si>
    <t>20530</t>
  </si>
  <si>
    <t>Santo Tomás Jalieza</t>
  </si>
  <si>
    <t>20531</t>
  </si>
  <si>
    <t>Santo Tomás Mazaltepec</t>
  </si>
  <si>
    <t>20532</t>
  </si>
  <si>
    <t>Santo Tomás Ocotepec</t>
  </si>
  <si>
    <t>20533</t>
  </si>
  <si>
    <t>Santo Tomás Tamazulapan</t>
  </si>
  <si>
    <t>20534</t>
  </si>
  <si>
    <t>San Vicente Coatlán</t>
  </si>
  <si>
    <t>20535</t>
  </si>
  <si>
    <t>San Vicente Lachixío</t>
  </si>
  <si>
    <t>20536</t>
  </si>
  <si>
    <t>San Vicente Nuñú</t>
  </si>
  <si>
    <t>20537</t>
  </si>
  <si>
    <t>Silacayoápam</t>
  </si>
  <si>
    <t>20538</t>
  </si>
  <si>
    <t>Sitio de Xitlapehua</t>
  </si>
  <si>
    <t>20539</t>
  </si>
  <si>
    <t>Soledad Etla</t>
  </si>
  <si>
    <t>20540</t>
  </si>
  <si>
    <t>Villa de Tamazulápam del Progreso</t>
  </si>
  <si>
    <t>20541</t>
  </si>
  <si>
    <t>Tanetze de Zaragoza</t>
  </si>
  <si>
    <t>20542</t>
  </si>
  <si>
    <t>Taniche</t>
  </si>
  <si>
    <t>20543</t>
  </si>
  <si>
    <t>Tataltepec de Valdés</t>
  </si>
  <si>
    <t>20544</t>
  </si>
  <si>
    <t>Teococuilco de Marcos Pérez</t>
  </si>
  <si>
    <t>20545</t>
  </si>
  <si>
    <t>Teotitlán de Flores Magón</t>
  </si>
  <si>
    <t>20546</t>
  </si>
  <si>
    <t>Teotitlán del Valle</t>
  </si>
  <si>
    <t>20547</t>
  </si>
  <si>
    <t>Teotongo</t>
  </si>
  <si>
    <t>20548</t>
  </si>
  <si>
    <t>Tepelmeme Villa de Morelos</t>
  </si>
  <si>
    <t>20549</t>
  </si>
  <si>
    <t>Heroica Villa Tezoatlán de Segura y Luna, Cuna de la Independencia de Oaxaca</t>
  </si>
  <si>
    <t>20550</t>
  </si>
  <si>
    <t>San Jerónimo Tlacochahuaya</t>
  </si>
  <si>
    <t>20551</t>
  </si>
  <si>
    <t>Tlacolula de Matamoros</t>
  </si>
  <si>
    <t>20552</t>
  </si>
  <si>
    <t>Tlacotepec Plumas</t>
  </si>
  <si>
    <t>20553</t>
  </si>
  <si>
    <t>Tlalixtac de Cabrera</t>
  </si>
  <si>
    <t>20554</t>
  </si>
  <si>
    <t>Totontepec Villa de Morelos</t>
  </si>
  <si>
    <t>20555</t>
  </si>
  <si>
    <t>Trinidad Zaachila</t>
  </si>
  <si>
    <t>20556</t>
  </si>
  <si>
    <t>La Trinidad Vista Hermosa</t>
  </si>
  <si>
    <t>20557</t>
  </si>
  <si>
    <t>Unión Hidalgo</t>
  </si>
  <si>
    <t>20558</t>
  </si>
  <si>
    <t>Valerio Trujano</t>
  </si>
  <si>
    <t>20559</t>
  </si>
  <si>
    <t>San Juan Bautista Valle Nacional</t>
  </si>
  <si>
    <t>20560</t>
  </si>
  <si>
    <t>Villa Díaz Ordaz</t>
  </si>
  <si>
    <t>20561</t>
  </si>
  <si>
    <t>Yaxe</t>
  </si>
  <si>
    <t>20562</t>
  </si>
  <si>
    <t>Magdalena Yodocono de Porfirio Díaz</t>
  </si>
  <si>
    <t>20563</t>
  </si>
  <si>
    <t>Yogana</t>
  </si>
  <si>
    <t>20564</t>
  </si>
  <si>
    <t>Yutanduchi de Guerrero</t>
  </si>
  <si>
    <t>20565</t>
  </si>
  <si>
    <t>Villa de Zaachila</t>
  </si>
  <si>
    <t>20566</t>
  </si>
  <si>
    <t>San Mateo Yucutindoo</t>
  </si>
  <si>
    <t>20567</t>
  </si>
  <si>
    <t>Zapotitlán Lagunas</t>
  </si>
  <si>
    <t>20568</t>
  </si>
  <si>
    <t>Zapotitlán Palmas</t>
  </si>
  <si>
    <t>20569</t>
  </si>
  <si>
    <t>Santa Inés de Zaragoza</t>
  </si>
  <si>
    <t>20570</t>
  </si>
  <si>
    <t>Zimatlán de Álvarez</t>
  </si>
  <si>
    <r>
      <t xml:space="preserve">Informantes
</t>
    </r>
    <r>
      <rPr>
        <i/>
        <sz val="8"/>
        <color theme="1"/>
        <rFont val="Arial"/>
        <family val="2"/>
      </rPr>
      <t>(Responde: institución(es) o unidad(es) administrativa(s) encargada(s) o integradora(s) de la información sobre las contrataciones públicas de la Administración Pública de la entidad federativa)</t>
    </r>
  </si>
  <si>
    <t>INFORMANTE BÁSICO</t>
  </si>
  <si>
    <t>FIRMA Y SELLO</t>
  </si>
  <si>
    <t>(Persona titular o servidora pública de la institución designada para proveer la información de la presente sección, y que tiene el carácter de figura responsable de validar y oficializar la información. Cuando menos, se encuentra en el segundo o tercer nivel jerárquico de la misma)</t>
  </si>
  <si>
    <t>VoBo. a la información contenida en el presente cuestionario</t>
  </si>
  <si>
    <r>
      <t xml:space="preserve">Título </t>
    </r>
    <r>
      <rPr>
        <i/>
        <sz val="8"/>
        <rFont val="Arial"/>
        <family val="2"/>
      </rPr>
      <t>(Lic., Mtro(a)., Dr(a)., Ing., C., Sr(a)., etc.)</t>
    </r>
    <r>
      <rPr>
        <sz val="9"/>
        <rFont val="Arial"/>
        <family val="2"/>
      </rPr>
      <t>:</t>
    </r>
  </si>
  <si>
    <t>FIRMA</t>
  </si>
  <si>
    <t>Nombre(s):</t>
  </si>
  <si>
    <t>Primer apellido:</t>
  </si>
  <si>
    <t>Segundo apellido:</t>
  </si>
  <si>
    <t>Institución u órgano:</t>
  </si>
  <si>
    <t>INFORMANTE COMPLEMENTARIO 1</t>
  </si>
  <si>
    <t>(Persona servidora pública que, por las funciones que tiene asignadas dentro de la institución, es la principal productora y/o integradora de la información correspondiente a la presente sección y, cuando menos, se encuentra en el segundo o tercer nivel jerárquico de la misma. Nota: en caso de no requerir al "Informante Complementario 1" deje las siguientes celdas en blanco)</t>
  </si>
  <si>
    <t>INFORMANTE COMPLEMENTARIO 2</t>
  </si>
  <si>
    <t>(Persona servidora pública que, por las funciones que tiene asignadas dentro de la institución, es la segunda principal productora y/o integradora de la información correspondiente a la presente sección y, cuando menos, se encuentra en el segundo o tercer nivel jerárquico de la misma. Nota: en caso de no requerir al "Informante Complementario 2" deje las siguientes celdas en blanco)</t>
  </si>
  <si>
    <t>OBSERVACIONES:</t>
  </si>
  <si>
    <r>
      <t xml:space="preserve">Participantes
</t>
    </r>
    <r>
      <rPr>
        <i/>
        <sz val="8"/>
        <rFont val="Arial"/>
        <family val="2"/>
      </rPr>
      <t>(Registrar a las personas servidoras públicas y áreas que participaron en la integración de la información y/o en el llenado de los reactivos que se solicitan en la presente sección. En caso de que las personas servidoras públicas registradas como informantes básico y complementarios hayan integrado información, o llenado algunas preguntas, también deben registrarse en el presente apartado)</t>
    </r>
  </si>
  <si>
    <t>Personas servidoras públicas que participaron en el llenado de la sección</t>
  </si>
  <si>
    <t>Instrucciones de llenado:</t>
  </si>
  <si>
    <r>
      <rPr>
        <b/>
        <i/>
        <sz val="8"/>
        <rFont val="Arial"/>
        <family val="2"/>
      </rPr>
      <t>Título:</t>
    </r>
    <r>
      <rPr>
        <i/>
        <sz val="8"/>
        <rFont val="Arial"/>
        <family val="2"/>
      </rPr>
      <t xml:space="preserve"> anotar el grado escolar o el formalismo para referirse a la persona participante: Licenciado(a), Maestro(a), Doctor(a), Ingeniero(a), Ciudadano(a), Señor(a), etcétera.</t>
    </r>
  </si>
  <si>
    <r>
      <rPr>
        <b/>
        <i/>
        <sz val="8"/>
        <rFont val="Arial"/>
        <family val="2"/>
      </rPr>
      <t xml:space="preserve">Nombre, primer y segundo apellido: </t>
    </r>
    <r>
      <rPr>
        <i/>
        <sz val="8"/>
        <rFont val="Arial"/>
        <family val="2"/>
      </rPr>
      <t>escribir los datos completos, sin abreviaturas y con acentos.</t>
    </r>
  </si>
  <si>
    <r>
      <rPr>
        <b/>
        <i/>
        <sz val="8"/>
        <rFont val="Arial"/>
        <family val="2"/>
      </rPr>
      <t xml:space="preserve">Unidad administrativa de adscripción: </t>
    </r>
    <r>
      <rPr>
        <i/>
        <sz val="8"/>
        <rFont val="Arial"/>
        <family val="2"/>
      </rPr>
      <t>incluir el nombre completo de la unidad administrativa o área, tal como aparece en su estructura orgánica.</t>
    </r>
  </si>
  <si>
    <r>
      <rPr>
        <b/>
        <i/>
        <sz val="8"/>
        <rFont val="Arial"/>
        <family val="2"/>
      </rPr>
      <t xml:space="preserve">Cargo o puesto: </t>
    </r>
    <r>
      <rPr>
        <i/>
        <sz val="8"/>
        <rFont val="Arial"/>
        <family val="2"/>
      </rPr>
      <t>incluir el nombre completo del cargo o puesto desempeñado.</t>
    </r>
  </si>
  <si>
    <r>
      <rPr>
        <b/>
        <i/>
        <sz val="8"/>
        <rFont val="Arial"/>
        <family val="2"/>
      </rPr>
      <t xml:space="preserve">Correo electrónico: </t>
    </r>
    <r>
      <rPr>
        <i/>
        <sz val="8"/>
        <rFont val="Arial"/>
        <family val="2"/>
      </rPr>
      <t>registrar preferentemente el correo institucional de la persona participante, evitando cuentas genéricas o personales.</t>
    </r>
  </si>
  <si>
    <r>
      <rPr>
        <b/>
        <i/>
        <sz val="8"/>
        <rFont val="Arial"/>
        <family val="2"/>
      </rPr>
      <t>Sección y/o preguntas en las que participó:</t>
    </r>
    <r>
      <rPr>
        <i/>
        <sz val="8"/>
        <rFont val="Arial"/>
        <family val="2"/>
      </rPr>
      <t xml:space="preserve"> registrar la sección, subsección, apartado, subapartado y/o preguntas en las que participó, conforme a lo siguiente:</t>
    </r>
  </si>
  <si>
    <t>a) Para referirse a preguntas individuales, anotar el número de la pregunta anteponiendo la letra "P", separando con coma en caso de ser varias preguntas. Ejemplo: P1.1, P1.3, P1.8.
b) Si participó en el llenado de todo el cuestionario, anotar la palabra "Todas".
c) Si participó en el llenado de todas las preguntas de una sección, subsección, apartado y/o subapartado, anotar la nomenclatura correspondiente, separando con comas en caso de que sean dos o más. Ejemplo: I, I.2, I.3.1, I.4.1.1.
d) En caso de que su participación incluya secciones, subsecciones, apartados o subapartados completos, así como algunas preguntas específicas, anotar de forma combinada. Ejemplo: I, II.2, I.4.2, P1.25, P1.26.</t>
  </si>
  <si>
    <t>Principales fuentes de información utilizadas para la integración de información proporcionada:</t>
  </si>
  <si>
    <r>
      <t xml:space="preserve">- Por </t>
    </r>
    <r>
      <rPr>
        <b/>
        <i/>
        <sz val="8"/>
        <rFont val="Arial"/>
        <family val="2"/>
      </rPr>
      <t xml:space="preserve">fuente principal </t>
    </r>
    <r>
      <rPr>
        <i/>
        <sz val="8"/>
        <rFont val="Arial"/>
        <family val="2"/>
      </rPr>
      <t xml:space="preserve">debe considerarse la fuente con la cual se genera toda o la mayor cantidad de información proporcionada, mientras que por </t>
    </r>
    <r>
      <rPr>
        <b/>
        <i/>
        <sz val="8"/>
        <rFont val="Arial"/>
        <family val="2"/>
      </rPr>
      <t xml:space="preserve">fuentes secundarias </t>
    </r>
    <r>
      <rPr>
        <i/>
        <sz val="8"/>
        <rFont val="Arial"/>
        <family val="2"/>
      </rPr>
      <t>debe considerar aquellas de las cuales se obtiene el resto de información (cuando hay más de una fuente).</t>
    </r>
  </si>
  <si>
    <r>
      <t xml:space="preserve">- En la columna </t>
    </r>
    <r>
      <rPr>
        <b/>
        <i/>
        <sz val="8"/>
        <rFont val="Arial"/>
        <family val="2"/>
      </rPr>
      <t xml:space="preserve">Nombre de la fuente </t>
    </r>
    <r>
      <rPr>
        <i/>
        <sz val="8"/>
        <rFont val="Arial"/>
        <family val="2"/>
      </rPr>
      <t>debe</t>
    </r>
    <r>
      <rPr>
        <b/>
        <i/>
        <sz val="8"/>
        <rFont val="Arial"/>
        <family val="2"/>
      </rPr>
      <t xml:space="preserve"> </t>
    </r>
    <r>
      <rPr>
        <i/>
        <sz val="8"/>
        <rFont val="Arial"/>
        <family val="2"/>
      </rPr>
      <t xml:space="preserve">anotar el nombre o descripción de la fuente principal y, en su caso, de las secundarias a partir de la(s) cual(es) se obtiene la información requerida en el presente instrumento de captación, y que la persona participante proporcionó. </t>
    </r>
  </si>
  <si>
    <r>
      <t xml:space="preserve">- En la columna </t>
    </r>
    <r>
      <rPr>
        <b/>
        <i/>
        <sz val="8"/>
        <rFont val="Arial"/>
        <family val="2"/>
      </rPr>
      <t>Tipo de fuente</t>
    </r>
    <r>
      <rPr>
        <i/>
        <sz val="8"/>
        <rFont val="Arial"/>
        <family val="2"/>
      </rPr>
      <t xml:space="preserve"> debe clasificar esa fuente según los tipos establecidos en el catálogo siguiente, con base en las características que más se adapten a la fuente utilizada (seleccionar de la lista desplegable el tipo): </t>
    </r>
  </si>
  <si>
    <r>
      <rPr>
        <b/>
        <i/>
        <sz val="8"/>
        <rFont val="Arial"/>
        <family val="2"/>
      </rPr>
      <t>Sistema informático propio:</t>
    </r>
    <r>
      <rPr>
        <i/>
        <sz val="8"/>
        <rFont val="Arial"/>
        <family val="2"/>
      </rPr>
      <t xml:space="preserve"> corresponde a una solución informática que haya sido desarrollada de manera específica para los fines de la institución, ya sea de forma interna o por un tercero, y tenga el propósito de almacenar o procesar la información generada o utilizada por la institución.
</t>
    </r>
    <r>
      <rPr>
        <b/>
        <i/>
        <sz val="8"/>
        <rFont val="Arial"/>
        <family val="2"/>
      </rPr>
      <t>Software comercial especializado:</t>
    </r>
    <r>
      <rPr>
        <i/>
        <sz val="8"/>
        <rFont val="Arial"/>
        <family val="2"/>
      </rPr>
      <t xml:space="preserve"> se refiere a algún programa o plataforma comercial diseñada o gestionada por un tercero ajeno a la institución, que sirve para los fines de almacenamiento y procesamiento de su información, sin ser un desarrollo exclusivo para la misma.
</t>
    </r>
    <r>
      <rPr>
        <b/>
        <i/>
        <sz val="8"/>
        <rFont val="Arial"/>
        <family val="2"/>
      </rPr>
      <t>Base de datos u hojas de cálculo estructuradas y estandarizadas:</t>
    </r>
    <r>
      <rPr>
        <i/>
        <sz val="8"/>
        <rFont val="Arial"/>
        <family val="2"/>
      </rPr>
      <t xml:space="preserve"> se refiere a la existencia de bases de datos, tablas o conjunto de datos planos que se encuentran estructurados y estandarizados, permitiendo su explotación o consulta a través de softwares estadísticos o de bases de datos (incluye tablas dinámicas, programación de macros en VBA, formularios y BD en Access o similares).
</t>
    </r>
    <r>
      <rPr>
        <b/>
        <i/>
        <sz val="8"/>
        <rFont val="Arial"/>
        <family val="2"/>
      </rPr>
      <t>Hojas de cálculo no estructuradas o no estandarizadas:</t>
    </r>
    <r>
      <rPr>
        <i/>
        <sz val="8"/>
        <rFont val="Arial"/>
        <family val="2"/>
      </rPr>
      <t xml:space="preserve"> corresponde a que la fuente de información son libros u hojas de Excel que concentran información generada por la institución y es consultada de forma directa sin posibilidad de hacer consultas de forma masiva o de un conjunto de datos. 
</t>
    </r>
    <r>
      <rPr>
        <b/>
        <i/>
        <sz val="8"/>
        <rFont val="Arial"/>
        <family val="2"/>
      </rPr>
      <t>Libro de gobierno en formato electrónico:</t>
    </r>
    <r>
      <rPr>
        <i/>
        <sz val="8"/>
        <rFont val="Arial"/>
        <family val="2"/>
      </rPr>
      <t xml:space="preserve"> corresponde a los libros o documentos en formato electrónico que se organizan conforme a lineamientos específicos y cuentan con formalidades como foliación, firmas, sellos o autorizaciones, etcétera, que contienen los registros de los procesos o actividades sustantivas del área o institución que genera la información.
</t>
    </r>
    <r>
      <rPr>
        <b/>
        <i/>
        <sz val="8"/>
        <rFont val="Arial"/>
        <family val="2"/>
      </rPr>
      <t xml:space="preserve">Libro de gobierno en papel: </t>
    </r>
    <r>
      <rPr>
        <i/>
        <sz val="8"/>
        <rFont val="Arial"/>
        <family val="2"/>
      </rPr>
      <t xml:space="preserve">corresponde a los libros o documentos físicos que se organizan conforme a lineamientos específicos y cuentan con formalidades como foliación, firmas, sellos o autorizaciones, etcétera, que contienen los registros de los procesos o actividades sustantivas del área o institución que genera la información.
</t>
    </r>
    <r>
      <rPr>
        <b/>
        <i/>
        <sz val="8"/>
        <rFont val="Arial"/>
        <family val="2"/>
      </rPr>
      <t>Bitácora en documento de texto electrónico:</t>
    </r>
    <r>
      <rPr>
        <i/>
        <sz val="8"/>
        <rFont val="Arial"/>
        <family val="2"/>
      </rPr>
      <t xml:space="preserve"> se refiere al registro o fuente en la que la información contenida está registrada en documentos electrónicos sin la formalidad de un libro de gobierno y que se utiliza para las actividades cotidianas del área o institución que proporciona la información.
</t>
    </r>
    <r>
      <rPr>
        <b/>
        <i/>
        <sz val="8"/>
        <rFont val="Arial"/>
        <family val="2"/>
      </rPr>
      <t>Bitácora en documento de texto en papel:</t>
    </r>
    <r>
      <rPr>
        <i/>
        <sz val="8"/>
        <rFont val="Arial"/>
        <family val="2"/>
      </rPr>
      <t xml:space="preserve"> se refiere al registro o fuente en la que la información contenida está registrada en documentos físicos sin la formalidad de un libro de gobierno y que se utiliza para las actividades cotidianas del área o institución que proporciona la información.
</t>
    </r>
    <r>
      <rPr>
        <b/>
        <i/>
        <sz val="8"/>
        <rFont val="Arial"/>
        <family val="2"/>
      </rPr>
      <t>De palabra:</t>
    </r>
    <r>
      <rPr>
        <i/>
        <sz val="8"/>
        <rFont val="Arial"/>
        <family val="2"/>
      </rPr>
      <t xml:space="preserve"> corresponde a cuando no existe una documentación o registro físico o electrónico y la información se obtiene "de palabra", es decir, la información se obtiene directamente de las personas involucradas en las actividades (ellas son la fuente) y está supeditada a la memoria de las personas servidoras públicas, no existiendo evidencia documental de lo reportado.
</t>
    </r>
    <r>
      <rPr>
        <b/>
        <i/>
        <sz val="8"/>
        <rFont val="Arial"/>
        <family val="2"/>
      </rPr>
      <t>Otra:</t>
    </r>
    <r>
      <rPr>
        <i/>
        <sz val="8"/>
        <rFont val="Arial"/>
        <family val="2"/>
      </rPr>
      <t xml:space="preserve"> se debe seleccionar cuando ninguno de los tipos de fuente listados anteriormente responde a las características de la fuente o medio de registro que es utilizado por el área o institución participante para el registro de la información proporcionada en este instrumento de captación.</t>
    </r>
  </si>
  <si>
    <t>En caso de que seleccione en la categoría "Otra" en alguna de las columnas "Tipo de fuente", favor de especificar ese otro tipo de fuente(s) en la columna "Comentarios o especificaciones sobre el tipo de fuente".</t>
  </si>
  <si>
    <t xml:space="preserve">No. </t>
  </si>
  <si>
    <t>Título</t>
  </si>
  <si>
    <t>Nombre(s)</t>
  </si>
  <si>
    <t>Primer apellido</t>
  </si>
  <si>
    <t>Segundo apellido</t>
  </si>
  <si>
    <t xml:space="preserve">Unidad administrativa de adscripción </t>
  </si>
  <si>
    <t xml:space="preserve">Cargo o puesto </t>
  </si>
  <si>
    <t>Correo electrónico</t>
  </si>
  <si>
    <t>Sección y/o preguntas en las que participó</t>
  </si>
  <si>
    <t>Principales fuentes utilizadas para la integración de la información proporcionada</t>
  </si>
  <si>
    <t>Fuente principal</t>
  </si>
  <si>
    <t>Fuente secundaria 1</t>
  </si>
  <si>
    <t>Fuente secundaria 2</t>
  </si>
  <si>
    <t>Comentarios o especificaciones sobre el tipo de fuente</t>
  </si>
  <si>
    <t>Nombre de la fuente</t>
  </si>
  <si>
    <t>Tipo de fuente</t>
  </si>
  <si>
    <t>Ej.</t>
  </si>
  <si>
    <t>Licenciada</t>
  </si>
  <si>
    <t>Hernández</t>
  </si>
  <si>
    <t>Dirección General de Administración</t>
  </si>
  <si>
    <t>Directora de Recursos Financieros</t>
  </si>
  <si>
    <t>hernandezg@dgsp.gob.mx</t>
  </si>
  <si>
    <t>I, II.2, I.4.2, P1.25, P1.26</t>
  </si>
  <si>
    <t>Control de nómina</t>
  </si>
  <si>
    <t>Base de datos u hojas de cálculo estructuradas y estandarizadas</t>
  </si>
  <si>
    <t>Sistema de control financiero</t>
  </si>
  <si>
    <t>Sistema Informático propio</t>
  </si>
  <si>
    <t>Hojas de cálculo  no estructuradas o no estandarizadas</t>
  </si>
  <si>
    <t>1.</t>
  </si>
  <si>
    <t>2.</t>
  </si>
  <si>
    <t>Software comercial especializado</t>
  </si>
  <si>
    <t>3.</t>
  </si>
  <si>
    <t>4.</t>
  </si>
  <si>
    <t>Hojas de cálculo no estructuradas o no estandarizadas</t>
  </si>
  <si>
    <t>5.</t>
  </si>
  <si>
    <t>Libro de gobierno en formato electrónico</t>
  </si>
  <si>
    <t>6.</t>
  </si>
  <si>
    <t>Libro de gobierno en papel</t>
  </si>
  <si>
    <t>7.</t>
  </si>
  <si>
    <t>Bitácora en documento de texto electrónico</t>
  </si>
  <si>
    <t>8.</t>
  </si>
  <si>
    <t>Bitácora en documento de texto en papel</t>
  </si>
  <si>
    <t>9.</t>
  </si>
  <si>
    <t>De palabra</t>
  </si>
  <si>
    <t>10.</t>
  </si>
  <si>
    <t>Otra</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</si>
  <si>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</si>
  <si>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</si>
  <si>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</si>
  <si>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</si>
  <si>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</si>
  <si>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</si>
  <si>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</si>
  <si>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</si>
  <si>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</si>
  <si>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</si>
  <si>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</si>
  <si>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</si>
  <si>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</si>
  <si>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</si>
  <si>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</si>
  <si>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</si>
  <si>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</si>
  <si>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</si>
  <si>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</si>
  <si>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</si>
  <si>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</si>
  <si>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</si>
  <si>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</si>
  <si>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</si>
  <si>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</si>
  <si>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P265:P266</t>
  </si>
  <si>
    <t>CATALOGOS</t>
  </si>
  <si>
    <t>X</t>
  </si>
  <si>
    <t>Instrucciones generales para las preguntas de la sección:</t>
  </si>
  <si>
    <r>
      <t xml:space="preserve">1.- Periodo de referencia de los datos: 
</t>
    </r>
    <r>
      <rPr>
        <b/>
        <i/>
        <sz val="8"/>
        <color theme="1"/>
        <rFont val="Arial"/>
        <family val="2"/>
      </rPr>
      <t>Durante el año:</t>
    </r>
    <r>
      <rPr>
        <i/>
        <sz val="8"/>
        <color theme="1"/>
        <rFont val="Arial"/>
        <family val="2"/>
      </rPr>
      <t xml:space="preserve"> la información se refiere a lo existente del 1 de enero al 31 de diciembre de 2022.
</t>
    </r>
    <r>
      <rPr>
        <b/>
        <i/>
        <sz val="8"/>
        <color theme="1"/>
        <rFont val="Arial"/>
        <family val="2"/>
      </rPr>
      <t>Al cierre del año:</t>
    </r>
    <r>
      <rPr>
        <i/>
        <sz val="8"/>
        <color theme="1"/>
        <rFont val="Arial"/>
        <family val="2"/>
      </rPr>
      <t xml:space="preserve"> la información se refiere a lo existente al 31 de diciembre de 2022.</t>
    </r>
  </si>
  <si>
    <t>2.- Los catálogos utilizados en el presente cuestionario corresponden a denominaciones estándar, de tal forma que si el nombre de alguna categoría no coincide exactamente con la utilizada en su institución, debe registrar los datos en aquella que sea homóloga.</t>
  </si>
  <si>
    <t>3.- Con excepción de la existencia de instrucciones, variables y/o catálogos específicos que prevean alguna situación particular asociada a la información requerida, en caso de que determinada categoría no se encuentre prevista en su normatividad aplicable, anote "NA" (No aplica) en las celdas correspondientes.</t>
  </si>
  <si>
    <t>4.- Con excepción de la existencia de instrucciones, variables y/o catálogos específicos que prevean alguna situación particular asociada a la información requerida,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t>
  </si>
  <si>
    <t xml:space="preserve">5.- No deje celdas en blanco, salvo en los casos en que la instrucción así lo solicite. </t>
  </si>
  <si>
    <t>Glosario de la sección:</t>
  </si>
  <si>
    <r>
      <t xml:space="preserve">1.- </t>
    </r>
    <r>
      <rPr>
        <b/>
        <i/>
        <sz val="8"/>
        <rFont val="Arial"/>
        <family val="2"/>
      </rPr>
      <t>Contrataciones públicas:</t>
    </r>
    <r>
      <rPr>
        <i/>
        <sz val="8"/>
        <rFont val="Arial"/>
        <family val="2"/>
      </rPr>
      <t xml:space="preserve"> se refiere a aquellas compras de bienes, servicios y obra pública realizadas por los entes gubernamentales, mismas que tienen como objetivo salvaguardar el interés general y eficientar el gasto público.</t>
    </r>
  </si>
  <si>
    <r>
      <t xml:space="preserve">2.- </t>
    </r>
    <r>
      <rPr>
        <b/>
        <i/>
        <sz val="8"/>
        <rFont val="Arial"/>
        <family val="2"/>
      </rPr>
      <t>Persona contratista:</t>
    </r>
    <r>
      <rPr>
        <i/>
        <sz val="8"/>
        <rFont val="Arial"/>
        <family val="2"/>
      </rPr>
      <t xml:space="preserve"> se refiere a aquella persona (física o moral) que celebre contratos de obras públicas, o de servicios relacionados con las mismas, con los entes gubernamentales.</t>
    </r>
  </si>
  <si>
    <r>
      <t xml:space="preserve">3.- </t>
    </r>
    <r>
      <rPr>
        <b/>
        <i/>
        <sz val="8"/>
        <rFont val="Arial"/>
        <family val="2"/>
      </rPr>
      <t xml:space="preserve">Persona proveedora: </t>
    </r>
    <r>
      <rPr>
        <i/>
        <sz val="8"/>
        <rFont val="Arial"/>
        <family val="2"/>
      </rPr>
      <t>se refiere a la persona (física o moral) que celebre contratos de adquisiciones, arrendamientos o servicios con los entes gubernamentales.</t>
    </r>
  </si>
  <si>
    <t>.</t>
  </si>
  <si>
    <t>VII.1 Normatividad para las contrataciones públicas</t>
  </si>
  <si>
    <t>Instrucciones generales para las preguntas de la subsección:</t>
  </si>
  <si>
    <t>1.- Para cada materia, únicamente debe considerar la normatividad propia aplicable a los entes públicos de su entidad federativa. En consecuencia, no debe considerar la Ley de Adquisiciones, Arrendamientos y Servicios del Sector Público ni la Ley de Obras Públicas y Servicios Relacionados con las Mismas. Tampoco debe considerar, de ser el caso, la normatividad correspondiente a algún municipio o demarcación territorial.</t>
  </si>
  <si>
    <t>2.- Para cada materia, en caso de que seleccione el código "2", "3" o "9" en la columna "¿La entidad federativa contaba con alguna disposición normativa propia para la regulación de las contrataciones públicas?" de la pregunta 7.1, no puede registrar información en las preguntas 7.2, 7.3 y 7.4.</t>
  </si>
  <si>
    <t>Glosario de la subsección:</t>
  </si>
  <si>
    <r>
      <t xml:space="preserve">1.- </t>
    </r>
    <r>
      <rPr>
        <b/>
        <i/>
        <sz val="8"/>
        <rFont val="Arial"/>
        <family val="2"/>
      </rPr>
      <t>Garantía:</t>
    </r>
    <r>
      <rPr>
        <i/>
        <sz val="8"/>
        <rFont val="Arial"/>
        <family val="2"/>
      </rPr>
      <t xml:space="preserve"> se refiere a los requerimientos de fondos que permiten asegurar la solvencia de las personas licitantes participantes. Para efectos del presente censo, se consideran las siguientes:</t>
    </r>
  </si>
  <si>
    <r>
      <rPr>
        <b/>
        <i/>
        <sz val="8"/>
        <color theme="1"/>
        <rFont val="Arial"/>
        <family val="2"/>
      </rPr>
      <t>Garantía de anticipo:</t>
    </r>
    <r>
      <rPr>
        <i/>
        <sz val="8"/>
        <color theme="1"/>
        <rFont val="Arial"/>
        <family val="2"/>
      </rPr>
      <t xml:space="preserve"> se refiere a aquella que se utiliza en caso de que las bases permitan la entrega de anticipos a la persona proveedora o contratista, por lo que se deberá exigir una garantía de anticipo por el 100% de los recursos otorgados.</t>
    </r>
  </si>
  <si>
    <r>
      <rPr>
        <b/>
        <i/>
        <sz val="8"/>
        <color theme="1"/>
        <rFont val="Arial"/>
        <family val="2"/>
      </rPr>
      <t xml:space="preserve">Garantía de cumplimiento de contrato: </t>
    </r>
    <r>
      <rPr>
        <i/>
        <sz val="8"/>
        <color theme="1"/>
        <rFont val="Arial"/>
        <family val="2"/>
      </rPr>
      <t>se refiere a aquella que tiene como objetivo garantizar la solvencia de la persona proveedora o contratista que resulte ser la ganadora de determinado procedimiento.</t>
    </r>
  </si>
  <si>
    <r>
      <rPr>
        <b/>
        <i/>
        <sz val="8"/>
        <color theme="1"/>
        <rFont val="Arial"/>
        <family val="2"/>
      </rPr>
      <t xml:space="preserve">Garantía de seriedad conjunta: </t>
    </r>
    <r>
      <rPr>
        <i/>
        <sz val="8"/>
        <color theme="1"/>
        <rFont val="Arial"/>
        <family val="2"/>
      </rPr>
      <t>se refiere a aquella que se utiliza para asegurar que las personas licitantes tengan la capacidad de sostener la propuesta que presentan.</t>
    </r>
  </si>
  <si>
    <r>
      <rPr>
        <b/>
        <i/>
        <sz val="8"/>
        <color theme="1"/>
        <rFont val="Arial"/>
        <family val="2"/>
      </rPr>
      <t>Garantía de vicios ocultos:</t>
    </r>
    <r>
      <rPr>
        <i/>
        <sz val="8"/>
        <color theme="1"/>
        <rFont val="Arial"/>
        <family val="2"/>
      </rPr>
      <t xml:space="preserve"> se refiere a aquella que se utiliza en contra de posibles defectos, vicios ocultos y/o por la falta de calidad y buen funcionamiento de los bienes y servicios adquiridos.</t>
    </r>
  </si>
  <si>
    <t>7.1.-</t>
  </si>
  <si>
    <t>Indique, por cada una de las materias listadas, si al cierre del año 2022 su entidad federativa contaba con alguna disposición normativa propia para la regulación de las contrataciones públicas. En caso afirmativo, anote el nombre de la misma.</t>
  </si>
  <si>
    <t>Para cada materia, en caso de que su entidad federativa no haya contado con alguna disposición normativa propia para la regulación de las contrataciones públicas, se haya encontrado en proceso de integración, o no cuente con información para determinarlo, indíquelo en la columna correspondiente conforme al catálogo respectivo y deje el resto de la fila en blanco.</t>
  </si>
  <si>
    <t>""</t>
  </si>
  <si>
    <t>max</t>
  </si>
  <si>
    <t>min</t>
  </si>
  <si>
    <t>com</t>
  </si>
  <si>
    <t>Materia</t>
  </si>
  <si>
    <r>
      <t xml:space="preserve">¿La entidad federativa contaba con alguna disposición normativa propia para la regulación de las contrataciones públicas?
</t>
    </r>
    <r>
      <rPr>
        <i/>
        <sz val="8"/>
        <rFont val="Arial"/>
        <family val="2"/>
      </rPr>
      <t>(1. Sí / 2. En proceso de integración / 3. No / 9. No identificado)</t>
    </r>
  </si>
  <si>
    <t>Nombre</t>
  </si>
  <si>
    <t>Adquisiciones, arrendamientos y servicios</t>
  </si>
  <si>
    <t>Obra pública y servicios relacionados con la misma</t>
  </si>
  <si>
    <t>En caso de tener algún comentario u observación al dato registrado en la respuesta de la presente pregunta, o los datos que derivan de la misma, favor de anotarlo en el siguiente espacio. De lo contrario, déjelo en blanco.</t>
  </si>
  <si>
    <t>7.2.-</t>
  </si>
  <si>
    <t>Señale, por cada una de las materias listadas, los procedimientos de contratación contemplados al cierre del año 2022 en la disposición normativa propia para la regulación de las contrataciones públicas de su entidad federativa.</t>
  </si>
  <si>
    <t>Para cada materia, seleccione con una "X" el o los procedimientos de contratación que correspondan.</t>
  </si>
  <si>
    <t xml:space="preserve">En caso de que seleccione la columna "Otro procedimiento", debe anotar el nombre de dicho(s) procedimiento(s) en el recuadro destinado para tal efecto que se encuentra al final de la tabla de respuesta. </t>
  </si>
  <si>
    <t>Procedimientos de contratación</t>
  </si>
  <si>
    <t>Adjudicación directa</t>
  </si>
  <si>
    <t>Invitación a cuando menos tres personas o invitación restringida</t>
  </si>
  <si>
    <t>Licitación pública estatal, regional o local</t>
  </si>
  <si>
    <t>Licitación pública nacional</t>
  </si>
  <si>
    <t>Licitación pública internacional</t>
  </si>
  <si>
    <r>
      <t xml:space="preserve">Otro procedimiento
</t>
    </r>
    <r>
      <rPr>
        <i/>
        <sz val="8"/>
        <rFont val="Arial"/>
        <family val="2"/>
      </rPr>
      <t>(especifique)</t>
    </r>
  </si>
  <si>
    <r>
      <t xml:space="preserve">Otro procedimiento:
</t>
    </r>
    <r>
      <rPr>
        <i/>
        <sz val="8"/>
        <color theme="1"/>
        <rFont val="Arial"/>
        <family val="2"/>
      </rPr>
      <t>(especifique)</t>
    </r>
  </si>
  <si>
    <t>7.3.-</t>
  </si>
  <si>
    <t xml:space="preserve">Indique, por cada una de las materias listadas, si al cierre del año 2022 la disposición normativa propia para la regulación de las contrataciones públicas de su entidad federativa contaba con mecanismos de salvaguarda institucional. En caso afirmativo, señale los mecanismos de salvaguarda institucional con los que contaba; utilizando para tal efecto el catálogo que se presenta en la parte inferior de la siguiente tabla. </t>
  </si>
  <si>
    <t>Para cada materia, en caso de que la disposición normativa propia para la regulación de las contrataciones públicas no haya contado con mecanismos de salvaguarda institucional, o no cuente con información para determinarlo, indíquelo en la columna correspondiente conforme al catálogo respectivo y deje el resto de la fila en blanco.</t>
  </si>
  <si>
    <t xml:space="preserve">Para cada materia, seleccione con una "X" el o los mecanismos de salvaguarda institucional que correspondan. </t>
  </si>
  <si>
    <t>En caso de que seleccione el código "15" en el apartado "Mecanismos de salvaguarda institucional", debe anotar el nombre de dicho(s) mecanismo(s) de salvaguarda institucional en el recuadro destinado para tal efecto que se encuentra al final de la tabla de respuesta.</t>
  </si>
  <si>
    <r>
      <t xml:space="preserve">¿La disposición normativa propia para la regulación de las contrataciones públicas de la entidad federativa contaba con mecanismos de salvaguarda institucional?
</t>
    </r>
    <r>
      <rPr>
        <i/>
        <sz val="8"/>
        <rFont val="Arial"/>
        <family val="2"/>
      </rPr>
      <t>(1. Sí / 2. No / 9. No identificado)</t>
    </r>
  </si>
  <si>
    <r>
      <t xml:space="preserve">Mecanismos de salvaguarda institucional
</t>
    </r>
    <r>
      <rPr>
        <i/>
        <sz val="8"/>
        <color theme="1"/>
        <rFont val="Arial"/>
        <family val="2"/>
      </rPr>
      <t>(ver catálogo)</t>
    </r>
  </si>
  <si>
    <r>
      <t xml:space="preserve">Otro mecanismo de salvaguarda institucional:
</t>
    </r>
    <r>
      <rPr>
        <i/>
        <sz val="8"/>
        <color theme="1"/>
        <rFont val="Arial"/>
        <family val="2"/>
      </rPr>
      <t>(especifique)</t>
    </r>
  </si>
  <si>
    <t>Catálogo de mecanismos de salvaguarda institucional</t>
  </si>
  <si>
    <t>Programas anuales de contrataciones públicas</t>
  </si>
  <si>
    <t>Verificación del cumplimiento de las condiciones de las contrataciones públicas</t>
  </si>
  <si>
    <t>Comités de adquisiciones, arrendamientos y servicios / obra pública</t>
  </si>
  <si>
    <t>Mecanismos de solución de controversias</t>
  </si>
  <si>
    <t>Investigación de mercado</t>
  </si>
  <si>
    <t>Instituciones de vigilancia y auditoría de los procedimientos de contratación pública</t>
  </si>
  <si>
    <t>Control de prácticas monopólicas</t>
  </si>
  <si>
    <t>Mecanismos para la denuncia de irregularidades y hechos de corrupción en los procedimientos de contratación pública</t>
  </si>
  <si>
    <t>Integridad de los particulares que participan en los procedimientos de contratación pública</t>
  </si>
  <si>
    <t xml:space="preserve">Sanciones </t>
  </si>
  <si>
    <t>Personas testigos sociales</t>
  </si>
  <si>
    <t>Perfiles y requerimientos mínimos de competencias para las personas servidoras públicas que participan en los procedimientos de contratación pública</t>
  </si>
  <si>
    <r>
      <t xml:space="preserve">Metodologías homólogas de riesgos </t>
    </r>
    <r>
      <rPr>
        <i/>
        <sz val="8"/>
        <rFont val="Arial"/>
        <family val="2"/>
      </rPr>
      <t>(incluyendo corrupción y mayor uso de TIC para gestión de riesgos, controles y seguimiento)</t>
    </r>
  </si>
  <si>
    <r>
      <t xml:space="preserve">Otro mecanismo de salvaguarda institucional </t>
    </r>
    <r>
      <rPr>
        <i/>
        <sz val="8"/>
        <rFont val="Arial"/>
        <family val="2"/>
      </rPr>
      <t>(especifique)</t>
    </r>
  </si>
  <si>
    <t>Criterios de justificación técnica y económica para la definición de las contrataciones públicas</t>
  </si>
  <si>
    <t>7.4.-</t>
  </si>
  <si>
    <t>Indique, por cada una de las materias listadas, si al cierre del año 2022 la disposición normativa propia para la regulación de las contrataciones públicas de su entidad federativa contemplaba como requisito la presentación de algún tipo de garantía durante el procedimiento de contratación. En caso afirmativo, señale los tipos de garantía contemplados.</t>
  </si>
  <si>
    <t>Para cada materia, en caso de que la disposición normativa propia para la regulación de las contrataciones públicas no haya contemplado como requisito la presentación de algún tipo de garantía durante el procedimiento de contratación, o no cuente con información para determinarlo, indíquelo en la columna correspondiente conforme al catálogo respectivo y deje el resto de la fila en blanco.</t>
  </si>
  <si>
    <t xml:space="preserve">Para cada materia, seleccione con una "X" el o los tipos de garantía que correspondan. </t>
  </si>
  <si>
    <t>En caso de que seleccione la columna "Otro tipo de garantía", debe anotar el nombre de dicho(s) tipo(s) de garantía en el recuadro destinado para tal efecto que se encuentra al final de la tabla de respuesta.</t>
  </si>
  <si>
    <r>
      <t xml:space="preserve">¿La disposición normativa propia para la regulación de las contrataciones públicas de la entidad federativa contemplaba como requisito la presentación de algún tipo de garantía durante el procedimiento de contratación?
</t>
    </r>
    <r>
      <rPr>
        <i/>
        <sz val="8"/>
        <rFont val="Arial"/>
        <family val="2"/>
      </rPr>
      <t>(1. Sí / 2. No / 9. No identificado)</t>
    </r>
  </si>
  <si>
    <t>Tipos de garantía</t>
  </si>
  <si>
    <t>Garantía de anticipo</t>
  </si>
  <si>
    <t>Garantía de cumplimiento de contrato</t>
  </si>
  <si>
    <t>Garantía de seriedad conjunta</t>
  </si>
  <si>
    <t>Garantía de vicios
ocultos</t>
  </si>
  <si>
    <r>
      <t xml:space="preserve">Otro tipo de garantía
</t>
    </r>
    <r>
      <rPr>
        <i/>
        <sz val="8"/>
        <rFont val="Arial"/>
        <family val="2"/>
      </rPr>
      <t>(especifique)</t>
    </r>
  </si>
  <si>
    <r>
      <t xml:space="preserve">Otro tipo de garantía:
</t>
    </r>
    <r>
      <rPr>
        <i/>
        <sz val="8"/>
        <rFont val="Arial"/>
        <family val="2"/>
      </rPr>
      <t>(especifique)</t>
    </r>
  </si>
  <si>
    <t>VII.2 Sistema electrónico de contrataciones públicas</t>
  </si>
  <si>
    <t>Instrucción general para las preguntas de la subsección:</t>
  </si>
  <si>
    <t>1.- Debe considerar el sistema electrónico propio de contrataciones públicas del que la Administración Pública de su entidad federativa, a través de alguna de sus instituciones, tenga el carácter de administradora general; es decir, sea responsable del almacenamiento y resguardo de la información; de la administración de permisos y usuarios para el registro y consulta de la información; así como del mantenimiento general del sistema. En consecuencia, no debe considerar el Sistema Electrónico de Información Pública Gubernamental “CompraNet” del Gobierno Federal. Tampoco debe considerar, de ser el caso, aquel que sea responsabilidad de algún municipio o demarcación territorial.</t>
  </si>
  <si>
    <r>
      <t xml:space="preserve">1.- </t>
    </r>
    <r>
      <rPr>
        <b/>
        <i/>
        <sz val="8"/>
        <color theme="1"/>
        <rFont val="Arial"/>
        <family val="2"/>
      </rPr>
      <t xml:space="preserve">Inconformidad: </t>
    </r>
    <r>
      <rPr>
        <i/>
        <sz val="8"/>
        <color theme="1"/>
        <rFont val="Arial"/>
        <family val="2"/>
      </rPr>
      <t>se refiere a las quejas interpuestas por las personas participantes en relación con el proceso de adjudicación, lo cual incluye el diseño de las bases y convocatoria, el desarrollo de los eventos de juntas de aclaraciones, la presentación de propuestas y fallo, o cualquier otro acto o decisión de las autoridades.</t>
    </r>
  </si>
  <si>
    <r>
      <t xml:space="preserve">2.- </t>
    </r>
    <r>
      <rPr>
        <b/>
        <i/>
        <sz val="8"/>
        <color theme="1"/>
        <rFont val="Arial"/>
        <family val="2"/>
      </rPr>
      <t xml:space="preserve">Sistema electrónico de contrataciones públicas: </t>
    </r>
    <r>
      <rPr>
        <i/>
        <sz val="8"/>
        <color theme="1"/>
        <rFont val="Arial"/>
        <family val="2"/>
      </rPr>
      <t>se refiere al sistema electrónico de información pública gubernamental en materia de contrataciones públicas que se encuentra organizado en una base de datos, sistema de información o plataforma informática con fácil acceso para consultar, recuperar y analizar dicha información, a efecto de fortalecer los procesos de contratación, incrementar la transparencia de los contratos, fomentar la participación activa de las personas contratistas y proveedoras, así como supervisar y fiscalizar dicha actividad.</t>
    </r>
  </si>
  <si>
    <t>7.5.-</t>
  </si>
  <si>
    <t>Indique si al cierre del año 2022 la Administración Pública de su entidad federativa contaba con algún sistema electrónico propio de contrataciones públicas. En caso afirmativo, especifique el lugar donde se encuentra disponible o, en su defecto, la no disponibilidad del mismo.</t>
  </si>
  <si>
    <t>En caso de que no haya contado con algún sistema electrónico propio de contrataciones públicas, se haya encontrado en proceso de integración, o no cuente con información para determinarlo, indíquelo en la columna correspondiente conforme al catálogo respectivo y deje el resto de la fila en blanco.</t>
  </si>
  <si>
    <t>En caso de que haya contado con algún sistema electrónico propio de contrataciones públicas, pero este no se encuentre disponible en línea, en la columna "Sitio donde se encuentra disponible (URL)" anote "NA" (No aplica).</t>
  </si>
  <si>
    <t>En caso de que seleccione el código "3" o "9" en la columna "¿Contaba con algún sistema electrónico propio de contrataciones públicas?", explique dicha situación en el recuadro que se encuentra en la parte inferior de la tabla de respuesta.</t>
  </si>
  <si>
    <r>
      <t xml:space="preserve">¿Contaba con algún sistema electrónico propio de contrataciones públicas?
</t>
    </r>
    <r>
      <rPr>
        <i/>
        <sz val="8"/>
        <rFont val="Arial"/>
        <family val="2"/>
      </rPr>
      <t>(1. Sí / 2. En proceso de integración / 3. No / 9. No identificado)</t>
    </r>
  </si>
  <si>
    <t>Sitio donde se encuentra disponible (URL)</t>
  </si>
  <si>
    <t>7.6.-</t>
  </si>
  <si>
    <t>Señale las etapas de los procedimientos de contratación que se registraban al cierre del año 2022 en el sistema electrónico propio de contrataciones públicas de la Administración Pública de su entidad federativa.</t>
  </si>
  <si>
    <t>En caso de que haya seleccionado el código "2", "3" o "9" en la columna "¿Contaba con algún sistema electrónico propio de contrataciones públicas?" de la pregunta anterior, no puede registrar información en el presente reactivo.</t>
  </si>
  <si>
    <t xml:space="preserve">Seleccione con una "X" el o los códigos que correspondan. </t>
  </si>
  <si>
    <t>En caso de seleccionar el código "99" no puede seleccionar otro código.</t>
  </si>
  <si>
    <t>1. Convocatoria pública e invitación</t>
  </si>
  <si>
    <t>2. Junta de aclaraciones</t>
  </si>
  <si>
    <t>3. Acto de presentación y apertura de proposiciones</t>
  </si>
  <si>
    <t>4. Análisis y evaluación de propuestas</t>
  </si>
  <si>
    <t>5. Declaración de licitación desierta</t>
  </si>
  <si>
    <t>6. Cancelación</t>
  </si>
  <si>
    <t>7. Emisión del fallo y adjudicación</t>
  </si>
  <si>
    <t>8. Contratación</t>
  </si>
  <si>
    <t>9. Inconformidad</t>
  </si>
  <si>
    <r>
      <t xml:space="preserve">10. Otra etapa </t>
    </r>
    <r>
      <rPr>
        <sz val="8"/>
        <color theme="1"/>
        <rFont val="Arial"/>
        <family val="2"/>
      </rPr>
      <t>(</t>
    </r>
    <r>
      <rPr>
        <i/>
        <sz val="8"/>
        <color theme="1"/>
        <rFont val="Arial"/>
        <family val="2"/>
      </rPr>
      <t>especifique)</t>
    </r>
  </si>
  <si>
    <t>99. No identificado</t>
  </si>
  <si>
    <t>VII.3 Registros administrativos en materia de contrataciones públicas</t>
  </si>
  <si>
    <t>Instrucción general para la pregunta de la subsección:</t>
  </si>
  <si>
    <t>1.- Debe considerar los registros administrativos propios de contrataciones públicas de los que la Administración Pública de su entidad federativa, a través de alguna de sus instituciones, tenga el carácter de institución responsable de los mismos; es decir, sea responsable del almacenamiento y resguardo de la información; de la administración de permisos y usuarios para el registro y consulta de la información; así como del mantenimiento general de los registros administrativos. En consecuencia, no debe considerar aquellos registros administrativos en materia de contrataciones públicas del Gobierno Federal, como son, por ejemplo, el Registro Único de Proveedores y Contratistas o el Directorio de Proveedores y Contratistas Sancionados. Tampoco debe considerar, de ser el caso, aquellos que sean responsabilidad de algún municipio o demarcación territorial.</t>
  </si>
  <si>
    <r>
      <t xml:space="preserve">1.- </t>
    </r>
    <r>
      <rPr>
        <b/>
        <i/>
        <sz val="8"/>
        <color theme="1"/>
        <rFont val="Arial"/>
        <family val="2"/>
      </rPr>
      <t xml:space="preserve">Institución responsable: </t>
    </r>
    <r>
      <rPr>
        <i/>
        <sz val="8"/>
        <color theme="1"/>
        <rFont val="Arial"/>
        <family val="2"/>
      </rPr>
      <t>se refiere a la institución responsable del almacenamiento y resguardo de la información; de la administración de permisos y usuarios para el registro y consulta de la información; así como del mantenimiento general del registro administrativo.</t>
    </r>
  </si>
  <si>
    <r>
      <t xml:space="preserve">2.- </t>
    </r>
    <r>
      <rPr>
        <b/>
        <i/>
        <sz val="8"/>
        <rFont val="Arial"/>
        <family val="2"/>
      </rPr>
      <t>Registro administrativo:</t>
    </r>
    <r>
      <rPr>
        <i/>
        <sz val="8"/>
        <rFont val="Arial"/>
        <family val="2"/>
      </rPr>
      <t xml:space="preserve"> se refiere a la serie de datos que se recaban de manera sistemática sobre un hecho, evento, suceso o acción sujeto a regulación o control y que son actualizados permanentemente como parte de la función de oficinas públicas, privadas o de organizaciones de la sociedad civil, y que originalmente son recolectados con fines no estadísticos.</t>
    </r>
  </si>
  <si>
    <r>
      <t xml:space="preserve">3.- </t>
    </r>
    <r>
      <rPr>
        <b/>
        <i/>
        <sz val="8"/>
        <color theme="1"/>
        <rFont val="Arial"/>
        <family val="2"/>
      </rPr>
      <t xml:space="preserve">Registro de personas servidoras públicas que intervienen en procedimientos de contratación pública: </t>
    </r>
    <r>
      <rPr>
        <i/>
        <sz val="8"/>
        <color theme="1"/>
        <rFont val="Arial"/>
        <family val="2"/>
      </rPr>
      <t>se refiere al registro que contiene los datos básicos de identificación de las personas servidoras públicas que participan en las distintas etapas de los procedimientos de contratación, con el objetivo de garantizar que la toma de decisiones gubernamentales en la materia se apegue a los criterios de eficiencia, eficacia y transparencia, así como para prevenir posibles conflictos de intereses.</t>
    </r>
  </si>
  <si>
    <r>
      <t xml:space="preserve">4.- </t>
    </r>
    <r>
      <rPr>
        <b/>
        <i/>
        <sz val="8"/>
        <color theme="1"/>
        <rFont val="Arial"/>
        <family val="2"/>
      </rPr>
      <t xml:space="preserve">Registro de personas testigos sociales: </t>
    </r>
    <r>
      <rPr>
        <i/>
        <sz val="8"/>
        <color theme="1"/>
        <rFont val="Arial"/>
        <family val="2"/>
      </rPr>
      <t>se refiere al registro que contiene los datos básicos de las personas testigos sociales que participan en la gestión de las contrataciones públicas, las cuales se constituyen como representantes de la sociedad civil que coadyuvan, según la normatividad aplicable, a que la conducción de los procedimientos de contratación se realice en términos de legalidad y transparencia.</t>
    </r>
  </si>
  <si>
    <t>7.7.-</t>
  </si>
  <si>
    <t>Indique los registros administrativos de contrataciones públicas con los que contaba al cierre del año 2022 la Administración Pública de su entidad federativa. Por cada uno de estos, indique si formaba parte del sistema electrónico propio de contrataciones públicas. Asimismo, señale la institución responsable, el año de creación, la periodicidad de actualización y la situación que mejor los describa al cierre del referido año; utilizando para tal efecto los catálogos que se presentan en la parte inferior de la siguiente tabla. Finalmente, anote la cantidad de personas proveedoras, proveedoras sancionadas, contratistas, contratistas sancionadas, testigos sociales y servidoras públicas, según corresponda, registradas en cada uno de estos.</t>
  </si>
  <si>
    <t>En caso de que no haya contado con determinado registro administrativo de contrataciones públicas, se haya encontrado en proceso de integración, o no cuente con información para determinarlo, indíquelo en la columna correspondiente conforme al catálogo respectivo y deje el resto de la fila en blanco.</t>
  </si>
  <si>
    <t>En caso de que haya seleccionado el código "2", "3" o "9" en la columna "¿Contaba con algún sistema electrónico propio de contrataciones públicas?" de la pregunta 7.5, no puede registrar información en la columna "¿Formaba parte del sistema electrónico propio de contrataciones públicas?".</t>
  </si>
  <si>
    <t>En la columna "Nombre" del apartado "Institución responsable" anote el nombre de la institución responsable de la operación de determinado registro administrativo de contrataciones públicas, de acuerdo con la información reportada en la pregunta 1.1 de la sección I del módulo 1 de este censo. En caso de que esta instrucción no le aplique derivado de que el registro administrativo de contrataciones públicas sea responsabilidad de dos o más instituciones, anote la leyenda "VARIAS" en la referida columna y explique dicha situación en el recuadro que se encuentra en la parte inferior de la tabla de respuesta.</t>
  </si>
  <si>
    <t>En la columna "Cantidad de registros" debe considerar la cantidad de registros acumulados al cierre del año 2022 en determinado registro administrativo de contrataciones públicas, independientemente de su año de inscripción.</t>
  </si>
  <si>
    <t>Registros administrativos de contrataciones públicas</t>
  </si>
  <si>
    <r>
      <t xml:space="preserve">¿Contaba con el registro administrativo?
</t>
    </r>
    <r>
      <rPr>
        <i/>
        <sz val="8"/>
        <color theme="1"/>
        <rFont val="Arial"/>
        <family val="2"/>
      </rPr>
      <t>(1. Sí / 2. En proceso de integración / 3. No / 9. No identificado)</t>
    </r>
  </si>
  <si>
    <r>
      <t xml:space="preserve">¿Formaba parte del sistema electrónico propio de contrataciones públicas?
</t>
    </r>
    <r>
      <rPr>
        <i/>
        <sz val="8"/>
        <color theme="1"/>
        <rFont val="Arial"/>
        <family val="2"/>
      </rPr>
      <t>(1. Sí / 2. En proceso de integración / 3. No / 9. No identificado)</t>
    </r>
  </si>
  <si>
    <t>Identificación y caracterización del registro administrativo</t>
  </si>
  <si>
    <t>Cantidad de registros</t>
  </si>
  <si>
    <t>Institución responsable</t>
  </si>
  <si>
    <r>
      <t xml:space="preserve">Año de creación
</t>
    </r>
    <r>
      <rPr>
        <i/>
        <sz val="8"/>
        <color theme="1"/>
        <rFont val="Arial"/>
        <family val="2"/>
      </rPr>
      <t>(aaaa)</t>
    </r>
  </si>
  <si>
    <r>
      <t xml:space="preserve">Periodicidad de actualización
</t>
    </r>
    <r>
      <rPr>
        <i/>
        <sz val="8"/>
        <color theme="1"/>
        <rFont val="Arial"/>
        <family val="2"/>
      </rPr>
      <t>(ver catálogo)</t>
    </r>
  </si>
  <si>
    <r>
      <t xml:space="preserve">Situación del registro administrativo
</t>
    </r>
    <r>
      <rPr>
        <i/>
        <sz val="8"/>
        <color theme="1"/>
        <rFont val="Arial"/>
        <family val="2"/>
      </rPr>
      <t>(ver catálogo)</t>
    </r>
  </si>
  <si>
    <r>
      <t xml:space="preserve">ID institución
</t>
    </r>
    <r>
      <rPr>
        <i/>
        <sz val="8"/>
        <color theme="1"/>
        <rFont val="Arial"/>
        <family val="2"/>
      </rPr>
      <t>(para uso exclusivo del personal del INEGI)</t>
    </r>
  </si>
  <si>
    <t>SPC</t>
  </si>
  <si>
    <t>año de creación</t>
  </si>
  <si>
    <t>cantidad de registros</t>
  </si>
  <si>
    <t>Registro de personas proveedoras</t>
  </si>
  <si>
    <t>Registro de personas proveedoras sancionadas</t>
  </si>
  <si>
    <t>Registro de personas contratistas</t>
  </si>
  <si>
    <t>Registro de personas contratistas sancionadas</t>
  </si>
  <si>
    <t>Registro de personas testigos sociales</t>
  </si>
  <si>
    <t>Registro de personas servidoras públicas que intervienen en procedimientos de contratación pública</t>
  </si>
  <si>
    <t>Catálogo de periodicidad de actualización</t>
  </si>
  <si>
    <t>Catálogo de situación del registro administrativo</t>
  </si>
  <si>
    <t>Permanente / tiempo real</t>
  </si>
  <si>
    <t>No se encuentra automatizado. Está impreso en papel y se ubica en oficinas diferentes. Requiere un esfuerzo considerable del personal para su recopilación e integración</t>
  </si>
  <si>
    <t>Diario</t>
  </si>
  <si>
    <t>No se encuentra automatizado. Está en un archivo electrónico de procesador de texto y se ubica en oficinas diferentes. Requiere un esfuerzo considerable del personal para su recopilación e integración</t>
  </si>
  <si>
    <t>Semanal</t>
  </si>
  <si>
    <t>Se encuentra en una hoja de cálculo, pero no cuenta con códigos, controles de consistencia ni campos estandarizados, por tratarse de planillas para sistematizar información para controles administrativos. Requiere un esfuerzo considerable para ser transformado y ser aprovechado estadísticamente</t>
  </si>
  <si>
    <t>Quincenal</t>
  </si>
  <si>
    <t>Se encuentra organizado en forma sistemática en archivos (formato de tabla, archivo plano o planilla Excel) a través de un formulario estandarizado de computadora, con elementos de identificación y seguridad. Los archivos pueden ser entregados en medios electrónicos o ser enviados por correo electrónico u otro método de transferencia electrónica de datos</t>
  </si>
  <si>
    <t>Mensual</t>
  </si>
  <si>
    <t>Se encuentra organizado en una base de datos, sistema de información o plataforma informática con fácil acceso para consultar, recuperar y analizar la información</t>
  </si>
  <si>
    <t>Bimestral</t>
  </si>
  <si>
    <t>Trimestral</t>
  </si>
  <si>
    <t>Cuatrimestral</t>
  </si>
  <si>
    <t>Semestral</t>
  </si>
  <si>
    <t>Anual</t>
  </si>
  <si>
    <t>Periodos mayores a un año</t>
  </si>
  <si>
    <t>Otra periodicidad</t>
  </si>
  <si>
    <t>99.</t>
  </si>
  <si>
    <t>VII.4 Contratos</t>
  </si>
  <si>
    <t>1.- Las cifras deben anotarse en pesos mexicanos (no deberá agregarse la frase “miles o millones de pesos”).</t>
  </si>
  <si>
    <t>2.- No debe considerar decimales en las cifras registradas en las preguntas correspondientes, por lo que debe redondear las cifras a sus valores enteros más cercanos.</t>
  </si>
  <si>
    <t>3.- La categoría “Recursos propios” hace referencia a aquellos ingresos de la entidad federativa que provienen de los impuestos, derechos, productos y aprovechamientos.</t>
  </si>
  <si>
    <t>4.- La categoría “Recursos provenientes de otro ámbito de gobierno” hace referencia a aquellos ingresos de la entidad federativa que provienen de las participaciones, aportaciones y transferencias federales y, de ser el caso, algún concepto similar del ámbito municipal.</t>
  </si>
  <si>
    <t>5.- La categoría “Mixto” hace referencia a aquellos ingresos de la entidad federativa que provienen tanto de los impuestos, derechos, productos y aprovechamientos, como de las participaciones, aportaciones y transferencias federales y, de ser el caso, algún concepto similar del ámbito municipal.</t>
  </si>
  <si>
    <r>
      <t xml:space="preserve">1.- </t>
    </r>
    <r>
      <rPr>
        <b/>
        <i/>
        <sz val="8"/>
        <rFont val="Arial"/>
        <family val="2"/>
      </rPr>
      <t>Contrataciones o compras consolidadas:</t>
    </r>
    <r>
      <rPr>
        <i/>
        <sz val="8"/>
        <rFont val="Arial"/>
        <family val="2"/>
      </rPr>
      <t xml:space="preserve"> se refiere a la agrupación de los requerimientos de distintos entes gubernamentales para la compra conjunta de bienes de uso generalizado.</t>
    </r>
  </si>
  <si>
    <r>
      <t xml:space="preserve">2.- </t>
    </r>
    <r>
      <rPr>
        <b/>
        <i/>
        <sz val="8"/>
        <rFont val="Arial"/>
        <family val="2"/>
      </rPr>
      <t>Contratos o convenios marco:</t>
    </r>
    <r>
      <rPr>
        <i/>
        <sz val="8"/>
        <rFont val="Arial"/>
        <family val="2"/>
      </rPr>
      <t xml:space="preserve"> se refiere a la contratación basada en un acuerdo de voluntades que celebra algún ente gubernamental con una o más posibles personas proveedoras, a través del cual se establecen las especificaciones técnicas y de calidad, alcances, precios y condiciones que regularán la adquisición o arrendamiento de bienes muebles, o la prestación de servicios.</t>
    </r>
  </si>
  <si>
    <r>
      <t xml:space="preserve">3.- </t>
    </r>
    <r>
      <rPr>
        <b/>
        <i/>
        <sz val="8"/>
        <rFont val="Arial"/>
        <family val="2"/>
      </rPr>
      <t>Convenios modificatorios:</t>
    </r>
    <r>
      <rPr>
        <i/>
        <sz val="8"/>
        <rFont val="Arial"/>
        <family val="2"/>
      </rPr>
      <t xml:space="preserve"> se refiere a aquellos documentos en los cuales, de común acuerdo entre los entes gubernamentales y las personas proveedoras y/o contratistas, se llevan a cabo modificaciones en las cláusulas del contenido de un contrato o convenio firmado con anterioridad, sin que ello signifique la terminación o renovación de este último.</t>
    </r>
  </si>
  <si>
    <t>7.8.-</t>
  </si>
  <si>
    <t>Anote la cantidad de contratos realizados durante el año 2022 por la Administración Pública de su entidad federativa con personas proveedoras y/o contratistas, según materia, procedimiento de contratación y origen de los recursos.</t>
  </si>
  <si>
    <t>(1 de 2)</t>
  </si>
  <si>
    <t>Contratos realizados, según procedimiento de contratación y origen de los recursos</t>
  </si>
  <si>
    <t>Total</t>
  </si>
  <si>
    <t>Recursos propios</t>
  </si>
  <si>
    <t>Recursos provenientes de otro ámbito de gobierno</t>
  </si>
  <si>
    <t>Mixto</t>
  </si>
  <si>
    <t>Subtotal</t>
  </si>
  <si>
    <t>TOTAL</t>
  </si>
  <si>
    <t>NS</t>
  </si>
  <si>
    <t>SUMA</t>
  </si>
  <si>
    <t>COMP</t>
  </si>
  <si>
    <t>S</t>
  </si>
  <si>
    <t>(2 de 2)</t>
  </si>
  <si>
    <t>Otro procedimiento</t>
  </si>
  <si>
    <t>Otro procedimiento
(especifique)</t>
  </si>
  <si>
    <t>7.9.-</t>
  </si>
  <si>
    <t>Anote el monto asociado a los contratos realizados durante el año 2022 por la Administración Pública de su entidad federativa con personas proveedores y/o contratistas, según materia, procedimiento de contratación y origen de los recursos.</t>
  </si>
  <si>
    <t>Para cada materia en determinado procedimiento de contratación y origen de los recursos, en caso de que la cantidad reportada como respuesta en la pregunta anterior no sea un dato numérico mayor a cero, no puede registrar información en el presente reactivo.</t>
  </si>
  <si>
    <t>Monto asociado a los contratos realizados, según procedimiento de contratación y origen de los recursos</t>
  </si>
  <si>
    <t>Largo dec</t>
  </si>
  <si>
    <t>Comp</t>
  </si>
  <si>
    <t>7.10.-</t>
  </si>
  <si>
    <t>Indique si durante el año 2022 la Administración Pública de su entidad federativa implementó algún esquema de contratos o convenios marco. En caso afirmativo, anote la cantidad de contratos o convenios marco realizados durante el referido año, así como el monto asociado a estos, según origen de los recursos.</t>
  </si>
  <si>
    <t>En caso de que no haya implementado algún esquema de contratos o convenios marco, o no cuente con información para determinarlo, indíquelo en la columna correspondiente conforme al catálogo respectivo y deje el resto de la fila en blanco.</t>
  </si>
  <si>
    <t>Para cada tipo de origen de los recursos, en caso de que la cantidad reportada como respuesta en la columna correspondiente del apartado "Contratos o convenios marco realizados, según origen de los recursos" no sea un dato numérico mayor a cero, no puede registrar información en la respectiva columna del apartado "Monto asociado a los contratos o convenios marco realizados, según origen de los recursos".</t>
  </si>
  <si>
    <r>
      <t xml:space="preserve">¿Implementó algún esquema de contratos o convenios marco?
</t>
    </r>
    <r>
      <rPr>
        <i/>
        <sz val="8"/>
        <color theme="1"/>
        <rFont val="Arial"/>
        <family val="2"/>
      </rPr>
      <t>(1. Sí / 2. No / 9. No identificado)</t>
    </r>
  </si>
  <si>
    <t>Contratos o convenios marco realizados, según origen de los recursos</t>
  </si>
  <si>
    <t>Monto asociado a los contratos o convenios marco realizados, según origen de los recursos</t>
  </si>
  <si>
    <t>7.11.-</t>
  </si>
  <si>
    <t>Indique si durante el año 2022 la Administración Pública de su entidad federativa implementó algún esquema de contrataciones o compras consolidadas. En caso afirmativo, anote la cantidad de contrataciones o compras consolidadas realizadas durante el referido año, así como el monto asociado a estas, según origen de los recursos.</t>
  </si>
  <si>
    <t>En caso de que no haya implementado algún esquema de contrataciones o compras consolidadas, o no cuente con información para determinarlo, indíquelo en la columna correspondiente conforme al catálogo respectivo y deje el resto de la fila en blanco.</t>
  </si>
  <si>
    <t>Para cada tipo de origen de los recursos, en caso de que la cantidad reportada como respuesta en la columna correspondiente del apartado "Contrataciones o compras consolidadas, según origen de los recursos" no sea un dato numérico mayor a cero, no puede registrar información en la respectiva columna del apartado "Monto asociado a las contrataciones o compras consolidadas, según origen de los recursos".</t>
  </si>
  <si>
    <r>
      <t xml:space="preserve">¿Implementó algún esquema de contrataciones o compras consolidadas?
</t>
    </r>
    <r>
      <rPr>
        <i/>
        <sz val="8"/>
        <color theme="1"/>
        <rFont val="Arial"/>
        <family val="2"/>
      </rPr>
      <t>(1. Sí / 2. No / 9. No identificado)</t>
    </r>
  </si>
  <si>
    <t>Contrataciones o compras consolidadas, según origen de los recursos</t>
  </si>
  <si>
    <t>Monto asociado a las contrataciones o compras consolidadas, según origen de los recursos</t>
  </si>
  <si>
    <t>7.12.-</t>
  </si>
  <si>
    <t>Indique si durante el año 2022 la Administración Pública de su entidad federativa realizó convenios modificatorios. En caso afirmativo, anote la cantidad de convenios modificatorios realizados, según la temporalidad de los contratos firmados con anterioridad.</t>
  </si>
  <si>
    <t>En caso de que no haya realizado convenios modificatorios, o no cuente con información para determinarlo, indíquelo en la columna correspondiente conforme al catálogo respectivo y deje el resto de la fila en blanco.</t>
  </si>
  <si>
    <t>En caso de que la suma de las cantidades reportadas como respuesta en la columna "Total" de la pregunta 7.8 no sea un dato numérico mayor a cero, no puede registrar información en la columna "Contratos celebrados durante el año".</t>
  </si>
  <si>
    <t>La cantidad registrada en la columna "Contratos celebrados durante el año" debe ser igual o menor a la suma de las cantidades reportadas como respuesta en la columna "Total" de la pregunta 7.8.</t>
  </si>
  <si>
    <r>
      <t xml:space="preserve">¿Realizó convenios modificatorios?
</t>
    </r>
    <r>
      <rPr>
        <i/>
        <sz val="8"/>
        <color theme="1"/>
        <rFont val="Arial"/>
        <family val="2"/>
      </rPr>
      <t>(1. Sí / 2. No / 9. No identificado)</t>
    </r>
  </si>
  <si>
    <t>Convenios modificatorios realizados, según temporalidad de los contratos firmados con anterioridad</t>
  </si>
  <si>
    <t>Contratos celebrados durante el año</t>
  </si>
  <si>
    <t>Contratos celebrados en ejercicios anteriores</t>
  </si>
  <si>
    <t>VII.5 Estudios de impacto urbano y ambiental</t>
  </si>
  <si>
    <r>
      <t xml:space="preserve">1.- </t>
    </r>
    <r>
      <rPr>
        <b/>
        <i/>
        <sz val="8"/>
        <rFont val="Arial"/>
        <family val="2"/>
      </rPr>
      <t>Estudios de impacto urbano y ambiental:</t>
    </r>
    <r>
      <rPr>
        <i/>
        <sz val="8"/>
        <rFont val="Arial"/>
        <family val="2"/>
      </rPr>
      <t xml:space="preserve"> se refiere a los estudios técnicos especializados que incluyen la descripción de las alteraciones urbanas y ambientales que se generan por determinada obra o actividad que se pretende realizar, así como las medidas preventivas de mitigación y compensación ambiental, las cuales tienen como objetivo evitar y/o reducir los efectos negativos en el entorno y en el ambiente.</t>
    </r>
  </si>
  <si>
    <t>7.13.-</t>
  </si>
  <si>
    <t>Indique si durante el año 2022 la Administración Pública de su entidad federativa presentó estudios de impacto urbano y ambiental para la realización de obras públicas. En caso afirmativo, anote el total de estudios de impacto urbano y ambiental presentados.</t>
  </si>
  <si>
    <t>En caso de que no haya presentado estudios de impacto urbano y ambiental para la realización de obras públicas, o no cuente con información para determinarlo, indíquelo en la columna correspondiente conforme al catálogo respectivo y deje el resto de la fila en blanco.</t>
  </si>
  <si>
    <r>
      <t xml:space="preserve">¿Presentó estudios de impacto urbano y ambiental para la realización de obras públicas?
</t>
    </r>
    <r>
      <rPr>
        <i/>
        <sz val="8"/>
        <color theme="1"/>
        <rFont val="Arial"/>
        <family val="2"/>
      </rPr>
      <t>(1. Sí / 2. No / 9. No identificado)</t>
    </r>
  </si>
  <si>
    <t>Estudios de impacto urbano y ambiental presentados</t>
  </si>
  <si>
    <t>restricción</t>
  </si>
  <si>
    <t>CNGE 2023</t>
  </si>
  <si>
    <t>Se refiere a las siglas con las que se identifica al Censo Nacional de Gobiernos Estatales 2023.</t>
  </si>
  <si>
    <t>Contrataciones o compras consolidadas</t>
  </si>
  <si>
    <t>Se refiere a la agrupación de los requerimientos de distintos entes gubernamentales para la compra conjunta de bienes de uso generalizado.</t>
  </si>
  <si>
    <t>Contrataciones públicas</t>
  </si>
  <si>
    <t>Se refiere a aquellas compras de bienes, servicios y obra pública realizadas por los entes gubernamentales, mismas que tienen como objetivo salvaguardar el interés general y eficientar el gasto público.</t>
  </si>
  <si>
    <t>Contratos o convenios marco</t>
  </si>
  <si>
    <t>Se refiere a la contratación basada en un acuerdo de voluntades que celebra algún ente gubernamental con una o más posibles personas proveedoras, a través del cual se establecen las especificaciones técnicas y de calidad, alcances, precios y condiciones que regularán la adquisición o arrendamiento de bienes muebles, o la prestación de servicios.</t>
  </si>
  <si>
    <t>Convenios modificatorios</t>
  </si>
  <si>
    <t>Se refiere a aquellos documentos en los cuales, de común acuerdo entre los entes gubernamentales y las personas proveedoras y/o contratistas, se llevan a cabo modificaciones en las cláusulas del contenido de un contrato o convenio firmado con anterioridad, sin que ello signifique la terminación o renovación de este último.</t>
  </si>
  <si>
    <t>Estudios de impacto urbano y ambiental</t>
  </si>
  <si>
    <t>Se refiere a los estudios técnicos especializados que incluyen la descripción de las alteraciones urbanas y ambientales que se generan por determinada obra o actividad que se pretende realizar, así como las medidas preventivas de mitigación y compensación ambiental, las cuales tienen como objetivo evitar y/o reducir los efectos negativos en el entorno y en el ambiente.</t>
  </si>
  <si>
    <t>Garantía</t>
  </si>
  <si>
    <t>Se refiere a los requerimientos de fondos que permiten asegurar la solvencia de las personas licitantes participantes. Para efectos del presente censo, se consideran las siguientes:</t>
  </si>
  <si>
    <r>
      <rPr>
        <b/>
        <sz val="9"/>
        <color theme="1"/>
        <rFont val="Arial"/>
        <family val="2"/>
      </rPr>
      <t>Garantía de anticipo:</t>
    </r>
    <r>
      <rPr>
        <sz val="9"/>
        <color theme="1"/>
        <rFont val="Arial"/>
        <family val="2"/>
      </rPr>
      <t xml:space="preserve"> se refiere a aquella que se utiliza en caso de que las bases permitan la entrega de anticipos a la persona proveedora o contratista, por lo que se deberá exigir una garantía de anticipo por el 100% de los recursos otorgados.</t>
    </r>
  </si>
  <si>
    <r>
      <rPr>
        <b/>
        <sz val="9"/>
        <color theme="1"/>
        <rFont val="Arial"/>
        <family val="2"/>
      </rPr>
      <t xml:space="preserve">Garantía de cumplimiento de contrato: </t>
    </r>
    <r>
      <rPr>
        <sz val="9"/>
        <color theme="1"/>
        <rFont val="Arial"/>
        <family val="2"/>
      </rPr>
      <t>se refiere a aquella que tiene como objetivo garantizar la solvencia de la persona proveedora o contratista que resulte ser la ganadora de determinado procedimiento.</t>
    </r>
  </si>
  <si>
    <r>
      <rPr>
        <b/>
        <sz val="9"/>
        <color theme="1"/>
        <rFont val="Arial"/>
        <family val="2"/>
      </rPr>
      <t xml:space="preserve">Garantía de seriedad conjunta: </t>
    </r>
    <r>
      <rPr>
        <sz val="9"/>
        <color theme="1"/>
        <rFont val="Arial"/>
        <family val="2"/>
      </rPr>
      <t>se refiere a aquella que se utiliza para asegurar que las personas licitantes tengan la capacidad de sostener la propuesta que presentan.</t>
    </r>
  </si>
  <si>
    <r>
      <rPr>
        <b/>
        <sz val="9"/>
        <color theme="1"/>
        <rFont val="Arial"/>
        <family val="2"/>
      </rPr>
      <t>Garantía de vicios ocultos:</t>
    </r>
    <r>
      <rPr>
        <sz val="9"/>
        <color theme="1"/>
        <rFont val="Arial"/>
        <family val="2"/>
      </rPr>
      <t xml:space="preserve"> se refiere a aquella que se utiliza en contra de posibles defectos, vicios ocultos y/o por la falta de calidad y buen funcionamiento de los bienes y servicios adquiridos.</t>
    </r>
  </si>
  <si>
    <t>Inconformidad</t>
  </si>
  <si>
    <t>Se refiere a las quejas interpuestas por las personas participantes en relación con el proceso de adjudicación, lo cual incluye el diseño de las bases y convocatoria, el desarrollo de los eventos de juntas de aclaraciones, la presentación de propuestas y fallo, o cualquier otro acto o decisión de las autoridades.</t>
  </si>
  <si>
    <t>Informante básico</t>
  </si>
  <si>
    <t>Se refiere a la persona titular o servidora pública de la institución designada para proveer la información de la presente sección, y que tiene el carácter de figura responsable de validar y oficializar la información. Cuando menos, se encuentra en el segundo o tercer nivel jerárquico de la misma.</t>
  </si>
  <si>
    <t>Informante complementario 1</t>
  </si>
  <si>
    <t>Se refiere a la persona servidora pública que, por las funciones que tiene asignadas dentro de la institución, es la principal productora y/o integradora de la información correspondiente a la presente sección y, cuando menos, se encuentra en el segundo o tercer nivel jerárquico de la misma.</t>
  </si>
  <si>
    <t>Informante complementario 2</t>
  </si>
  <si>
    <t>Se refiere a la persona servidora pública que, por las funciones que tiene asignadas dentro de la institución, es la segunda principal productora y/o integradora de la información correspondiente a la presente sección y, cuando menos, se encuentra en el segundo o tercer nivel jerárquico de la misma.</t>
  </si>
  <si>
    <t>Se refiere a la institución responsable del almacenamiento y resguardo de la información; de la administración de permisos y usuarios para el registro y consulta de la información; así como del mantenimiento general del registro administrativo.</t>
  </si>
  <si>
    <t>Persona contratista</t>
  </si>
  <si>
    <t>Se refiere a aquella persona (física o moral) que celebre contratos de obras públicas, o de servicios relacionados con las mismas, con los entes gubernamentales.</t>
  </si>
  <si>
    <t>Persona proveedora</t>
  </si>
  <si>
    <t>Se refiere a la persona (física o moral) que celebre contratos de adquisiciones, arrendamientos o servicios con los entes gubernamentales.</t>
  </si>
  <si>
    <t>Registro administrativo</t>
  </si>
  <si>
    <t>Se refiere a la serie de datos que se recaban de manera sistemática sobre un hecho, evento, suceso o acción sujeto a regulación o control y que son actualizados permanentemente como parte de la función de oficinas públicas, privadas o de organizaciones de la sociedad civil, y que originalmente son recolectados con fines no estadísticos.</t>
  </si>
  <si>
    <t>Se refiere al registro que contiene los datos básicos de identificación de las personas servidoras públicas que participan en las distintas etapas de los procedimientos de contratación, con el objetivo de garantizar que la toma de decisiones gubernamentales en la materia se apegue a los criterios de eficiencia, eficacia y transparencia, así como para prevenir posibles conflictos de intereses.</t>
  </si>
  <si>
    <t>Se refiere al registro que contiene los datos básicos de las personas testigos sociales que participan en la gestión de las contrataciones públicas, las cuales se constituyen como representantes de la sociedad civil que coadyuvan, según la normatividad aplicable, a que la conducción de los procedimientos de contratación se realice en términos de legalidad y transparencia.</t>
  </si>
  <si>
    <t>Sistema electrónico de contrataciones públicas</t>
  </si>
  <si>
    <t>Se refiere al sistema electrónico de información pública gubernamental en materia de contrataciones públicas que se encuentra organizado en una base de datos, sistema de información o plataforma informática con fácil acceso para consultar, recuperar y analizar dicha información, a efecto de fortalecer los procesos de contratación, incrementar la transparencia de los contratos, fomentar la participación activa de las personas contratistas y proveedoras, así como supervisar y fiscalizar dicha actividad.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</si>
</sst>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font>
      <sz val="11"/>
      <color theme="1"/>
      <name val="Calibri"/>
      <family val="2"/>
      <scheme val="minor"/>
    </font>
    <font>
      <b/>
      <sz val="15"/>
      <color theme="1"/>
      <name val="Arial"/>
      <family val="2"/>
    </font>
    <font>
      <sz val="9"/>
      <color theme="1"/>
      <name val="Arial"/>
      <family val="2"/>
    </font>
    <font>
      <i/>
      <sz val="9"/>
      <color theme="1"/>
      <name val="Arial"/>
      <family val="2"/>
    </font>
    <font>
      <u/>
      <sz val="12"/>
      <color rgb="FF002060"/>
      <name val="Arial"/>
      <family val="2"/>
    </font>
    <font>
      <b/>
      <u/>
      <sz val="12"/>
      <color rgb="FF0070C0"/>
      <name val="Arial"/>
      <family val="2"/>
    </font>
    <font>
      <sz val="9"/>
      <color theme="0"/>
      <name val="Arial"/>
      <family val="2"/>
    </font>
    <font>
      <b/>
      <sz val="11"/>
      <color theme="0"/>
      <name val="Arial"/>
      <family val="2"/>
    </font>
    <font>
      <b/>
      <sz val="9"/>
      <color theme="0"/>
      <name val="Arial"/>
      <family val="2"/>
    </font>
    <font>
      <b/>
      <sz val="9"/>
      <color theme="1"/>
      <name val="Arial"/>
      <family val="2"/>
    </font>
    <font>
      <sz val="9"/>
      <color rgb="FFFF0000"/>
      <name val="Arial"/>
      <family val="2"/>
    </font>
    <font>
      <b/>
      <sz val="9"/>
      <name val="Arial"/>
      <family val="2"/>
    </font>
    <font>
      <sz val="9"/>
      <name val="Arial"/>
      <family val="2"/>
    </font>
    <font>
      <i/>
      <sz val="8"/>
      <color theme="1"/>
      <name val="Arial"/>
      <family val="2"/>
    </font>
    <font>
      <sz val="11"/>
      <color theme="1"/>
      <name val="Arial"/>
      <family val="2"/>
    </font>
    <font>
      <i/>
      <sz val="8"/>
      <name val="Arial"/>
      <family val="2"/>
    </font>
    <font>
      <u/>
      <sz val="11"/>
      <color theme="10"/>
      <name val="Calibri"/>
      <family val="2"/>
      <scheme val="minor"/>
    </font>
    <font>
      <u/>
      <sz val="9"/>
      <color theme="10"/>
      <name val="Arial"/>
      <family val="2"/>
    </font>
    <font>
      <sz val="9"/>
      <color theme="1"/>
      <name val="Arial "/>
    </font>
    <font>
      <b/>
      <i/>
      <sz val="8"/>
      <name val="Arial"/>
      <family val="2"/>
    </font>
    <font>
      <b/>
      <i/>
      <sz val="8"/>
      <color theme="1"/>
      <name val="Arial"/>
      <family val="2"/>
    </font>
    <font>
      <b/>
      <sz val="8"/>
      <name val="Arial"/>
      <family val="2"/>
    </font>
    <font>
      <sz val="11"/>
      <name val="Calibri"/>
      <family val="2"/>
      <scheme val="minor"/>
    </font>
    <font>
      <b/>
      <sz val="9"/>
      <color indexed="8"/>
      <name val="Arial"/>
      <family val="2"/>
    </font>
    <font>
      <sz val="11"/>
      <color indexed="8"/>
      <name val="Calibri"/>
      <family val="2"/>
    </font>
    <font>
      <sz val="8"/>
      <color theme="1"/>
      <name val="Arial"/>
      <family val="2"/>
    </font>
    <font>
      <b/>
      <sz val="11"/>
      <name val="Symbol"/>
      <family val="1"/>
      <charset val="2"/>
    </font>
    <font>
      <sz val="11"/>
      <color theme="0"/>
      <name val="Calibri"/>
      <family val="2"/>
      <scheme val="minor"/>
    </font>
    <font>
      <i/>
      <sz val="9"/>
      <name val="Arial"/>
      <family val="2"/>
    </font>
    <font>
      <sz val="8"/>
      <name val="Arial"/>
      <family val="2"/>
    </font>
    <font>
      <sz val="11"/>
      <color rgb="FFFF0000"/>
      <name val="Calibri"/>
      <family val="2"/>
      <scheme val="minor"/>
    </font>
    <font>
      <b/>
      <sz val="11"/>
      <color theme="0"/>
      <name val="Calibri"/>
      <family val="2"/>
      <scheme val="minor"/>
    </font>
    <font>
      <b/>
      <sz val="11"/>
      <color theme="1"/>
      <name val="Calibri"/>
      <family val="2"/>
      <scheme val="minor"/>
    </font>
    <font>
      <b/>
      <sz val="15"/>
      <name val="Arial"/>
      <family val="2"/>
    </font>
    <font>
      <b/>
      <sz val="15"/>
      <color rgb="FF000000"/>
      <name val="Arial"/>
      <family val="2"/>
    </font>
    <font>
      <sz val="10"/>
      <color theme="1"/>
      <name val="Arial"/>
      <family val="2"/>
    </font>
    <font>
      <sz val="8"/>
      <color theme="1"/>
      <name val="Calibri"/>
      <family val="2"/>
      <scheme val="minor"/>
    </font>
    <font>
      <b/>
      <sz val="9"/>
      <color rgb="FF0077C8"/>
      <name val="Arial"/>
      <family val="2"/>
    </font>
    <font>
      <b/>
      <sz val="9"/>
      <color rgb="FFFF0000"/>
      <name val="Arial"/>
      <family val="2"/>
    </font>
    <font>
      <b/>
      <sz val="9"/>
      <color theme="7" tint="-0.249977111117893"/>
      <name val="Arial"/>
      <family val="2"/>
    </font>
  </fonts>
  <fills count="11">
    <fill>
      <patternFill patternType="none"/>
    </fill>
    <fill>
      <patternFill patternType="gray125"/>
    </fill>
    <fill>
      <patternFill patternType="solid">
        <fgColor rgb="FF6F7070"/>
        <bgColor indexed="64"/>
      </patternFill>
    </fill>
    <fill>
      <patternFill patternType="solid">
        <fgColor rgb="FF003057"/>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79998168889431442"/>
        <bgColor indexed="64"/>
      </patternFill>
    </fill>
    <fill>
      <patternFill patternType="solid">
        <fgColor rgb="FF99FF99"/>
        <bgColor indexed="64"/>
      </patternFill>
    </fill>
    <fill>
      <patternFill patternType="solid">
        <fgColor theme="7"/>
        <bgColor indexed="64"/>
      </patternFill>
    </fill>
  </fills>
  <borders count="72">
    <border>
      <left/>
      <right/>
      <top/>
      <bottom/>
      <diagonal/>
    </border>
    <border>
      <left style="medium">
        <color rgb="FF6F7070"/>
      </left>
      <right/>
      <top style="medium">
        <color rgb="FF6F7070"/>
      </top>
      <bottom style="medium">
        <color rgb="FF6F7070"/>
      </bottom>
      <diagonal/>
    </border>
    <border>
      <left/>
      <right/>
      <top style="medium">
        <color rgb="FF6F7070"/>
      </top>
      <bottom style="medium">
        <color rgb="FF6F7070"/>
      </bottom>
      <diagonal/>
    </border>
    <border>
      <left/>
      <right style="medium">
        <color rgb="FF6F7070"/>
      </right>
      <top style="medium">
        <color rgb="FF6F7070"/>
      </top>
      <bottom style="medium">
        <color rgb="FF6F7070"/>
      </bottom>
      <diagonal/>
    </border>
    <border>
      <left style="medium">
        <color theme="0" tint="-0.24994659260841701"/>
      </left>
      <right/>
      <top style="medium">
        <color theme="0" tint="-0.24994659260841701"/>
      </top>
      <bottom/>
      <diagonal/>
    </border>
    <border>
      <left/>
      <right/>
      <top style="medium">
        <color theme="0" tint="-0.24994659260841701"/>
      </top>
      <bottom/>
      <diagonal/>
    </border>
    <border>
      <left/>
      <right style="medium">
        <color theme="0" tint="-0.24994659260841701"/>
      </right>
      <top style="medium">
        <color theme="0" tint="-0.24994659260841701"/>
      </top>
      <bottom/>
      <diagonal/>
    </border>
    <border>
      <left style="medium">
        <color theme="0" tint="-0.24994659260841701"/>
      </left>
      <right/>
      <top/>
      <bottom style="medium">
        <color theme="0" tint="-0.24994659260841701"/>
      </bottom>
      <diagonal/>
    </border>
    <border>
      <left/>
      <right/>
      <top/>
      <bottom style="medium">
        <color theme="0" tint="-0.24994659260841701"/>
      </bottom>
      <diagonal/>
    </border>
    <border>
      <left/>
      <right style="medium">
        <color theme="0" tint="-0.24994659260841701"/>
      </right>
      <top/>
      <bottom style="medium">
        <color theme="0" tint="-0.2499465926084170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diagonal/>
    </border>
    <border>
      <left/>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top/>
      <bottom/>
      <diagonal/>
    </border>
    <border>
      <left/>
      <right style="medium">
        <color theme="0" tint="-0.249977111117893"/>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theme="0" tint="-0.249977111117893"/>
      </right>
      <top/>
      <bottom style="medium">
        <color theme="0" tint="-0.24997711111789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theme="1"/>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style="thin">
        <color theme="1"/>
      </left>
      <right/>
      <top/>
      <bottom style="thin">
        <color theme="1"/>
      </bottom>
      <diagonal/>
    </border>
    <border>
      <left/>
      <right/>
      <top/>
      <bottom style="thin">
        <color theme="1"/>
      </bottom>
      <diagonal/>
    </border>
    <border>
      <left style="thin">
        <color indexed="64"/>
      </left>
      <right/>
      <top style="medium">
        <color rgb="FFBFBFBF"/>
      </top>
      <bottom/>
      <diagonal/>
    </border>
    <border>
      <left/>
      <right/>
      <top style="medium">
        <color rgb="FFBFBFBF"/>
      </top>
      <bottom/>
      <diagonal/>
    </border>
    <border>
      <left/>
      <right style="thin">
        <color indexed="64"/>
      </right>
      <top style="medium">
        <color rgb="FFBFBFBF"/>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06F6F"/>
      </left>
      <right/>
      <top style="medium">
        <color rgb="FFBFBFBF"/>
      </top>
      <bottom style="medium">
        <color rgb="FFBFBFBF"/>
      </bottom>
      <diagonal/>
    </border>
    <border>
      <left/>
      <right style="thin">
        <color indexed="64"/>
      </right>
      <top/>
      <bottom style="thin">
        <color theme="1"/>
      </bottom>
      <diagonal/>
    </border>
    <border>
      <left/>
      <right style="thin">
        <color theme="1"/>
      </right>
      <top/>
      <bottom style="thin">
        <color indexed="64"/>
      </bottom>
      <diagonal/>
    </border>
    <border>
      <left style="thin">
        <color indexed="64"/>
      </left>
      <right/>
      <top style="medium">
        <color theme="0" tint="-0.249977111117893"/>
      </top>
      <bottom/>
      <diagonal/>
    </border>
    <border>
      <left/>
      <right style="thin">
        <color indexed="64"/>
      </right>
      <top style="medium">
        <color theme="0" tint="-0.249977111117893"/>
      </top>
      <bottom/>
      <diagonal/>
    </border>
    <border>
      <left style="medium">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medium">
        <color theme="0" tint="-0.24994659260841701"/>
      </right>
      <top style="medium">
        <color theme="0" tint="-0.24994659260841701"/>
      </top>
      <bottom style="thin">
        <color theme="0" tint="-0.24994659260841701"/>
      </bottom>
      <diagonal/>
    </border>
    <border>
      <left style="medium">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medium">
        <color rgb="FFBFBFBF"/>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BFBFBF"/>
      </right>
      <top style="thin">
        <color theme="0" tint="-0.24994659260841701"/>
      </top>
      <bottom style="thin">
        <color theme="0" tint="-0.24994659260841701"/>
      </bottom>
      <diagonal/>
    </border>
    <border>
      <left/>
      <right style="medium">
        <color rgb="FFBFBFBF"/>
      </right>
      <top style="thin">
        <color theme="0" tint="-0.24994659260841701"/>
      </top>
      <bottom style="thin">
        <color theme="0" tint="-0.24994659260841701"/>
      </bottom>
      <diagonal/>
    </border>
    <border>
      <left style="medium">
        <color rgb="FFBFBFBF"/>
      </left>
      <right style="thin">
        <color theme="0" tint="-0.24994659260841701"/>
      </right>
      <top style="thin">
        <color theme="0" tint="-0.24994659260841701"/>
      </top>
      <bottom style="medium">
        <color rgb="FFBFBFBF"/>
      </bottom>
      <diagonal/>
    </border>
    <border>
      <left style="thin">
        <color theme="0" tint="-0.24994659260841701"/>
      </left>
      <right style="thin">
        <color theme="0" tint="-0.24994659260841701"/>
      </right>
      <top style="thin">
        <color theme="0" tint="-0.24994659260841701"/>
      </top>
      <bottom style="medium">
        <color rgb="FFBFBFBF"/>
      </bottom>
      <diagonal/>
    </border>
    <border>
      <left style="thin">
        <color theme="0" tint="-0.24994659260841701"/>
      </left>
      <right style="medium">
        <color rgb="FFBFBFBF"/>
      </right>
      <top style="thin">
        <color theme="0" tint="-0.24994659260841701"/>
      </top>
      <bottom style="medium">
        <color rgb="FFBFBFBF"/>
      </bottom>
      <diagonal/>
    </border>
    <border>
      <left style="medium">
        <color theme="0" tint="-0.24994659260841701"/>
      </left>
      <right/>
      <top/>
      <bottom/>
      <diagonal/>
    </border>
    <border>
      <left/>
      <right style="medium">
        <color theme="0" tint="-0.24994659260841701"/>
      </right>
      <top/>
      <bottom/>
      <diagonal/>
    </border>
    <border>
      <left style="thin">
        <color theme="0" tint="-0.24994659260841701"/>
      </left>
      <right style="medium">
        <color theme="0" tint="-0.24994659260841701"/>
      </right>
      <top style="thin">
        <color theme="0" tint="-0.24994659260841701"/>
      </top>
      <bottom style="thin">
        <color theme="0" tint="-0.24994659260841701"/>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theme="1"/>
      </left>
      <right/>
      <top/>
      <bottom/>
      <diagonal/>
    </border>
    <border>
      <left style="thin">
        <color theme="1"/>
      </left>
      <right/>
      <top/>
      <bottom style="thin">
        <color indexed="64"/>
      </bottom>
      <diagonal/>
    </border>
    <border>
      <left/>
      <right style="medium">
        <color rgb="FFFF0000"/>
      </right>
      <top style="medium">
        <color rgb="FFFF0000"/>
      </top>
      <bottom style="medium">
        <color rgb="FFFF0000"/>
      </bottom>
      <diagonal/>
    </border>
  </borders>
  <cellStyleXfs count="3">
    <xf numFmtId="0" fontId="0" fillId="0" borderId="0"/>
    <xf numFmtId="0" fontId="16" fillId="0" borderId="0" applyNumberFormat="0" applyFill="0" applyBorder="0" applyAlignment="0" applyProtection="0"/>
    <xf numFmtId="0" fontId="24" fillId="0" borderId="0"/>
  </cellStyleXfs>
  <cellXfs count="345">
    <xf numFmtId="0" fontId="0" fillId="0" borderId="0" xfId="0"/>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6" fillId="2" borderId="4" xfId="0" applyFont="1" applyFill="1" applyBorder="1"/>
    <xf numFmtId="0" fontId="7" fillId="2" borderId="5" xfId="0" applyFont="1" applyFill="1" applyBorder="1"/>
    <xf numFmtId="0" fontId="6" fillId="2" borderId="5" xfId="0" applyFont="1" applyFill="1" applyBorder="1"/>
    <xf numFmtId="0" fontId="6" fillId="2" borderId="6" xfId="0" applyFont="1" applyFill="1" applyBorder="1"/>
    <xf numFmtId="0" fontId="2" fillId="2" borderId="4" xfId="0" applyFont="1" applyFill="1" applyBorder="1"/>
    <xf numFmtId="0" fontId="7" fillId="2" borderId="5" xfId="0" applyFont="1" applyFill="1" applyBorder="1" applyAlignment="1">
      <alignment vertical="center"/>
    </xf>
    <xf numFmtId="0" fontId="2" fillId="2" borderId="5" xfId="0" applyFont="1" applyFill="1" applyBorder="1"/>
    <xf numFmtId="0" fontId="2" fillId="2" borderId="6" xfId="0" applyFont="1" applyFill="1" applyBorder="1"/>
    <xf numFmtId="0" fontId="6" fillId="2" borderId="7" xfId="0" applyFont="1" applyFill="1" applyBorder="1"/>
    <xf numFmtId="0" fontId="6" fillId="2" borderId="9" xfId="0" applyFont="1" applyFill="1" applyBorder="1"/>
    <xf numFmtId="0" fontId="2" fillId="2" borderId="7" xfId="0" applyFont="1" applyFill="1" applyBorder="1"/>
    <xf numFmtId="0" fontId="2" fillId="2" borderId="9" xfId="0" applyFont="1" applyFill="1" applyBorder="1"/>
    <xf numFmtId="0" fontId="2" fillId="0" borderId="0" xfId="0" applyFont="1" applyAlignment="1">
      <alignment vertical="center" wrapText="1"/>
    </xf>
    <xf numFmtId="0" fontId="9" fillId="0" borderId="0" xfId="0" applyFont="1" applyAlignment="1">
      <alignment vertical="center"/>
    </xf>
    <xf numFmtId="0" fontId="2" fillId="0" borderId="0" xfId="0" applyFont="1" applyAlignment="1">
      <alignment horizontal="center" vertical="center" wrapText="1"/>
    </xf>
    <xf numFmtId="0" fontId="14" fillId="0" borderId="0" xfId="0" applyFont="1"/>
    <xf numFmtId="0" fontId="13" fillId="0" borderId="14" xfId="0" applyFont="1" applyBorder="1" applyAlignment="1">
      <alignment wrapText="1"/>
    </xf>
    <xf numFmtId="0" fontId="13" fillId="0" borderId="16" xfId="0" applyFont="1" applyBorder="1" applyAlignment="1">
      <alignment wrapText="1"/>
    </xf>
    <xf numFmtId="0" fontId="14" fillId="0" borderId="17" xfId="0" applyFont="1" applyBorder="1"/>
    <xf numFmtId="0" fontId="14" fillId="0" borderId="18" xfId="0" applyFont="1" applyBorder="1"/>
    <xf numFmtId="0" fontId="14" fillId="0" borderId="19" xfId="0" applyFont="1" applyBorder="1"/>
    <xf numFmtId="0" fontId="14" fillId="0" borderId="20" xfId="0" applyFont="1" applyBorder="1"/>
    <xf numFmtId="0" fontId="14" fillId="0" borderId="21" xfId="0" applyFont="1" applyBorder="1"/>
    <xf numFmtId="0" fontId="12" fillId="0" borderId="0" xfId="0" applyFont="1" applyAlignment="1">
      <alignment vertical="center"/>
    </xf>
    <xf numFmtId="0" fontId="2" fillId="0" borderId="0" xfId="0" applyFont="1"/>
    <xf numFmtId="0" fontId="2" fillId="0" borderId="23" xfId="0" applyFont="1" applyBorder="1"/>
    <xf numFmtId="0" fontId="14" fillId="0" borderId="24" xfId="0" applyFont="1" applyBorder="1"/>
    <xf numFmtId="0" fontId="14" fillId="0" borderId="25" xfId="0" applyFont="1" applyBorder="1"/>
    <xf numFmtId="0" fontId="14" fillId="0" borderId="26" xfId="0" applyFont="1" applyBorder="1"/>
    <xf numFmtId="0" fontId="9" fillId="0" borderId="17" xfId="0" applyFont="1" applyBorder="1" applyAlignment="1">
      <alignment vertical="center"/>
    </xf>
    <xf numFmtId="0" fontId="9" fillId="0" borderId="18" xfId="0" applyFont="1" applyBorder="1" applyAlignment="1">
      <alignment vertical="center"/>
    </xf>
    <xf numFmtId="0" fontId="9" fillId="0" borderId="19" xfId="0" applyFont="1" applyBorder="1" applyAlignment="1">
      <alignment vertical="center"/>
    </xf>
    <xf numFmtId="0" fontId="11" fillId="0" borderId="24" xfId="0" applyFont="1" applyBorder="1" applyAlignment="1">
      <alignment vertical="center"/>
    </xf>
    <xf numFmtId="0" fontId="11" fillId="0" borderId="26" xfId="0" applyFont="1" applyBorder="1" applyAlignment="1">
      <alignment vertical="center"/>
    </xf>
    <xf numFmtId="0" fontId="2" fillId="0" borderId="0" xfId="0" applyFont="1" applyAlignment="1">
      <alignment horizontal="justify" vertical="center" wrapText="1"/>
    </xf>
    <xf numFmtId="0" fontId="11" fillId="0" borderId="0" xfId="0" applyFont="1" applyAlignment="1">
      <alignment vertical="center"/>
    </xf>
    <xf numFmtId="0" fontId="12" fillId="0" borderId="0" xfId="0" applyFont="1"/>
    <xf numFmtId="0" fontId="12" fillId="0" borderId="0" xfId="0" applyFont="1" applyAlignment="1">
      <alignment horizontal="justify" vertical="center" wrapText="1"/>
    </xf>
    <xf numFmtId="0" fontId="19" fillId="0" borderId="0" xfId="0" applyFont="1" applyAlignment="1">
      <alignment horizontal="justify" vertical="center"/>
    </xf>
    <xf numFmtId="0" fontId="13" fillId="0" borderId="0" xfId="0" applyFont="1" applyAlignment="1">
      <alignment horizontal="justify" vertical="center" wrapText="1"/>
    </xf>
    <xf numFmtId="0" fontId="13" fillId="0" borderId="0" xfId="0" applyFont="1" applyAlignment="1">
      <alignment horizontal="justify" vertical="center"/>
    </xf>
    <xf numFmtId="0" fontId="2" fillId="0" borderId="0" xfId="0" applyFont="1" applyAlignment="1">
      <alignment horizontal="justify" vertical="center"/>
    </xf>
    <xf numFmtId="0" fontId="19" fillId="0" borderId="29" xfId="0" applyFont="1" applyBorder="1" applyAlignment="1">
      <alignment horizontal="justify" vertical="center"/>
    </xf>
    <xf numFmtId="0" fontId="19" fillId="0" borderId="29" xfId="0" applyFont="1" applyBorder="1" applyAlignment="1">
      <alignment horizontal="left" vertical="center"/>
    </xf>
    <xf numFmtId="0" fontId="19" fillId="0" borderId="32" xfId="0" applyFont="1" applyBorder="1" applyAlignment="1">
      <alignment horizontal="left" vertical="center"/>
    </xf>
    <xf numFmtId="0" fontId="21" fillId="0" borderId="0" xfId="0" applyFont="1" applyAlignment="1">
      <alignment horizontal="justify" vertical="top" wrapText="1"/>
    </xf>
    <xf numFmtId="0" fontId="15" fillId="0" borderId="0" xfId="0" applyFont="1" applyAlignment="1">
      <alignment horizontal="justify" vertical="center" wrapText="1"/>
    </xf>
    <xf numFmtId="0" fontId="11" fillId="0" borderId="29" xfId="0" applyFont="1" applyBorder="1" applyAlignment="1">
      <alignment vertical="top"/>
    </xf>
    <xf numFmtId="0" fontId="11" fillId="0" borderId="32" xfId="0" applyFont="1" applyBorder="1" applyAlignment="1">
      <alignment vertical="top"/>
    </xf>
    <xf numFmtId="0" fontId="2" fillId="0" borderId="13" xfId="0" applyFont="1" applyBorder="1" applyAlignment="1">
      <alignment horizontal="center" vertical="center"/>
    </xf>
    <xf numFmtId="0" fontId="22" fillId="0" borderId="0" xfId="0" applyFont="1" applyAlignment="1">
      <alignment vertical="center"/>
    </xf>
    <xf numFmtId="0" fontId="15" fillId="0" borderId="0" xfId="0" applyFont="1" applyAlignment="1">
      <alignment horizontal="justify" vertical="center"/>
    </xf>
    <xf numFmtId="0" fontId="11" fillId="0" borderId="0" xfId="0" applyFont="1" applyAlignment="1">
      <alignment vertical="top"/>
    </xf>
    <xf numFmtId="0" fontId="2" fillId="0" borderId="22" xfId="0" applyFont="1" applyBorder="1" applyAlignment="1">
      <alignment horizontal="center" vertical="center"/>
    </xf>
    <xf numFmtId="0" fontId="12" fillId="0" borderId="22" xfId="0" applyFont="1" applyBorder="1" applyAlignment="1">
      <alignment horizontal="center" vertical="center" wrapText="1"/>
    </xf>
    <xf numFmtId="0" fontId="23" fillId="0" borderId="0" xfId="0" applyFont="1" applyAlignment="1">
      <alignment horizontal="center" vertical="top" wrapText="1"/>
    </xf>
    <xf numFmtId="0" fontId="9" fillId="0" borderId="0" xfId="0" applyFont="1" applyAlignment="1">
      <alignment vertical="center" wrapText="1"/>
    </xf>
    <xf numFmtId="0" fontId="9" fillId="0" borderId="0" xfId="0" applyFont="1" applyAlignment="1">
      <alignment horizontal="left" vertical="center"/>
    </xf>
    <xf numFmtId="0" fontId="19" fillId="0" borderId="32" xfId="0" applyFont="1" applyBorder="1" applyAlignment="1">
      <alignment horizontal="justify" vertical="center"/>
    </xf>
    <xf numFmtId="0" fontId="11" fillId="0" borderId="0" xfId="0" applyFont="1" applyAlignment="1">
      <alignment horizontal="justify" vertical="top" wrapText="1"/>
    </xf>
    <xf numFmtId="0" fontId="11" fillId="0" borderId="0" xfId="0" applyFont="1" applyAlignment="1">
      <alignment horizontal="left" vertical="center" wrapText="1"/>
    </xf>
    <xf numFmtId="0" fontId="25" fillId="0" borderId="0" xfId="0" applyFont="1" applyAlignment="1">
      <alignment vertical="center"/>
    </xf>
    <xf numFmtId="0" fontId="25" fillId="0" borderId="0" xfId="0" applyFont="1" applyAlignment="1">
      <alignment horizontal="center" vertical="center"/>
    </xf>
    <xf numFmtId="0" fontId="19" fillId="0" borderId="0" xfId="0" applyFont="1" applyAlignment="1">
      <alignment horizontal="left" vertical="center"/>
    </xf>
    <xf numFmtId="0" fontId="26" fillId="0" borderId="0" xfId="0" applyFont="1" applyAlignment="1">
      <alignment horizontal="right" vertical="center" wrapText="1"/>
    </xf>
    <xf numFmtId="0" fontId="2" fillId="0" borderId="22" xfId="0" applyFont="1" applyBorder="1" applyAlignment="1">
      <alignment horizontal="center" vertical="center" wrapText="1"/>
    </xf>
    <xf numFmtId="0" fontId="11" fillId="0" borderId="0" xfId="0" applyFont="1" applyAlignment="1">
      <alignment horizontal="center" vertical="top" wrapText="1"/>
    </xf>
    <xf numFmtId="0" fontId="29" fillId="0" borderId="22" xfId="0" applyFont="1" applyBorder="1" applyAlignment="1">
      <alignment horizontal="center" vertical="center" wrapText="1"/>
    </xf>
    <xf numFmtId="0" fontId="30" fillId="0" borderId="0" xfId="0" applyFont="1"/>
    <xf numFmtId="0" fontId="10" fillId="0" borderId="0" xfId="0" applyFont="1" applyAlignment="1">
      <alignment horizontal="left" vertical="center"/>
    </xf>
    <xf numFmtId="0" fontId="12" fillId="0" borderId="0" xfId="0" applyFont="1" applyAlignment="1">
      <alignment horizontal="justify" vertical="top" wrapText="1"/>
    </xf>
    <xf numFmtId="0" fontId="11" fillId="0" borderId="0" xfId="0" applyFont="1" applyAlignment="1">
      <alignment vertical="top" wrapText="1"/>
    </xf>
    <xf numFmtId="0" fontId="12" fillId="0" borderId="0" xfId="0" applyFont="1" applyAlignment="1">
      <alignment vertical="top" wrapText="1"/>
    </xf>
    <xf numFmtId="0" fontId="12" fillId="0" borderId="0" xfId="0" applyFont="1" applyAlignment="1">
      <alignment horizontal="center" vertical="top" wrapText="1"/>
    </xf>
    <xf numFmtId="0" fontId="12" fillId="0" borderId="0" xfId="0" applyFont="1" applyAlignment="1">
      <alignment vertical="center" wrapText="1"/>
    </xf>
    <xf numFmtId="0" fontId="22" fillId="0" borderId="0" xfId="0" applyFont="1"/>
    <xf numFmtId="0" fontId="28" fillId="0" borderId="0" xfId="0" applyFont="1" applyAlignment="1">
      <alignment vertical="center"/>
    </xf>
    <xf numFmtId="0" fontId="8" fillId="0" borderId="0" xfId="0" applyFont="1" applyAlignment="1">
      <alignment vertical="center" wrapText="1"/>
    </xf>
    <xf numFmtId="0" fontId="15" fillId="0" borderId="0" xfId="0" applyFont="1" applyAlignment="1">
      <alignment vertical="center" wrapText="1"/>
    </xf>
    <xf numFmtId="0" fontId="12" fillId="0" borderId="29" xfId="0" applyFont="1" applyBorder="1"/>
    <xf numFmtId="0" fontId="12" fillId="0" borderId="29" xfId="0" applyFont="1" applyBorder="1" applyAlignment="1">
      <alignment horizontal="left" vertical="center" indent="4"/>
    </xf>
    <xf numFmtId="0" fontId="12" fillId="0" borderId="32" xfId="0" applyFont="1" applyBorder="1"/>
    <xf numFmtId="0" fontId="0" fillId="0" borderId="0" xfId="0" applyAlignment="1">
      <alignment vertical="center"/>
    </xf>
    <xf numFmtId="0" fontId="32" fillId="0" borderId="0" xfId="0" applyFont="1" applyAlignment="1">
      <alignment vertical="center"/>
    </xf>
    <xf numFmtId="0" fontId="0" fillId="0" borderId="0" xfId="0" applyAlignment="1">
      <alignment vertical="center" wrapText="1"/>
    </xf>
    <xf numFmtId="0" fontId="3" fillId="4" borderId="54" xfId="0" applyFont="1" applyFill="1" applyBorder="1" applyAlignment="1">
      <alignment horizontal="center" vertical="center" wrapText="1"/>
    </xf>
    <xf numFmtId="0" fontId="0" fillId="0" borderId="0" xfId="0" applyAlignment="1">
      <alignment vertical="top"/>
    </xf>
    <xf numFmtId="0" fontId="18" fillId="0" borderId="58" xfId="0" applyFont="1" applyBorder="1" applyAlignment="1">
      <alignment horizontal="center" vertical="center" wrapText="1"/>
    </xf>
    <xf numFmtId="0" fontId="18" fillId="0" borderId="61" xfId="0" applyFont="1" applyBorder="1" applyAlignment="1">
      <alignment horizontal="center" vertical="center" wrapText="1"/>
    </xf>
    <xf numFmtId="0" fontId="0" fillId="0" borderId="0" xfId="0" applyAlignment="1">
      <alignment horizontal="center"/>
    </xf>
    <xf numFmtId="0" fontId="9" fillId="0" borderId="0" xfId="0" applyFont="1" applyAlignment="1">
      <alignment horizontal="justify" vertical="top"/>
    </xf>
    <xf numFmtId="0" fontId="9" fillId="0" borderId="0" xfId="0" applyFont="1" applyAlignment="1">
      <alignment horizontal="justify" vertical="top" wrapText="1"/>
    </xf>
    <xf numFmtId="0" fontId="12" fillId="0" borderId="0" xfId="0" applyFont="1" applyAlignment="1">
      <alignment horizontal="left" vertical="center" wrapText="1"/>
    </xf>
    <xf numFmtId="0" fontId="14" fillId="0" borderId="29" xfId="0" applyFont="1" applyBorder="1"/>
    <xf numFmtId="0" fontId="2" fillId="0" borderId="10" xfId="0" applyFont="1" applyBorder="1" applyAlignment="1">
      <alignment horizontal="center" vertical="center"/>
    </xf>
    <xf numFmtId="0" fontId="11" fillId="0" borderId="22" xfId="0" applyFont="1" applyBorder="1" applyAlignment="1">
      <alignment horizontal="center" vertical="center" textRotation="90" wrapText="1"/>
    </xf>
    <xf numFmtId="0" fontId="12" fillId="0" borderId="22" xfId="0" applyFont="1" applyBorder="1" applyAlignment="1">
      <alignment horizontal="center" vertical="center" textRotation="90" wrapText="1"/>
    </xf>
    <xf numFmtId="0" fontId="35" fillId="0" borderId="0" xfId="0" applyFont="1"/>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64" xfId="0" applyFont="1" applyBorder="1" applyAlignment="1">
      <alignment vertical="center"/>
    </xf>
    <xf numFmtId="0" fontId="2" fillId="0" borderId="65"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horizontal="justify" vertical="center"/>
    </xf>
    <xf numFmtId="0" fontId="2" fillId="0" borderId="9" xfId="0" applyFont="1" applyBorder="1" applyAlignment="1">
      <alignment vertical="center"/>
    </xf>
    <xf numFmtId="0" fontId="2" fillId="0" borderId="5" xfId="0" applyFont="1" applyBorder="1" applyAlignment="1">
      <alignment horizontal="justify" vertical="center"/>
    </xf>
    <xf numFmtId="0" fontId="2" fillId="0" borderId="8" xfId="0" applyFont="1" applyBorder="1" applyAlignment="1">
      <alignment vertical="center"/>
    </xf>
    <xf numFmtId="0" fontId="14" fillId="0" borderId="0" xfId="0" applyFont="1" applyAlignment="1">
      <alignment wrapText="1"/>
    </xf>
    <xf numFmtId="0" fontId="14" fillId="0" borderId="0" xfId="0" applyFont="1" applyAlignment="1">
      <alignment vertical="center" wrapText="1"/>
    </xf>
    <xf numFmtId="0" fontId="14" fillId="0" borderId="0" xfId="0" applyFont="1" applyAlignment="1">
      <alignment horizontal="center" vertical="center"/>
    </xf>
    <xf numFmtId="0" fontId="31" fillId="0" borderId="0" xfId="0" applyFont="1" applyAlignment="1">
      <alignment horizontal="center" vertical="center"/>
    </xf>
    <xf numFmtId="0" fontId="0" fillId="0" borderId="0" xfId="0" applyAlignment="1">
      <alignment horizontal="left" vertical="center" indent="4"/>
    </xf>
    <xf numFmtId="0" fontId="8" fillId="0" borderId="0" xfId="0" applyFont="1" applyAlignment="1">
      <alignment horizontal="center" vertical="center" wrapText="1"/>
    </xf>
    <xf numFmtId="0" fontId="9" fillId="0" borderId="0" xfId="0" applyFont="1" applyAlignment="1">
      <alignment horizontal="center" vertical="top" wrapText="1"/>
    </xf>
    <xf numFmtId="0" fontId="2" fillId="0" borderId="0" xfId="0" applyFont="1" applyAlignment="1">
      <alignment horizontal="center" vertical="top" wrapText="1"/>
    </xf>
    <xf numFmtId="0" fontId="0" fillId="0" borderId="0" xfId="0" applyAlignment="1">
      <alignment wrapText="1"/>
    </xf>
    <xf numFmtId="0" fontId="12" fillId="0" borderId="0" xfId="2" applyFont="1" applyAlignment="1">
      <alignment horizontal="center" vertical="top" wrapText="1"/>
    </xf>
    <xf numFmtId="0" fontId="14" fillId="0" borderId="0" xfId="0" applyFont="1" applyAlignment="1">
      <alignment horizontal="center" vertical="top" wrapText="1"/>
    </xf>
    <xf numFmtId="0" fontId="27" fillId="0" borderId="0" xfId="0" applyFont="1" applyAlignment="1">
      <alignment horizontal="center" vertical="center" wrapText="1"/>
    </xf>
    <xf numFmtId="0" fontId="21" fillId="0" borderId="32" xfId="0" applyFont="1" applyBorder="1" applyAlignment="1">
      <alignment horizontal="justify" vertical="top" wrapText="1"/>
    </xf>
    <xf numFmtId="0" fontId="8" fillId="0" borderId="70" xfId="0" applyFont="1" applyBorder="1" applyAlignment="1">
      <alignment horizontal="center" vertical="center" wrapText="1"/>
    </xf>
    <xf numFmtId="0" fontId="11" fillId="0" borderId="0" xfId="0" applyFont="1"/>
    <xf numFmtId="0" fontId="2" fillId="0" borderId="67" xfId="0" applyFont="1" applyBorder="1" applyAlignment="1">
      <alignment horizontal="center" vertical="center" wrapText="1"/>
    </xf>
    <xf numFmtId="49" fontId="2" fillId="0" borderId="22" xfId="0" applyNumberFormat="1" applyFont="1" applyBorder="1" applyAlignment="1">
      <alignment horizontal="center" vertical="center" wrapText="1"/>
    </xf>
    <xf numFmtId="49" fontId="2" fillId="0" borderId="0" xfId="0" applyNumberFormat="1" applyFont="1" applyAlignment="1">
      <alignment horizontal="center" vertical="center" wrapText="1"/>
    </xf>
    <xf numFmtId="0" fontId="12" fillId="0" borderId="0" xfId="0" applyFont="1" applyAlignment="1">
      <alignment horizontal="justify" vertical="center"/>
    </xf>
    <xf numFmtId="0" fontId="8" fillId="0" borderId="69" xfId="0" applyFont="1" applyBorder="1" applyAlignment="1">
      <alignment horizontal="center" vertical="center" wrapText="1"/>
    </xf>
    <xf numFmtId="0" fontId="2" fillId="0" borderId="37" xfId="0" applyFont="1" applyBorder="1"/>
    <xf numFmtId="0" fontId="0" fillId="5" borderId="0" xfId="0" applyFill="1"/>
    <xf numFmtId="0" fontId="2" fillId="5" borderId="0" xfId="0" applyFont="1" applyFill="1" applyAlignment="1">
      <alignment horizontal="center" vertical="center" wrapText="1"/>
    </xf>
    <xf numFmtId="0" fontId="2" fillId="5" borderId="0" xfId="0" applyFont="1" applyFill="1" applyAlignment="1">
      <alignment vertical="center"/>
    </xf>
    <xf numFmtId="0" fontId="2" fillId="5" borderId="0" xfId="0" applyFont="1" applyFill="1" applyAlignment="1">
      <alignment horizontal="center" vertical="center"/>
    </xf>
    <xf numFmtId="0" fontId="12" fillId="0" borderId="22" xfId="0" applyFont="1" applyBorder="1" applyAlignment="1" applyProtection="1">
      <alignment horizontal="center" vertical="center" wrapText="1"/>
      <protection locked="0"/>
    </xf>
    <xf numFmtId="49" fontId="12" fillId="0" borderId="12" xfId="0" applyNumberFormat="1" applyFont="1" applyBorder="1" applyAlignment="1">
      <alignment horizontal="center" vertical="center" wrapText="1"/>
    </xf>
    <xf numFmtId="49" fontId="12" fillId="0" borderId="22" xfId="0" applyNumberFormat="1" applyFont="1" applyBorder="1" applyAlignment="1">
      <alignment horizontal="center" vertical="center" wrapText="1"/>
    </xf>
    <xf numFmtId="0" fontId="9" fillId="0" borderId="42" xfId="0" applyFont="1" applyBorder="1" applyAlignment="1" applyProtection="1">
      <alignment horizontal="center" vertical="center" wrapText="1"/>
      <protection locked="0"/>
    </xf>
    <xf numFmtId="0" fontId="9" fillId="0" borderId="43" xfId="0" applyFont="1" applyBorder="1" applyAlignment="1" applyProtection="1">
      <alignment horizontal="center" vertical="center" wrapText="1"/>
      <protection locked="0"/>
    </xf>
    <xf numFmtId="0" fontId="9" fillId="0" borderId="44" xfId="0" applyFont="1" applyBorder="1" applyAlignment="1" applyProtection="1">
      <alignment horizontal="center" vertical="center" wrapText="1"/>
      <protection locked="0"/>
    </xf>
    <xf numFmtId="0" fontId="9" fillId="0" borderId="45" xfId="0" applyFont="1" applyBorder="1" applyAlignment="1" applyProtection="1">
      <alignment horizontal="center" vertical="center" wrapText="1"/>
      <protection locked="0"/>
    </xf>
    <xf numFmtId="0" fontId="29" fillId="0" borderId="22" xfId="0" applyFont="1" applyBorder="1" applyAlignment="1" applyProtection="1">
      <alignment horizontal="center" vertical="center" wrapText="1"/>
      <protection locked="0"/>
    </xf>
    <xf numFmtId="0" fontId="0" fillId="6" borderId="0" xfId="0" applyFill="1" applyAlignment="1">
      <alignment horizontal="center"/>
    </xf>
    <xf numFmtId="0" fontId="0" fillId="6" borderId="0" xfId="0" applyFill="1"/>
    <xf numFmtId="0" fontId="0" fillId="7" borderId="0" xfId="0" applyFill="1"/>
    <xf numFmtId="0" fontId="12" fillId="0" borderId="0" xfId="0" applyFont="1" applyAlignment="1">
      <alignment horizontal="center" vertical="center" textRotation="90" wrapText="1"/>
    </xf>
    <xf numFmtId="0" fontId="0" fillId="7" borderId="0" xfId="0" applyFill="1" applyAlignment="1">
      <alignment horizontal="center"/>
    </xf>
    <xf numFmtId="0" fontId="0" fillId="8" borderId="22" xfId="0" applyFill="1" applyBorder="1" applyAlignment="1">
      <alignment horizontal="center"/>
    </xf>
    <xf numFmtId="0" fontId="0" fillId="6" borderId="27" xfId="0" applyFill="1" applyBorder="1"/>
    <xf numFmtId="0" fontId="0" fillId="6" borderId="23" xfId="0" applyFill="1" applyBorder="1"/>
    <xf numFmtId="0" fontId="0" fillId="6" borderId="28" xfId="0" applyFill="1" applyBorder="1"/>
    <xf numFmtId="0" fontId="0" fillId="6" borderId="32" xfId="0" applyFill="1" applyBorder="1"/>
    <xf numFmtId="0" fontId="0" fillId="6" borderId="13" xfId="0" applyFill="1" applyBorder="1"/>
    <xf numFmtId="0" fontId="0" fillId="6" borderId="33" xfId="0" applyFill="1" applyBorder="1"/>
    <xf numFmtId="0" fontId="36" fillId="0" borderId="0" xfId="0" applyFont="1" applyAlignment="1">
      <alignment horizontal="left" vertical="center"/>
    </xf>
    <xf numFmtId="0" fontId="36" fillId="0" borderId="0" xfId="0" applyFont="1" applyAlignment="1">
      <alignment horizontal="center" vertical="center"/>
    </xf>
    <xf numFmtId="0" fontId="36" fillId="0" borderId="27" xfId="0" applyFont="1" applyBorder="1" applyAlignment="1">
      <alignment horizontal="left" vertical="center"/>
    </xf>
    <xf numFmtId="0" fontId="36" fillId="0" borderId="23" xfId="0" applyFont="1" applyBorder="1" applyAlignment="1">
      <alignment horizontal="left" vertical="center"/>
    </xf>
    <xf numFmtId="0" fontId="36" fillId="0" borderId="28" xfId="0" applyFont="1" applyBorder="1" applyAlignment="1">
      <alignment horizontal="left" vertical="center"/>
    </xf>
    <xf numFmtId="0" fontId="36" fillId="0" borderId="32" xfId="0" applyFont="1" applyBorder="1" applyAlignment="1">
      <alignment horizontal="center" vertical="center"/>
    </xf>
    <xf numFmtId="0" fontId="36" fillId="0" borderId="13" xfId="0" applyFont="1" applyBorder="1" applyAlignment="1">
      <alignment horizontal="center" vertical="center"/>
    </xf>
    <xf numFmtId="0" fontId="36" fillId="0" borderId="33" xfId="0" applyFont="1" applyBorder="1" applyAlignment="1">
      <alignment horizontal="center" vertical="center"/>
    </xf>
    <xf numFmtId="0" fontId="0" fillId="9" borderId="0" xfId="0" applyFill="1"/>
    <xf numFmtId="0" fontId="0" fillId="0" borderId="22" xfId="0" applyBorder="1" applyAlignment="1">
      <alignment horizontal="left" vertical="top"/>
    </xf>
    <xf numFmtId="0" fontId="0" fillId="0" borderId="22" xfId="0" applyBorder="1"/>
    <xf numFmtId="0" fontId="0" fillId="6" borderId="22" xfId="0" applyFill="1" applyBorder="1" applyAlignment="1">
      <alignment horizontal="left" vertical="top"/>
    </xf>
    <xf numFmtId="0" fontId="0" fillId="10" borderId="71" xfId="0" applyFill="1" applyBorder="1" applyAlignment="1">
      <alignment horizontal="center"/>
    </xf>
    <xf numFmtId="0" fontId="4" fillId="0" borderId="0" xfId="0" applyFont="1" applyAlignment="1">
      <alignment horizontal="justify" vertical="center" wrapText="1"/>
    </xf>
    <xf numFmtId="0" fontId="1"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2" fillId="0" borderId="13" xfId="0" applyFont="1" applyBorder="1" applyAlignment="1" applyProtection="1">
      <alignment horizontal="center" vertical="center" wrapText="1"/>
      <protection locked="0"/>
    </xf>
    <xf numFmtId="0" fontId="12" fillId="0" borderId="11" xfId="0" applyFont="1" applyBorder="1" applyAlignment="1" applyProtection="1">
      <alignment horizontal="center" vertical="center" wrapText="1"/>
      <protection locked="0"/>
    </xf>
    <xf numFmtId="0" fontId="12" fillId="0" borderId="0" xfId="0" applyFont="1" applyAlignment="1">
      <alignment horizontal="justify" vertical="center" wrapText="1"/>
    </xf>
    <xf numFmtId="0" fontId="12" fillId="0" borderId="0" xfId="0" applyFont="1" applyAlignment="1" applyProtection="1">
      <alignment horizontal="justify" vertical="center" wrapText="1"/>
      <protection locked="0"/>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22" xfId="0" applyFont="1" applyBorder="1" applyAlignment="1">
      <alignment horizontal="center" vertical="center" wrapText="1"/>
    </xf>
    <xf numFmtId="0" fontId="12" fillId="0" borderId="10" xfId="0" applyFont="1" applyBorder="1" applyAlignment="1" applyProtection="1">
      <alignment horizontal="center" vertical="center" wrapText="1"/>
      <protection locked="0"/>
    </xf>
    <xf numFmtId="0" fontId="12" fillId="0" borderId="12" xfId="0" applyFont="1" applyBorder="1" applyAlignment="1" applyProtection="1">
      <alignment horizontal="center" vertical="center" wrapText="1"/>
      <protection locked="0"/>
    </xf>
    <xf numFmtId="0" fontId="12" fillId="0" borderId="22" xfId="0" applyFont="1" applyBorder="1" applyAlignment="1">
      <alignment horizontal="center" vertical="center" wrapText="1"/>
    </xf>
    <xf numFmtId="0" fontId="2" fillId="0" borderId="0" xfId="0" applyFont="1" applyAlignment="1">
      <alignment horizontal="justify" vertical="center" wrapText="1"/>
    </xf>
    <xf numFmtId="0" fontId="5" fillId="0" borderId="0" xfId="1" applyFont="1" applyFill="1" applyAlignment="1">
      <alignment horizontal="right" vertical="center" wrapText="1"/>
    </xf>
    <xf numFmtId="0" fontId="2"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6" fillId="2" borderId="8" xfId="0" applyFont="1" applyFill="1" applyBorder="1" applyAlignment="1">
      <alignment horizontal="justify" vertical="top" wrapText="1"/>
    </xf>
    <xf numFmtId="0" fontId="12" fillId="0" borderId="25" xfId="0" applyFont="1" applyBorder="1" applyAlignment="1" applyProtection="1">
      <alignment horizontal="justify" vertical="center" wrapText="1"/>
      <protection locked="0"/>
    </xf>
    <xf numFmtId="0" fontId="2" fillId="0" borderId="13"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locked="0"/>
    </xf>
    <xf numFmtId="0" fontId="8" fillId="3" borderId="14"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8" fillId="3" borderId="16" xfId="0" applyFont="1" applyFill="1" applyBorder="1" applyAlignment="1">
      <alignment horizontal="center" vertical="center" wrapText="1"/>
    </xf>
    <xf numFmtId="0" fontId="13" fillId="0" borderId="15"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5" fillId="0" borderId="15" xfId="0" applyFont="1" applyBorder="1" applyAlignment="1">
      <alignment horizontal="center" vertical="center" wrapText="1"/>
    </xf>
    <xf numFmtId="0" fontId="2" fillId="0" borderId="62" xfId="0" applyFont="1" applyBorder="1" applyAlignment="1" applyProtection="1">
      <alignment horizontal="center" vertical="center" wrapText="1"/>
      <protection locked="0"/>
    </xf>
    <xf numFmtId="0" fontId="2" fillId="0" borderId="63" xfId="0" applyFont="1" applyBorder="1" applyAlignment="1" applyProtection="1">
      <alignment horizontal="center" vertical="center" wrapText="1"/>
      <protection locked="0"/>
    </xf>
    <xf numFmtId="0" fontId="2" fillId="0" borderId="55" xfId="0" applyFont="1" applyBorder="1" applyAlignment="1" applyProtection="1">
      <alignment horizontal="center" vertical="center" wrapText="1"/>
      <protection locked="0"/>
    </xf>
    <xf numFmtId="0" fontId="2" fillId="0" borderId="59" xfId="0" applyFont="1" applyBorder="1" applyAlignment="1" applyProtection="1">
      <alignment horizontal="center" vertical="center" wrapText="1"/>
      <protection locked="0"/>
    </xf>
    <xf numFmtId="0" fontId="2" fillId="0" borderId="56" xfId="0" applyFont="1" applyBorder="1" applyAlignment="1" applyProtection="1">
      <alignment horizontal="center" vertical="center" wrapText="1"/>
      <protection locked="0"/>
    </xf>
    <xf numFmtId="0" fontId="2" fillId="0" borderId="57" xfId="0" applyFont="1" applyBorder="1" applyAlignment="1" applyProtection="1">
      <alignment horizontal="center" vertical="center" wrapText="1"/>
      <protection locked="0"/>
    </xf>
    <xf numFmtId="0" fontId="2" fillId="0" borderId="60" xfId="0" applyFont="1" applyBorder="1" applyAlignment="1" applyProtection="1">
      <alignment horizontal="center" vertical="center" wrapText="1"/>
      <protection locked="0"/>
    </xf>
    <xf numFmtId="0" fontId="2" fillId="4" borderId="5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8" fillId="4" borderId="55" xfId="0" applyFont="1" applyFill="1" applyBorder="1" applyAlignment="1">
      <alignment horizontal="center" vertical="center" wrapText="1"/>
    </xf>
    <xf numFmtId="0" fontId="16" fillId="4" borderId="55" xfId="1" applyNumberFormat="1" applyFill="1" applyBorder="1" applyAlignment="1" applyProtection="1">
      <alignment horizontal="center" vertical="center" wrapText="1"/>
    </xf>
    <xf numFmtId="0" fontId="17" fillId="4" borderId="55" xfId="1" applyNumberFormat="1" applyFont="1" applyFill="1" applyBorder="1" applyAlignment="1" applyProtection="1">
      <alignment horizontal="center" vertical="center" wrapText="1"/>
    </xf>
    <xf numFmtId="0" fontId="8" fillId="3" borderId="52" xfId="0" applyFont="1" applyFill="1" applyBorder="1" applyAlignment="1">
      <alignment horizontal="center" vertical="center" wrapText="1"/>
    </xf>
    <xf numFmtId="0" fontId="8" fillId="3" borderId="55" xfId="0" applyFont="1" applyFill="1" applyBorder="1" applyAlignment="1">
      <alignment horizontal="center" vertical="center" wrapText="1"/>
    </xf>
    <xf numFmtId="0" fontId="15" fillId="0" borderId="0" xfId="0" quotePrefix="1" applyFont="1" applyAlignment="1">
      <alignment horizontal="justify" vertical="center" wrapText="1"/>
    </xf>
    <xf numFmtId="0" fontId="15" fillId="0" borderId="31" xfId="0" quotePrefix="1" applyFont="1" applyBorder="1" applyAlignment="1">
      <alignment horizontal="justify" vertical="center" wrapText="1"/>
    </xf>
    <xf numFmtId="0" fontId="15" fillId="0" borderId="0" xfId="0" applyFont="1" applyAlignment="1">
      <alignment horizontal="justify" vertical="center" wrapText="1"/>
    </xf>
    <xf numFmtId="0" fontId="15" fillId="0" borderId="31" xfId="0" applyFont="1" applyBorder="1" applyAlignment="1">
      <alignment horizontal="justify" vertical="center" wrapText="1"/>
    </xf>
    <xf numFmtId="0" fontId="15" fillId="0" borderId="13" xfId="0" applyFont="1" applyBorder="1" applyAlignment="1">
      <alignment horizontal="justify" vertical="center" wrapText="1"/>
    </xf>
    <xf numFmtId="0" fontId="15" fillId="0" borderId="33" xfId="0" applyFont="1" applyBorder="1" applyAlignment="1">
      <alignment horizontal="justify" vertical="center" wrapText="1"/>
    </xf>
    <xf numFmtId="0" fontId="8" fillId="3" borderId="51" xfId="0" applyFont="1" applyFill="1" applyBorder="1" applyAlignment="1">
      <alignment horizontal="center" vertical="center" wrapText="1"/>
    </xf>
    <xf numFmtId="0" fontId="8" fillId="3" borderId="54" xfId="0" applyFont="1" applyFill="1" applyBorder="1" applyAlignment="1">
      <alignment horizontal="center" vertical="center" wrapText="1"/>
    </xf>
    <xf numFmtId="0" fontId="8" fillId="3" borderId="53" xfId="0" applyFont="1" applyFill="1" applyBorder="1" applyAlignment="1">
      <alignment horizontal="center" vertical="center" wrapText="1"/>
    </xf>
    <xf numFmtId="0" fontId="8" fillId="3" borderId="66" xfId="0" applyFont="1" applyFill="1" applyBorder="1" applyAlignment="1">
      <alignment horizontal="center" vertical="center" wrapText="1"/>
    </xf>
    <xf numFmtId="0" fontId="19" fillId="0" borderId="0" xfId="0" applyFont="1" applyAlignment="1">
      <alignment horizontal="justify" vertical="center" wrapText="1"/>
    </xf>
    <xf numFmtId="0" fontId="19" fillId="0" borderId="31" xfId="0" applyFont="1" applyBorder="1" applyAlignment="1">
      <alignment horizontal="justify" vertical="center" wrapText="1"/>
    </xf>
    <xf numFmtId="0" fontId="19" fillId="0" borderId="49" xfId="0" applyFont="1" applyBorder="1" applyAlignment="1">
      <alignment vertical="center"/>
    </xf>
    <xf numFmtId="0" fontId="19" fillId="0" borderId="18" xfId="0" applyFont="1" applyBorder="1" applyAlignment="1">
      <alignment vertical="center"/>
    </xf>
    <xf numFmtId="0" fontId="19" fillId="0" borderId="50" xfId="0" applyFont="1" applyBorder="1" applyAlignment="1">
      <alignment vertical="center"/>
    </xf>
    <xf numFmtId="0" fontId="34" fillId="0" borderId="0" xfId="0" applyFont="1" applyAlignment="1">
      <alignment horizontal="center" vertical="center" wrapText="1"/>
    </xf>
    <xf numFmtId="0" fontId="33" fillId="0" borderId="0" xfId="0" applyFont="1" applyAlignment="1">
      <alignment horizontal="center" vertical="center" wrapText="1"/>
    </xf>
    <xf numFmtId="0" fontId="2" fillId="0" borderId="22" xfId="0" applyFont="1" applyBorder="1" applyAlignment="1">
      <alignment horizontal="justify" vertical="center"/>
    </xf>
    <xf numFmtId="0" fontId="13" fillId="0" borderId="0" xfId="0" applyFont="1" applyAlignment="1">
      <alignment horizontal="justify" vertical="center" wrapText="1"/>
    </xf>
    <xf numFmtId="0" fontId="2" fillId="0" borderId="68" xfId="0" applyFont="1" applyBorder="1" applyAlignment="1" applyProtection="1">
      <alignment horizontal="justify" vertical="center" wrapText="1"/>
      <protection locked="0"/>
    </xf>
    <xf numFmtId="0" fontId="2" fillId="0" borderId="10" xfId="0" applyFont="1" applyBorder="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9" fillId="0" borderId="22" xfId="0" applyFont="1" applyBorder="1" applyAlignment="1">
      <alignment horizontal="center" vertical="center" wrapText="1"/>
    </xf>
    <xf numFmtId="0" fontId="38" fillId="0" borderId="0" xfId="0" applyFont="1" applyAlignment="1">
      <alignment horizontal="center" vertical="center"/>
    </xf>
    <xf numFmtId="0" fontId="9" fillId="0" borderId="0" xfId="0" applyFont="1" applyAlignment="1">
      <alignment horizontal="justify" vertical="top"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2" fillId="0" borderId="10" xfId="0" applyFont="1" applyBorder="1" applyAlignment="1">
      <alignment horizontal="justify" vertical="center" wrapText="1"/>
    </xf>
    <xf numFmtId="0" fontId="2" fillId="0" borderId="11" xfId="0" applyFont="1" applyBorder="1" applyAlignment="1">
      <alignment horizontal="justify" vertical="center" wrapText="1"/>
    </xf>
    <xf numFmtId="0" fontId="2" fillId="0" borderId="12" xfId="0" applyFont="1" applyBorder="1" applyAlignment="1">
      <alignment horizontal="justify" vertical="center" wrapText="1"/>
    </xf>
    <xf numFmtId="0" fontId="2" fillId="0" borderId="10" xfId="0" applyFont="1" applyBorder="1" applyAlignment="1">
      <alignment horizontal="center" vertical="center" wrapText="1"/>
    </xf>
    <xf numFmtId="0" fontId="2" fillId="0" borderId="12" xfId="0" applyFont="1" applyBorder="1" applyAlignment="1">
      <alignment horizontal="center" vertical="center" wrapText="1"/>
    </xf>
    <xf numFmtId="0" fontId="37" fillId="0" borderId="0" xfId="0" applyFont="1" applyAlignment="1">
      <alignment horizontal="center" vertical="center"/>
    </xf>
    <xf numFmtId="0" fontId="12" fillId="0" borderId="10" xfId="0" applyFont="1" applyBorder="1" applyAlignment="1">
      <alignment horizontal="justify" vertical="center" wrapText="1"/>
    </xf>
    <xf numFmtId="0" fontId="12" fillId="0" borderId="11" xfId="0" applyFont="1" applyBorder="1" applyAlignment="1">
      <alignment horizontal="justify" vertical="center" wrapText="1"/>
    </xf>
    <xf numFmtId="0" fontId="12" fillId="0" borderId="12" xfId="0" applyFont="1" applyBorder="1" applyAlignment="1">
      <alignment horizontal="justify" vertical="center" wrapText="1"/>
    </xf>
    <xf numFmtId="0" fontId="28" fillId="0" borderId="13" xfId="0" applyFont="1" applyBorder="1" applyAlignment="1">
      <alignment horizontal="right" vertical="center" wrapText="1"/>
    </xf>
    <xf numFmtId="0" fontId="11" fillId="0" borderId="27" xfId="0" applyFont="1" applyBorder="1" applyAlignment="1">
      <alignment horizontal="center" vertical="center" wrapText="1"/>
    </xf>
    <xf numFmtId="0" fontId="11" fillId="0" borderId="23"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29" xfId="0" applyFont="1" applyBorder="1" applyAlignment="1">
      <alignment horizontal="center" vertical="center" wrapText="1"/>
    </xf>
    <xf numFmtId="0" fontId="11" fillId="0" borderId="0" xfId="0" applyFont="1" applyAlignment="1">
      <alignment horizontal="center" vertical="center" wrapText="1"/>
    </xf>
    <xf numFmtId="0" fontId="11" fillId="0" borderId="31"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33" xfId="0" applyFont="1" applyBorder="1" applyAlignment="1">
      <alignment horizontal="center" vertical="center" wrapText="1"/>
    </xf>
    <xf numFmtId="0" fontId="11" fillId="0" borderId="22" xfId="0" applyFont="1" applyBorder="1" applyAlignment="1">
      <alignment horizontal="center" vertical="center" textRotation="90" wrapText="1"/>
    </xf>
    <xf numFmtId="0" fontId="12" fillId="0" borderId="22" xfId="0" applyFont="1" applyBorder="1" applyAlignment="1">
      <alignment horizontal="center" vertical="center" textRotation="90" wrapText="1"/>
    </xf>
    <xf numFmtId="0" fontId="2" fillId="0" borderId="10" xfId="0" applyFont="1" applyBorder="1" applyAlignment="1" applyProtection="1">
      <alignment horizontal="justify" vertical="center" wrapText="1"/>
      <protection locked="0"/>
    </xf>
    <xf numFmtId="0" fontId="2" fillId="0" borderId="11" xfId="0" applyFont="1" applyBorder="1" applyAlignment="1" applyProtection="1">
      <alignment horizontal="justify" vertical="center" wrapText="1"/>
      <protection locked="0"/>
    </xf>
    <xf numFmtId="0" fontId="2" fillId="0" borderId="12" xfId="0" applyFont="1" applyBorder="1" applyAlignment="1" applyProtection="1">
      <alignment horizontal="justify" vertical="center" wrapText="1"/>
      <protection locked="0"/>
    </xf>
    <xf numFmtId="0" fontId="38" fillId="0" borderId="0" xfId="0" applyFont="1" applyAlignment="1">
      <alignment horizontal="center"/>
    </xf>
    <xf numFmtId="0" fontId="2" fillId="0" borderId="22" xfId="0" applyFont="1" applyBorder="1" applyAlignment="1">
      <alignment horizontal="center" vertical="center" textRotation="90" wrapText="1"/>
    </xf>
    <xf numFmtId="0" fontId="12" fillId="0" borderId="22" xfId="0" applyFont="1" applyBorder="1" applyAlignment="1">
      <alignment horizontal="justify" vertical="center" wrapText="1"/>
    </xf>
    <xf numFmtId="0" fontId="13" fillId="0" borderId="0" xfId="0" applyFont="1" applyAlignment="1">
      <alignment horizontal="justify" vertical="center"/>
    </xf>
    <xf numFmtId="0" fontId="13" fillId="0" borderId="31" xfId="0" applyFont="1" applyBorder="1" applyAlignment="1">
      <alignment horizontal="justify" vertical="center"/>
    </xf>
    <xf numFmtId="0" fontId="13" fillId="0" borderId="13" xfId="0" applyFont="1" applyBorder="1" applyAlignment="1">
      <alignment horizontal="justify" vertical="center" wrapText="1"/>
    </xf>
    <xf numFmtId="0" fontId="13" fillId="0" borderId="48" xfId="0" applyFont="1" applyBorder="1" applyAlignment="1">
      <alignment horizontal="justify" vertical="center" wrapText="1"/>
    </xf>
    <xf numFmtId="0" fontId="19" fillId="0" borderId="27" xfId="0" applyFont="1" applyBorder="1" applyAlignment="1">
      <alignment vertical="center" wrapText="1"/>
    </xf>
    <xf numFmtId="0" fontId="19" fillId="0" borderId="23" xfId="0" applyFont="1" applyBorder="1" applyAlignment="1">
      <alignment vertical="center" wrapText="1"/>
    </xf>
    <xf numFmtId="0" fontId="19" fillId="0" borderId="28" xfId="0" applyFont="1" applyBorder="1" applyAlignment="1">
      <alignment vertical="center" wrapText="1"/>
    </xf>
    <xf numFmtId="0" fontId="8" fillId="3" borderId="34" xfId="0" applyFont="1" applyFill="1" applyBorder="1" applyAlignment="1">
      <alignment horizontal="center" vertical="center" wrapText="1"/>
    </xf>
    <xf numFmtId="0" fontId="8" fillId="3" borderId="35" xfId="0" applyFont="1" applyFill="1" applyBorder="1" applyAlignment="1">
      <alignment horizontal="center" vertical="center" wrapText="1"/>
    </xf>
    <xf numFmtId="0" fontId="8" fillId="3" borderId="36" xfId="0" applyFont="1" applyFill="1" applyBorder="1" applyAlignment="1">
      <alignment horizontal="center" vertical="center" wrapText="1"/>
    </xf>
    <xf numFmtId="0" fontId="19" fillId="0" borderId="29" xfId="0" applyFont="1" applyBorder="1" applyAlignment="1">
      <alignment vertical="center" wrapText="1"/>
    </xf>
    <xf numFmtId="0" fontId="19" fillId="0" borderId="0" xfId="0" applyFont="1" applyAlignment="1">
      <alignment vertical="center" wrapText="1"/>
    </xf>
    <xf numFmtId="0" fontId="19" fillId="0" borderId="31" xfId="0" applyFont="1" applyBorder="1" applyAlignment="1">
      <alignment vertical="center" wrapText="1"/>
    </xf>
    <xf numFmtId="0" fontId="15" fillId="0" borderId="0" xfId="0" applyFont="1" applyAlignment="1">
      <alignment horizontal="justify" vertical="center"/>
    </xf>
    <xf numFmtId="0" fontId="15" fillId="0" borderId="30" xfId="0" applyFont="1" applyBorder="1" applyAlignment="1">
      <alignment horizontal="justify" vertical="center"/>
    </xf>
    <xf numFmtId="0" fontId="13" fillId="0" borderId="30" xfId="0" applyFont="1" applyBorder="1" applyAlignment="1">
      <alignment horizontal="justify" vertical="center" wrapText="1"/>
    </xf>
    <xf numFmtId="0" fontId="37" fillId="0" borderId="0" xfId="0" applyFont="1" applyAlignment="1">
      <alignment horizontal="center"/>
    </xf>
    <xf numFmtId="0" fontId="39" fillId="0" borderId="0" xfId="0" applyFont="1" applyAlignment="1">
      <alignment horizontal="center"/>
    </xf>
    <xf numFmtId="0" fontId="13" fillId="0" borderId="31" xfId="0" applyFont="1" applyBorder="1" applyAlignment="1">
      <alignment horizontal="justify" vertical="center" wrapText="1"/>
    </xf>
    <xf numFmtId="0" fontId="13" fillId="0" borderId="33" xfId="0" applyFont="1" applyBorder="1" applyAlignment="1">
      <alignment horizontal="justify" vertical="center" wrapText="1"/>
    </xf>
    <xf numFmtId="0" fontId="11" fillId="0" borderId="0" xfId="0" applyFont="1" applyAlignment="1">
      <alignment horizontal="justify" vertical="top"/>
    </xf>
    <xf numFmtId="0" fontId="11" fillId="0" borderId="22" xfId="0" applyFont="1" applyBorder="1" applyAlignment="1">
      <alignment horizontal="center" vertical="center"/>
    </xf>
    <xf numFmtId="0" fontId="9" fillId="0" borderId="0" xfId="0" applyFont="1" applyAlignment="1">
      <alignment horizontal="justify" vertical="top"/>
    </xf>
    <xf numFmtId="0" fontId="5" fillId="0" borderId="0" xfId="1" applyNumberFormat="1" applyFont="1" applyAlignment="1">
      <alignment horizontal="right" vertical="center" wrapText="1"/>
    </xf>
    <xf numFmtId="0" fontId="19" fillId="0" borderId="29" xfId="0" applyFont="1" applyBorder="1" applyAlignment="1">
      <alignment horizontal="justify" vertical="center"/>
    </xf>
    <xf numFmtId="0" fontId="19" fillId="0" borderId="0" xfId="0" applyFont="1" applyAlignment="1">
      <alignment horizontal="justify" vertical="center"/>
    </xf>
    <xf numFmtId="0" fontId="19" fillId="0" borderId="31" xfId="0" applyFont="1" applyBorder="1" applyAlignment="1">
      <alignment horizontal="justify" vertical="center"/>
    </xf>
    <xf numFmtId="0" fontId="13" fillId="0" borderId="30" xfId="0" applyFont="1" applyBorder="1" applyAlignment="1">
      <alignment horizontal="justify" vertical="center"/>
    </xf>
    <xf numFmtId="0" fontId="12" fillId="0" borderId="22" xfId="0" applyFont="1" applyBorder="1" applyAlignment="1" applyProtection="1">
      <alignment horizontal="center" vertical="center" wrapText="1"/>
      <protection locked="0"/>
    </xf>
    <xf numFmtId="0" fontId="2" fillId="0" borderId="0" xfId="0" applyFont="1" applyAlignment="1">
      <alignment horizontal="center" vertical="center" wrapText="1"/>
    </xf>
    <xf numFmtId="0" fontId="2" fillId="0" borderId="31" xfId="0" applyFont="1" applyBorder="1" applyAlignment="1">
      <alignment horizontal="center" vertical="center" wrapText="1"/>
    </xf>
    <xf numFmtId="0" fontId="12" fillId="0" borderId="10" xfId="0" applyFont="1" applyBorder="1" applyAlignment="1">
      <alignment horizontal="justify" vertical="center"/>
    </xf>
    <xf numFmtId="0" fontId="12" fillId="0" borderId="11" xfId="0" applyFont="1" applyBorder="1" applyAlignment="1">
      <alignment horizontal="justify" vertical="center"/>
    </xf>
    <xf numFmtId="0" fontId="12" fillId="0" borderId="12" xfId="0" applyFont="1" applyBorder="1" applyAlignment="1">
      <alignment horizontal="justify" vertical="center"/>
    </xf>
    <xf numFmtId="0" fontId="12" fillId="0" borderId="22" xfId="0" applyFont="1" applyBorder="1" applyAlignment="1">
      <alignment horizontal="justify" vertical="center"/>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9" fillId="0" borderId="27"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8" xfId="0" applyFont="1" applyBorder="1" applyAlignment="1">
      <alignment horizontal="center" vertical="center" wrapText="1"/>
    </xf>
    <xf numFmtId="0" fontId="12" fillId="0" borderId="10" xfId="0" applyFont="1" applyBorder="1" applyAlignment="1">
      <alignment horizontal="center" vertical="center" textRotation="90" wrapText="1"/>
    </xf>
    <xf numFmtId="0" fontId="12" fillId="0" borderId="11" xfId="0" applyFont="1" applyBorder="1" applyAlignment="1">
      <alignment horizontal="center" vertical="center" textRotation="90" wrapText="1"/>
    </xf>
    <xf numFmtId="0" fontId="12" fillId="0" borderId="12" xfId="0" applyFont="1" applyBorder="1" applyAlignment="1">
      <alignment horizontal="center" vertical="center" textRotation="90" wrapText="1"/>
    </xf>
    <xf numFmtId="0" fontId="12" fillId="0" borderId="0" xfId="0" applyFont="1" applyAlignment="1">
      <alignment horizontal="center" vertical="center" wrapText="1"/>
    </xf>
    <xf numFmtId="0" fontId="13" fillId="0" borderId="13" xfId="0" applyFont="1" applyBorder="1" applyAlignment="1">
      <alignment horizontal="justify" vertical="center"/>
    </xf>
    <xf numFmtId="0" fontId="13" fillId="0" borderId="33" xfId="0" applyFont="1" applyBorder="1" applyAlignment="1">
      <alignment horizontal="justify" vertical="center"/>
    </xf>
    <xf numFmtId="0" fontId="19" fillId="0" borderId="39" xfId="0" applyFont="1" applyBorder="1" applyAlignment="1">
      <alignment vertical="center" wrapText="1"/>
    </xf>
    <xf numFmtId="0" fontId="19" fillId="0" borderId="40" xfId="0" applyFont="1" applyBorder="1" applyAlignment="1">
      <alignment vertical="center" wrapText="1"/>
    </xf>
    <xf numFmtId="0" fontId="19" fillId="0" borderId="41" xfId="0" applyFont="1" applyBorder="1" applyAlignment="1">
      <alignment vertical="center" wrapText="1"/>
    </xf>
    <xf numFmtId="0" fontId="38" fillId="0" borderId="0" xfId="0" applyFont="1" applyAlignment="1">
      <alignment horizontal="center" vertical="center" wrapText="1"/>
    </xf>
    <xf numFmtId="0" fontId="8" fillId="3" borderId="46" xfId="0" applyFont="1" applyFill="1" applyBorder="1" applyAlignment="1">
      <alignment horizontal="center" vertical="center" wrapText="1"/>
    </xf>
    <xf numFmtId="0" fontId="13" fillId="0" borderId="38" xfId="0" applyFont="1" applyBorder="1" applyAlignment="1">
      <alignment horizontal="justify" vertical="center" wrapText="1"/>
    </xf>
    <xf numFmtId="0" fontId="13" fillId="0" borderId="47" xfId="0" applyFont="1" applyBorder="1" applyAlignment="1">
      <alignment horizontal="justify" vertical="center" wrapText="1"/>
    </xf>
    <xf numFmtId="0" fontId="15" fillId="0" borderId="31" xfId="0" applyFont="1" applyBorder="1" applyAlignment="1">
      <alignment horizontal="justify" vertical="center"/>
    </xf>
    <xf numFmtId="0" fontId="9" fillId="0" borderId="27" xfId="0" applyFont="1" applyBorder="1" applyAlignment="1">
      <alignment horizontal="center" vertical="center" textRotation="90" wrapText="1"/>
    </xf>
    <xf numFmtId="0" fontId="9" fillId="0" borderId="23" xfId="0" applyFont="1" applyBorder="1" applyAlignment="1">
      <alignment horizontal="center" vertical="center" textRotation="90" wrapText="1"/>
    </xf>
    <xf numFmtId="0" fontId="9" fillId="0" borderId="28" xfId="0" applyFont="1" applyBorder="1" applyAlignment="1">
      <alignment horizontal="center" vertical="center" textRotation="90" wrapText="1"/>
    </xf>
    <xf numFmtId="0" fontId="9" fillId="0" borderId="29" xfId="0" applyFont="1" applyBorder="1" applyAlignment="1">
      <alignment horizontal="center" vertical="center" textRotation="90" wrapText="1"/>
    </xf>
    <xf numFmtId="0" fontId="9" fillId="0" borderId="0" xfId="0" applyFont="1" applyAlignment="1">
      <alignment horizontal="center" vertical="center" textRotation="90" wrapText="1"/>
    </xf>
    <xf numFmtId="0" fontId="9" fillId="0" borderId="31" xfId="0" applyFont="1" applyBorder="1" applyAlignment="1">
      <alignment horizontal="center" vertical="center" textRotation="90" wrapText="1"/>
    </xf>
    <xf numFmtId="0" fontId="9" fillId="0" borderId="32" xfId="0" applyFont="1" applyBorder="1" applyAlignment="1">
      <alignment horizontal="center" vertical="center" textRotation="90" wrapText="1"/>
    </xf>
    <xf numFmtId="0" fontId="9" fillId="0" borderId="13" xfId="0" applyFont="1" applyBorder="1" applyAlignment="1">
      <alignment horizontal="center" vertical="center" textRotation="90" wrapText="1"/>
    </xf>
    <xf numFmtId="0" fontId="9" fillId="0" borderId="33" xfId="0" applyFont="1" applyBorder="1" applyAlignment="1">
      <alignment horizontal="center" vertical="center" textRotation="90" wrapText="1"/>
    </xf>
    <xf numFmtId="0" fontId="2" fillId="0" borderId="11" xfId="0" applyFont="1" applyBorder="1" applyAlignment="1">
      <alignment horizontal="center" vertical="center" wrapText="1"/>
    </xf>
    <xf numFmtId="0" fontId="2" fillId="0" borderId="0" xfId="0" applyFont="1" applyAlignment="1">
      <alignment horizontal="justify" vertical="center"/>
    </xf>
  </cellXfs>
  <cellStyles count="3">
    <cellStyle name="Hipervínculo" xfId="1" builtinId="8"/>
    <cellStyle name="Normal" xfId="0" builtinId="0"/>
    <cellStyle name="Normal_Hoja1" xfId="2" xr:uid="{20625F11-967B-47D8-93A7-E52B10695536}"/>
  </cellStyles>
  <dxfs count="19">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bgColor rgb="FF00B0F0"/>
        </patternFill>
      </fill>
    </dxf>
    <dxf>
      <fill>
        <patternFill>
          <bgColor rgb="FF00B0F0"/>
        </patternFill>
      </fill>
    </dxf>
  </dxfs>
  <tableStyles count="1" defaultTableStyle="TableStyleMedium2" defaultPivotStyle="PivotStyleLight16">
    <tableStyle name="Invisible" pivot="0" table="0" count="0" xr9:uid="{77FE5647-D80A-4438-9972-65A0CF8EAFF3}"/>
  </tableStyles>
  <colors>
    <mruColors>
      <color rgb="FF99FF99"/>
      <color rgb="FFFFCC66"/>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20</xdr:col>
      <xdr:colOff>209550</xdr:colOff>
      <xdr:row>0</xdr:row>
      <xdr:rowOff>0</xdr:rowOff>
    </xdr:from>
    <xdr:to>
      <xdr:col>30</xdr:col>
      <xdr:colOff>4650</xdr:colOff>
      <xdr:row>0</xdr:row>
      <xdr:rowOff>1137600</xdr:rowOff>
    </xdr:to>
    <xdr:pic>
      <xdr:nvPicPr>
        <xdr:cNvPr id="2" name="Imagen 1">
          <a:extLst>
            <a:ext uri="{FF2B5EF4-FFF2-40B4-BE49-F238E27FC236}">
              <a16:creationId xmlns:a16="http://schemas.microsoft.com/office/drawing/2014/main" id="{41CFC0CC-7982-448D-BA93-9995E3338C0A}"/>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two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C1DAF6E0-EB76-4578-9821-A8F9F72A96A2}"/>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20</xdr:col>
      <xdr:colOff>209550</xdr:colOff>
      <xdr:row>0</xdr:row>
      <xdr:rowOff>0</xdr:rowOff>
    </xdr:from>
    <xdr:ext cx="2271600" cy="1137600"/>
    <xdr:pic>
      <xdr:nvPicPr>
        <xdr:cNvPr id="2" name="Imagen 1">
          <a:extLst>
            <a:ext uri="{FF2B5EF4-FFF2-40B4-BE49-F238E27FC236}">
              <a16:creationId xmlns:a16="http://schemas.microsoft.com/office/drawing/2014/main" id="{6DA9DDED-E1F6-49E1-B32D-74386CD6AF6D}"/>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one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FF710CB9-C0C4-4CB5-BCA6-0ECF7B283F27}"/>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20</xdr:col>
      <xdr:colOff>209550</xdr:colOff>
      <xdr:row>0</xdr:row>
      <xdr:rowOff>0</xdr:rowOff>
    </xdr:from>
    <xdr:ext cx="2271600" cy="1137600"/>
    <xdr:pic>
      <xdr:nvPicPr>
        <xdr:cNvPr id="2" name="Imagen 1">
          <a:extLst>
            <a:ext uri="{FF2B5EF4-FFF2-40B4-BE49-F238E27FC236}">
              <a16:creationId xmlns:a16="http://schemas.microsoft.com/office/drawing/2014/main" id="{FA8F2BFA-83CE-413B-8E5A-0F751D1CAE10}"/>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one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94FA74A7-8138-4EEF-A43A-AAE46C87FBAB}"/>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2" name="Imagen 1">
          <a:extLst>
            <a:ext uri="{FF2B5EF4-FFF2-40B4-BE49-F238E27FC236}">
              <a16:creationId xmlns:a16="http://schemas.microsoft.com/office/drawing/2014/main" id="{C31A977A-90AE-48ED-98E2-7ECAE9AE59E0}"/>
            </a:ext>
          </a:extLst>
        </xdr:cNvPr>
        <xdr:cNvPicPr preferRelativeResize="0">
          <a:picLocks/>
        </xdr:cNvPicPr>
      </xdr:nvPicPr>
      <xdr:blipFill>
        <a:blip xmlns:r="http://schemas.openxmlformats.org/officeDocument/2006/relationships" r:embed="rId1"/>
        <a:stretch>
          <a:fillRect/>
        </a:stretch>
      </xdr:blipFill>
      <xdr:spPr>
        <a:xfrm>
          <a:off x="381000" y="0"/>
          <a:ext cx="1094400" cy="1011600"/>
        </a:xfrm>
        <a:prstGeom prst="rect">
          <a:avLst/>
        </a:prstGeom>
      </xdr:spPr>
    </xdr:pic>
    <xdr:clientData/>
  </xdr:oneCellAnchor>
  <xdr:oneCellAnchor>
    <xdr:from>
      <xdr:col>47</xdr:col>
      <xdr:colOff>209550</xdr:colOff>
      <xdr:row>0</xdr:row>
      <xdr:rowOff>0</xdr:rowOff>
    </xdr:from>
    <xdr:ext cx="2271600" cy="1137600"/>
    <xdr:pic>
      <xdr:nvPicPr>
        <xdr:cNvPr id="3" name="Imagen 2">
          <a:extLst>
            <a:ext uri="{FF2B5EF4-FFF2-40B4-BE49-F238E27FC236}">
              <a16:creationId xmlns:a16="http://schemas.microsoft.com/office/drawing/2014/main" id="{F7A94F60-0F2B-40B5-BE1F-08768A60C015}"/>
            </a:ext>
          </a:extLst>
        </xdr:cNvPr>
        <xdr:cNvPicPr>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030" t="12854" r="6675" b="13072"/>
        <a:stretch/>
      </xdr:blipFill>
      <xdr:spPr>
        <a:xfrm>
          <a:off x="11982450" y="0"/>
          <a:ext cx="2271600" cy="113760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20</xdr:col>
      <xdr:colOff>209550</xdr:colOff>
      <xdr:row>0</xdr:row>
      <xdr:rowOff>0</xdr:rowOff>
    </xdr:from>
    <xdr:to>
      <xdr:col>30</xdr:col>
      <xdr:colOff>4650</xdr:colOff>
      <xdr:row>0</xdr:row>
      <xdr:rowOff>1137600</xdr:rowOff>
    </xdr:to>
    <xdr:pic>
      <xdr:nvPicPr>
        <xdr:cNvPr id="2" name="Imagen 1">
          <a:extLst>
            <a:ext uri="{FF2B5EF4-FFF2-40B4-BE49-F238E27FC236}">
              <a16:creationId xmlns:a16="http://schemas.microsoft.com/office/drawing/2014/main" id="{0ECD1486-03AB-4F8C-ACC0-474B2658D4AA}"/>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two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029AE1BC-0460-453D-AD99-E6E5A511B3FD}"/>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20</xdr:col>
      <xdr:colOff>209550</xdr:colOff>
      <xdr:row>0</xdr:row>
      <xdr:rowOff>0</xdr:rowOff>
    </xdr:from>
    <xdr:to>
      <xdr:col>30</xdr:col>
      <xdr:colOff>4650</xdr:colOff>
      <xdr:row>0</xdr:row>
      <xdr:rowOff>1137600</xdr:rowOff>
    </xdr:to>
    <xdr:pic>
      <xdr:nvPicPr>
        <xdr:cNvPr id="2" name="Imagen 1">
          <a:extLst>
            <a:ext uri="{FF2B5EF4-FFF2-40B4-BE49-F238E27FC236}">
              <a16:creationId xmlns:a16="http://schemas.microsoft.com/office/drawing/2014/main" id="{7F758A78-3230-4B9A-83C7-6C15CF001EBB}"/>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two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FDF8EC4B-BFE8-4301-9C44-7AC9FC1EA794}"/>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hernandezg@dgsp.gob.mx"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FD0C-D5BF-41A6-8EBC-65E287B40172}">
  <dimension ref="A1:AF25"/>
  <sheetViews>
    <sheetView showGridLines="0" zoomScaleNormal="100" workbookViewId="0">
      <selection activeCell="Y9" sqref="Y9"/>
    </sheetView>
  </sheetViews>
  <sheetFormatPr defaultColWidth="0" defaultRowHeight="15" customHeight="1" zeroHeight="1"/>
  <cols>
    <col min="1" max="1" width="5.7109375" style="1" customWidth="1"/>
    <col min="2" max="30" width="3.7109375" style="1" customWidth="1"/>
    <col min="31" max="31" width="5.7109375" style="1" customWidth="1"/>
    <col min="32" max="32" width="3.7109375" style="136" hidden="1" customWidth="1"/>
    <col min="33" max="16384" width="3.7109375" style="1" hidden="1"/>
  </cols>
  <sheetData>
    <row r="1" spans="1:30" ht="173.25" customHeight="1">
      <c r="B1" s="171" t="s">
        <v>0</v>
      </c>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AD1" s="172"/>
    </row>
    <row r="2" spans="1:30" ht="15" customHeight="1"/>
    <row r="3" spans="1:30" ht="45" customHeight="1">
      <c r="B3" s="173" t="s">
        <v>1</v>
      </c>
      <c r="C3" s="174"/>
      <c r="D3" s="174"/>
      <c r="E3" s="174"/>
      <c r="F3" s="174"/>
      <c r="G3" s="174"/>
      <c r="H3" s="174"/>
      <c r="I3" s="174"/>
      <c r="J3" s="174"/>
      <c r="K3" s="174"/>
      <c r="L3" s="174"/>
      <c r="M3" s="174"/>
      <c r="N3" s="174"/>
      <c r="O3" s="174"/>
      <c r="P3" s="174"/>
      <c r="Q3" s="174"/>
      <c r="R3" s="174"/>
      <c r="S3" s="174"/>
      <c r="T3" s="174"/>
      <c r="U3" s="174"/>
      <c r="V3" s="174"/>
      <c r="W3" s="174"/>
      <c r="X3" s="174"/>
      <c r="Y3" s="174"/>
      <c r="Z3" s="174"/>
      <c r="AA3" s="174"/>
      <c r="AB3" s="174"/>
      <c r="AC3" s="174"/>
      <c r="AD3" s="174"/>
    </row>
    <row r="4" spans="1:30" ht="15" customHeight="1"/>
    <row r="5" spans="1:30" ht="45" customHeight="1">
      <c r="B5" s="173" t="s">
        <v>2</v>
      </c>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row>
    <row r="6" spans="1:30" ht="15" customHeight="1"/>
    <row r="7" spans="1:30" ht="60" customHeight="1">
      <c r="B7" s="173" t="s">
        <v>3</v>
      </c>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row>
    <row r="8" spans="1:30" ht="15" customHeight="1" thickBot="1">
      <c r="B8" s="2" t="s">
        <v>4</v>
      </c>
      <c r="N8" s="2" t="s">
        <v>5</v>
      </c>
    </row>
    <row r="9" spans="1:30" ht="15" customHeight="1" thickBot="1">
      <c r="B9" s="175" t="str">
        <f>IF(Presentación!B10="","",Presentación!B10)</f>
        <v/>
      </c>
      <c r="C9" s="176"/>
      <c r="D9" s="176"/>
      <c r="E9" s="176"/>
      <c r="F9" s="176"/>
      <c r="G9" s="176"/>
      <c r="H9" s="176"/>
      <c r="I9" s="176"/>
      <c r="J9" s="176"/>
      <c r="K9" s="176"/>
      <c r="L9" s="177"/>
      <c r="N9" s="175" t="str">
        <f>IF(Presentación!N10="","",Presentación!N10)</f>
        <v/>
      </c>
      <c r="O9" s="177"/>
    </row>
    <row r="10" spans="1:30" ht="15" customHeight="1"/>
    <row r="11" spans="1:30" ht="15" customHeight="1">
      <c r="A11" s="45"/>
      <c r="B11" s="170" t="s">
        <v>6</v>
      </c>
      <c r="C11" s="170"/>
      <c r="D11" s="170"/>
      <c r="E11" s="170"/>
      <c r="F11" s="170"/>
      <c r="G11" s="170"/>
      <c r="H11" s="170"/>
      <c r="I11" s="170"/>
      <c r="J11" s="170"/>
      <c r="K11" s="170"/>
      <c r="L11" s="170"/>
      <c r="M11" s="170"/>
      <c r="N11" s="170"/>
      <c r="O11" s="170"/>
      <c r="P11" s="170"/>
      <c r="Q11" s="170"/>
      <c r="R11" s="170"/>
      <c r="S11" s="170"/>
      <c r="T11" s="170"/>
      <c r="U11" s="170"/>
      <c r="V11" s="45"/>
      <c r="W11" s="45"/>
      <c r="X11" s="45"/>
      <c r="Y11" s="45"/>
      <c r="Z11" s="45"/>
      <c r="AA11" s="45"/>
      <c r="AB11" s="45"/>
      <c r="AC11" s="45"/>
      <c r="AD11" s="45"/>
    </row>
    <row r="12" spans="1:30" ht="15" customHeight="1">
      <c r="A12" s="45"/>
      <c r="B12" s="45"/>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row>
    <row r="13" spans="1:30" ht="15" customHeight="1">
      <c r="A13" s="45"/>
      <c r="B13" s="170" t="s">
        <v>7</v>
      </c>
      <c r="C13" s="170"/>
      <c r="D13" s="170"/>
      <c r="E13" s="170"/>
      <c r="F13" s="170"/>
      <c r="G13" s="170"/>
      <c r="H13" s="170"/>
      <c r="I13" s="170"/>
      <c r="J13" s="170"/>
      <c r="K13" s="170"/>
      <c r="L13" s="170"/>
      <c r="M13" s="170"/>
      <c r="N13" s="170"/>
      <c r="O13" s="170"/>
      <c r="P13" s="170"/>
      <c r="Q13" s="170"/>
      <c r="R13" s="170"/>
      <c r="S13" s="170"/>
      <c r="T13" s="170"/>
      <c r="U13" s="170"/>
      <c r="V13" s="45"/>
      <c r="W13" s="45"/>
      <c r="X13" s="45"/>
      <c r="Y13" s="45"/>
      <c r="Z13" s="45"/>
      <c r="AA13" s="45"/>
      <c r="AB13" s="45"/>
      <c r="AC13" s="45"/>
      <c r="AD13" s="45"/>
    </row>
    <row r="14" spans="1:30" ht="15" customHeight="1">
      <c r="A14" s="45"/>
      <c r="B14" s="45"/>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row>
    <row r="15" spans="1:30" ht="15" customHeight="1">
      <c r="A15" s="45"/>
      <c r="B15" s="170" t="s">
        <v>8</v>
      </c>
      <c r="C15" s="170"/>
      <c r="D15" s="170"/>
      <c r="E15" s="170"/>
      <c r="F15" s="170"/>
      <c r="G15" s="170"/>
      <c r="H15" s="170"/>
      <c r="I15" s="170"/>
      <c r="J15" s="170"/>
      <c r="K15" s="170"/>
      <c r="L15" s="170"/>
      <c r="M15" s="170"/>
      <c r="N15" s="170"/>
      <c r="O15" s="170"/>
      <c r="P15" s="170"/>
      <c r="Q15" s="170"/>
      <c r="R15" s="170"/>
      <c r="S15" s="170"/>
      <c r="T15" s="170"/>
      <c r="U15" s="170"/>
      <c r="V15" s="45"/>
      <c r="W15" s="45"/>
      <c r="X15" s="45"/>
      <c r="Y15" s="45"/>
      <c r="Z15" s="45"/>
      <c r="AA15" s="45"/>
      <c r="AB15" s="45"/>
      <c r="AC15" s="45"/>
      <c r="AD15" s="45"/>
    </row>
    <row r="16" spans="1:30" ht="15" customHeight="1">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row>
    <row r="17" spans="1:30" ht="15" customHeight="1">
      <c r="A17" s="45"/>
      <c r="B17" s="170" t="s">
        <v>2</v>
      </c>
      <c r="C17" s="170"/>
      <c r="D17" s="170"/>
      <c r="E17" s="170"/>
      <c r="F17" s="170"/>
      <c r="G17" s="170"/>
      <c r="H17" s="170"/>
      <c r="I17" s="170"/>
      <c r="J17" s="170"/>
      <c r="K17" s="170"/>
      <c r="L17" s="170"/>
      <c r="M17" s="170"/>
      <c r="N17" s="170"/>
      <c r="O17" s="170"/>
      <c r="P17" s="170"/>
      <c r="Q17" s="170"/>
      <c r="R17" s="170"/>
      <c r="S17" s="170"/>
      <c r="T17" s="170"/>
      <c r="U17" s="170"/>
      <c r="V17" s="45"/>
      <c r="W17" s="45"/>
      <c r="X17" s="170" t="s">
        <v>9</v>
      </c>
      <c r="Y17" s="170"/>
      <c r="Z17" s="170"/>
      <c r="AA17" s="170"/>
      <c r="AB17" s="170"/>
      <c r="AC17" s="170"/>
      <c r="AD17" s="170"/>
    </row>
    <row r="18" spans="1:30" ht="15" customHeight="1">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row>
    <row r="19" spans="1:30" ht="15" customHeight="1">
      <c r="A19" s="45"/>
      <c r="B19" s="170" t="s">
        <v>10</v>
      </c>
      <c r="C19" s="170"/>
      <c r="D19" s="170"/>
      <c r="E19" s="170"/>
      <c r="F19" s="170"/>
      <c r="G19" s="170"/>
      <c r="H19" s="170"/>
      <c r="I19" s="170"/>
      <c r="J19" s="170"/>
      <c r="K19" s="170"/>
      <c r="L19" s="170"/>
      <c r="M19" s="170"/>
      <c r="N19" s="170"/>
      <c r="O19" s="170"/>
      <c r="P19" s="170"/>
      <c r="Q19" s="170"/>
      <c r="R19" s="170"/>
      <c r="S19" s="170"/>
      <c r="T19" s="170"/>
      <c r="U19" s="170"/>
      <c r="V19" s="45"/>
      <c r="W19" s="45"/>
      <c r="X19" s="45"/>
      <c r="Y19" s="45"/>
      <c r="Z19" s="45"/>
      <c r="AA19" s="45"/>
      <c r="AB19" s="45"/>
      <c r="AC19" s="45"/>
      <c r="AD19" s="45"/>
    </row>
    <row r="20" spans="1:30" ht="15" customHeight="1">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row>
    <row r="21" spans="1:30" ht="15" customHeight="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row>
    <row r="22" spans="1:30" ht="15" customHeight="1"/>
    <row r="23" spans="1:30" ht="15" customHeight="1"/>
    <row r="24" spans="1:30" ht="15" customHeight="1"/>
    <row r="25" spans="1:30" ht="15" customHeight="1"/>
  </sheetData>
  <sheetProtection algorithmName="SHA-512" hashValue="d5E9m2zA0N7NgSZkq7iIoOgax1zSz8pDZNmRbjpwWigLS2L0uCJ4ORu0vo5jybtBE41Gh43coqpcGI2+TBf/bg==" saltValue="pQ9sYqmHxgsbBkPVzQVPEA==" spinCount="100000" sheet="1" objects="1" scenarios="1"/>
  <mergeCells count="12">
    <mergeCell ref="B19:U19"/>
    <mergeCell ref="B1:AD1"/>
    <mergeCell ref="B3:AD3"/>
    <mergeCell ref="B5:AD5"/>
    <mergeCell ref="B7:AD7"/>
    <mergeCell ref="B9:L9"/>
    <mergeCell ref="N9:O9"/>
    <mergeCell ref="B11:U11"/>
    <mergeCell ref="B13:U13"/>
    <mergeCell ref="B15:U15"/>
    <mergeCell ref="B17:U17"/>
    <mergeCell ref="X17:AD17"/>
  </mergeCells>
  <hyperlinks>
    <hyperlink ref="B11:U11" location="Presentación!AA9" display="Presentación" xr:uid="{4DED14FC-8F30-488F-B789-F1AD4EBF047B}"/>
    <hyperlink ref="B13:U13" location="Informantes!AA9" display="Informantes" xr:uid="{52885372-9FE3-461E-BD59-B9BA08DB8493}"/>
    <hyperlink ref="B15:U15" location="Participantes!BB9" display="Participantes" xr:uid="{CF030D11-135E-4BCF-B7F6-A7DF0BEC91FB}"/>
    <hyperlink ref="B17:U17" location="CNGE_2023_M1_Secc7!AA7" display="Sección VII. Contrataciones públicas" xr:uid="{7C7DB7C8-97EC-49F6-BE7C-E377A6E995DF}"/>
    <hyperlink ref="X17:AD17" location="CNGE_2023_M1_Secc7!AA7" display="Preguntas 7.1 a 7.13" xr:uid="{09E580AA-D2FA-4205-AB54-58A76EAE9FCE}"/>
    <hyperlink ref="B19:U19" location="Glosario!AA9" display="Glosario" xr:uid="{365C6E23-E5D4-40BE-A785-02BE774B4AB9}"/>
  </hyperlinks>
  <pageMargins left="0.70866141732283472" right="0.70866141732283472" top="0.74803149606299213" bottom="0.74803149606299213" header="0.31496062992125984" footer="0.31496062992125984"/>
  <pageSetup scale="75" orientation="portrait" r:id="rId1"/>
  <headerFooter>
    <oddHeader>&amp;CMódulo 1 Sección VII
Índice</oddHeader>
    <oddFooter>&amp;LCenso Nacional de Gobiernos Estatales 2023&amp;R&amp;P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30F8E-8051-489A-B0EE-264FD8B90750}">
  <dimension ref="A1:DO582"/>
  <sheetViews>
    <sheetView showGridLines="0" tabSelected="1" zoomScaleNormal="100" workbookViewId="0">
      <selection activeCell="B10" sqref="B10:L10"/>
    </sheetView>
  </sheetViews>
  <sheetFormatPr defaultColWidth="0" defaultRowHeight="15.75" customHeight="1" zeroHeight="1"/>
  <cols>
    <col min="1" max="1" width="5.7109375" style="3" customWidth="1"/>
    <col min="2" max="30" width="3.7109375" style="3" customWidth="1"/>
    <col min="31" max="31" width="5.7109375" style="3" customWidth="1"/>
    <col min="32" max="32" width="3.7109375" style="135" hidden="1" customWidth="1"/>
    <col min="33" max="16384" width="3.7109375" style="3" hidden="1"/>
  </cols>
  <sheetData>
    <row r="1" spans="2:119" ht="173.25" customHeight="1">
      <c r="B1" s="171" t="s">
        <v>0</v>
      </c>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AD1" s="172"/>
      <c r="BA1" s="3">
        <v>0</v>
      </c>
      <c r="BB1" s="3">
        <v>201</v>
      </c>
      <c r="BC1" s="3">
        <v>202</v>
      </c>
      <c r="BD1" s="3">
        <v>203</v>
      </c>
      <c r="BE1" s="3">
        <v>204</v>
      </c>
      <c r="BF1" s="3">
        <v>205</v>
      </c>
      <c r="BG1" s="3">
        <v>206</v>
      </c>
      <c r="BH1" s="3">
        <v>207</v>
      </c>
      <c r="BI1" s="3">
        <v>208</v>
      </c>
      <c r="BJ1" s="3">
        <v>209</v>
      </c>
      <c r="BK1" s="3">
        <v>210</v>
      </c>
      <c r="BL1" s="3">
        <v>211</v>
      </c>
      <c r="BM1" s="3">
        <v>212</v>
      </c>
      <c r="BN1" s="3">
        <v>213</v>
      </c>
      <c r="BO1" s="3">
        <v>214</v>
      </c>
      <c r="BP1" s="3">
        <v>215</v>
      </c>
      <c r="BQ1" s="3">
        <v>216</v>
      </c>
      <c r="BR1" s="3">
        <v>217</v>
      </c>
      <c r="BS1" s="3">
        <v>218</v>
      </c>
      <c r="BT1" s="3">
        <v>219</v>
      </c>
      <c r="BU1" s="3">
        <v>220</v>
      </c>
      <c r="BV1" s="3">
        <v>221</v>
      </c>
      <c r="BW1" s="3">
        <v>222</v>
      </c>
      <c r="BX1" s="3">
        <v>223</v>
      </c>
      <c r="BY1" s="3">
        <v>224</v>
      </c>
      <c r="BZ1" s="3">
        <v>225</v>
      </c>
      <c r="CA1" s="3">
        <v>226</v>
      </c>
      <c r="CB1" s="3">
        <v>227</v>
      </c>
      <c r="CC1" s="3">
        <v>228</v>
      </c>
      <c r="CD1" s="3">
        <v>229</v>
      </c>
      <c r="CE1" s="3">
        <v>230</v>
      </c>
      <c r="CF1" s="3">
        <v>231</v>
      </c>
      <c r="CG1" s="3">
        <v>232</v>
      </c>
      <c r="CJ1" s="3">
        <v>201</v>
      </c>
      <c r="CK1" s="3">
        <v>202</v>
      </c>
      <c r="CL1" s="3">
        <v>203</v>
      </c>
      <c r="CM1" s="3">
        <v>204</v>
      </c>
      <c r="CN1" s="3">
        <v>205</v>
      </c>
      <c r="CO1" s="3">
        <v>206</v>
      </c>
      <c r="CP1" s="3">
        <v>207</v>
      </c>
      <c r="CQ1" s="3">
        <v>208</v>
      </c>
      <c r="CR1" s="3">
        <v>209</v>
      </c>
      <c r="CS1" s="3">
        <v>210</v>
      </c>
      <c r="CT1" s="3">
        <v>211</v>
      </c>
      <c r="CU1" s="3">
        <v>212</v>
      </c>
      <c r="CV1" s="3">
        <v>213</v>
      </c>
      <c r="CW1" s="3">
        <v>214</v>
      </c>
      <c r="CX1" s="3">
        <v>215</v>
      </c>
      <c r="CY1" s="3">
        <v>216</v>
      </c>
      <c r="CZ1" s="3">
        <v>217</v>
      </c>
      <c r="DA1" s="3">
        <v>218</v>
      </c>
      <c r="DB1" s="3">
        <v>219</v>
      </c>
      <c r="DC1" s="3">
        <v>220</v>
      </c>
      <c r="DD1" s="3">
        <v>221</v>
      </c>
      <c r="DE1" s="3">
        <v>222</v>
      </c>
      <c r="DF1" s="3">
        <v>223</v>
      </c>
      <c r="DG1" s="3">
        <v>224</v>
      </c>
      <c r="DH1" s="3">
        <v>225</v>
      </c>
      <c r="DI1" s="3">
        <v>226</v>
      </c>
      <c r="DJ1" s="3">
        <v>227</v>
      </c>
      <c r="DK1" s="3">
        <v>228</v>
      </c>
      <c r="DL1" s="3">
        <v>229</v>
      </c>
      <c r="DM1" s="3">
        <v>230</v>
      </c>
      <c r="DN1" s="3">
        <v>231</v>
      </c>
      <c r="DO1" s="3">
        <v>232</v>
      </c>
    </row>
    <row r="2" spans="2:119" ht="15" customHeight="1">
      <c r="B2" s="1"/>
      <c r="C2" s="1"/>
      <c r="D2" s="1"/>
      <c r="E2" s="1"/>
      <c r="F2" s="1"/>
      <c r="G2" s="1"/>
      <c r="H2" s="1"/>
      <c r="I2" s="1"/>
      <c r="J2" s="1"/>
      <c r="K2" s="1"/>
      <c r="L2" s="1"/>
      <c r="M2" s="1"/>
      <c r="N2" s="1"/>
      <c r="O2" s="1"/>
      <c r="P2" s="1"/>
      <c r="Q2" s="1"/>
      <c r="R2" s="1"/>
      <c r="S2" s="1"/>
      <c r="T2" s="1"/>
      <c r="U2" s="1"/>
      <c r="V2" s="1"/>
      <c r="W2" s="1"/>
      <c r="X2" s="1"/>
      <c r="Y2" s="1"/>
      <c r="Z2" s="1"/>
      <c r="AA2" s="1"/>
      <c r="AB2" s="1"/>
      <c r="AC2" s="1"/>
      <c r="AD2" s="1"/>
      <c r="BA2" s="3">
        <v>1</v>
      </c>
      <c r="BB2" s="3" t="s">
        <v>11</v>
      </c>
      <c r="BC2" s="3" t="s">
        <v>12</v>
      </c>
      <c r="BD2" s="3" t="s">
        <v>13</v>
      </c>
      <c r="BE2" s="3" t="s">
        <v>14</v>
      </c>
      <c r="BF2" s="3" t="s">
        <v>15</v>
      </c>
      <c r="BG2" s="3" t="s">
        <v>16</v>
      </c>
      <c r="BH2" s="3" t="s">
        <v>17</v>
      </c>
      <c r="BI2" s="3" t="s">
        <v>18</v>
      </c>
      <c r="BJ2" s="3" t="s">
        <v>19</v>
      </c>
      <c r="BK2" s="3" t="s">
        <v>20</v>
      </c>
      <c r="BL2" s="3" t="s">
        <v>21</v>
      </c>
      <c r="BM2" s="3" t="s">
        <v>22</v>
      </c>
      <c r="BN2" s="3" t="s">
        <v>23</v>
      </c>
      <c r="BO2" s="3" t="s">
        <v>24</v>
      </c>
      <c r="BP2" s="3" t="s">
        <v>25</v>
      </c>
      <c r="BQ2" s="3" t="s">
        <v>26</v>
      </c>
      <c r="BR2" s="3" t="s">
        <v>27</v>
      </c>
      <c r="BS2" s="3" t="s">
        <v>28</v>
      </c>
      <c r="BT2" s="3" t="s">
        <v>29</v>
      </c>
      <c r="BU2" s="3" t="s">
        <v>30</v>
      </c>
      <c r="BV2" s="3" t="s">
        <v>31</v>
      </c>
      <c r="BW2" s="3" t="s">
        <v>32</v>
      </c>
      <c r="BX2" s="3" t="s">
        <v>33</v>
      </c>
      <c r="BY2" s="3" t="s">
        <v>34</v>
      </c>
      <c r="BZ2" s="3" t="s">
        <v>35</v>
      </c>
      <c r="CA2" s="3" t="s">
        <v>36</v>
      </c>
      <c r="CB2" s="3" t="s">
        <v>37</v>
      </c>
      <c r="CC2" s="3" t="s">
        <v>38</v>
      </c>
      <c r="CD2" s="3" t="s">
        <v>39</v>
      </c>
      <c r="CE2" s="3" t="s">
        <v>40</v>
      </c>
      <c r="CF2" s="3" t="s">
        <v>41</v>
      </c>
      <c r="CG2" s="3" t="s">
        <v>42</v>
      </c>
      <c r="CI2" s="3">
        <v>1</v>
      </c>
      <c r="CJ2" s="3" t="s">
        <v>43</v>
      </c>
      <c r="CK2" s="3" t="s">
        <v>44</v>
      </c>
      <c r="CL2" s="3" t="s">
        <v>45</v>
      </c>
      <c r="CM2" s="3" t="s">
        <v>46</v>
      </c>
      <c r="CN2" s="3" t="s">
        <v>47</v>
      </c>
      <c r="CO2" s="3" t="s">
        <v>48</v>
      </c>
      <c r="CP2" s="3" t="s">
        <v>49</v>
      </c>
      <c r="CQ2" s="3" t="s">
        <v>50</v>
      </c>
      <c r="CR2" s="3" t="s">
        <v>51</v>
      </c>
      <c r="CS2" s="3" t="s">
        <v>52</v>
      </c>
      <c r="CT2" s="3" t="s">
        <v>47</v>
      </c>
      <c r="CU2" s="3" t="s">
        <v>53</v>
      </c>
      <c r="CV2" s="3" t="s">
        <v>54</v>
      </c>
      <c r="CW2" s="3" t="s">
        <v>55</v>
      </c>
      <c r="CX2" s="3" t="s">
        <v>56</v>
      </c>
      <c r="CY2" s="3" t="s">
        <v>57</v>
      </c>
      <c r="CZ2" s="3" t="s">
        <v>58</v>
      </c>
      <c r="DA2" s="3" t="s">
        <v>59</v>
      </c>
      <c r="DB2" s="3" t="s">
        <v>47</v>
      </c>
      <c r="DC2" s="3" t="s">
        <v>60</v>
      </c>
      <c r="DD2" s="3" t="s">
        <v>61</v>
      </c>
      <c r="DE2" s="3" t="s">
        <v>62</v>
      </c>
      <c r="DF2" s="3" t="s">
        <v>63</v>
      </c>
      <c r="DG2" s="3" t="s">
        <v>64</v>
      </c>
      <c r="DH2" s="3" t="s">
        <v>65</v>
      </c>
      <c r="DI2" s="3" t="s">
        <v>66</v>
      </c>
      <c r="DJ2" s="3" t="s">
        <v>67</v>
      </c>
      <c r="DK2" s="3" t="s">
        <v>47</v>
      </c>
      <c r="DL2" s="3" t="s">
        <v>68</v>
      </c>
      <c r="DM2" s="3" t="s">
        <v>61</v>
      </c>
      <c r="DN2" s="3" t="s">
        <v>69</v>
      </c>
      <c r="DO2" s="3" t="s">
        <v>70</v>
      </c>
    </row>
    <row r="3" spans="2:119" ht="45" customHeight="1">
      <c r="B3" s="173" t="s">
        <v>1</v>
      </c>
      <c r="C3" s="174"/>
      <c r="D3" s="174"/>
      <c r="E3" s="174"/>
      <c r="F3" s="174"/>
      <c r="G3" s="174"/>
      <c r="H3" s="174"/>
      <c r="I3" s="174"/>
      <c r="J3" s="174"/>
      <c r="K3" s="174"/>
      <c r="L3" s="174"/>
      <c r="M3" s="174"/>
      <c r="N3" s="174"/>
      <c r="O3" s="174"/>
      <c r="P3" s="174"/>
      <c r="Q3" s="174"/>
      <c r="R3" s="174"/>
      <c r="S3" s="174"/>
      <c r="T3" s="174"/>
      <c r="U3" s="174"/>
      <c r="V3" s="174"/>
      <c r="W3" s="174"/>
      <c r="X3" s="174"/>
      <c r="Y3" s="174"/>
      <c r="Z3" s="174"/>
      <c r="AA3" s="174"/>
      <c r="AB3" s="174"/>
      <c r="AC3" s="174"/>
      <c r="AD3" s="174"/>
      <c r="BA3" s="3">
        <v>2</v>
      </c>
      <c r="BB3" s="3" t="s">
        <v>71</v>
      </c>
      <c r="BC3" s="3" t="s">
        <v>72</v>
      </c>
      <c r="BD3" s="3" t="s">
        <v>73</v>
      </c>
      <c r="BE3" s="3" t="s">
        <v>74</v>
      </c>
      <c r="BF3" s="3" t="s">
        <v>75</v>
      </c>
      <c r="BG3" s="3" t="s">
        <v>76</v>
      </c>
      <c r="BH3" s="3" t="s">
        <v>77</v>
      </c>
      <c r="BI3" s="3" t="s">
        <v>78</v>
      </c>
      <c r="BJ3" s="3" t="s">
        <v>79</v>
      </c>
      <c r="BK3" s="3" t="s">
        <v>80</v>
      </c>
      <c r="BL3" s="3" t="s">
        <v>81</v>
      </c>
      <c r="BM3" s="3" t="s">
        <v>82</v>
      </c>
      <c r="BN3" s="3" t="s">
        <v>83</v>
      </c>
      <c r="BO3" s="3" t="s">
        <v>84</v>
      </c>
      <c r="BP3" s="3" t="s">
        <v>85</v>
      </c>
      <c r="BQ3" s="3" t="s">
        <v>86</v>
      </c>
      <c r="BR3" s="3" t="s">
        <v>87</v>
      </c>
      <c r="BS3" s="3" t="s">
        <v>88</v>
      </c>
      <c r="BT3" s="3" t="s">
        <v>89</v>
      </c>
      <c r="BU3" s="3" t="s">
        <v>90</v>
      </c>
      <c r="BV3" s="3" t="s">
        <v>91</v>
      </c>
      <c r="BW3" s="3" t="s">
        <v>92</v>
      </c>
      <c r="BX3" s="3" t="s">
        <v>93</v>
      </c>
      <c r="BY3" s="3" t="s">
        <v>94</v>
      </c>
      <c r="BZ3" s="3" t="s">
        <v>95</v>
      </c>
      <c r="CA3" s="3" t="s">
        <v>96</v>
      </c>
      <c r="CB3" s="3" t="s">
        <v>97</v>
      </c>
      <c r="CC3" s="3" t="s">
        <v>98</v>
      </c>
      <c r="CD3" s="3" t="s">
        <v>99</v>
      </c>
      <c r="CE3" s="3" t="s">
        <v>100</v>
      </c>
      <c r="CF3" s="3" t="s">
        <v>101</v>
      </c>
      <c r="CG3" s="3" t="s">
        <v>102</v>
      </c>
      <c r="CI3" s="3">
        <v>2</v>
      </c>
      <c r="CJ3" s="3" t="s">
        <v>103</v>
      </c>
      <c r="CK3" s="3" t="s">
        <v>104</v>
      </c>
      <c r="CL3" s="3" t="s">
        <v>105</v>
      </c>
      <c r="CM3" s="3" t="s">
        <v>106</v>
      </c>
      <c r="CN3" s="3" t="s">
        <v>107</v>
      </c>
      <c r="CO3" s="3" t="s">
        <v>108</v>
      </c>
      <c r="CP3" s="3" t="s">
        <v>109</v>
      </c>
      <c r="CQ3" s="3" t="s">
        <v>110</v>
      </c>
      <c r="CR3" s="3" t="s">
        <v>111</v>
      </c>
      <c r="CS3" s="3" t="s">
        <v>112</v>
      </c>
      <c r="CT3" s="3" t="s">
        <v>113</v>
      </c>
      <c r="CU3" s="3" t="s">
        <v>114</v>
      </c>
      <c r="CV3" s="3" t="s">
        <v>115</v>
      </c>
      <c r="CW3" s="3" t="s">
        <v>116</v>
      </c>
      <c r="CX3" s="3" t="s">
        <v>117</v>
      </c>
      <c r="CY3" s="3" t="s">
        <v>118</v>
      </c>
      <c r="CZ3" s="3" t="s">
        <v>119</v>
      </c>
      <c r="DA3" s="3" t="s">
        <v>120</v>
      </c>
      <c r="DB3" s="3" t="s">
        <v>121</v>
      </c>
      <c r="DC3" s="3" t="s">
        <v>122</v>
      </c>
      <c r="DD3" s="3" t="s">
        <v>123</v>
      </c>
      <c r="DE3" s="3" t="s">
        <v>124</v>
      </c>
      <c r="DF3" s="3" t="s">
        <v>125</v>
      </c>
      <c r="DG3" s="3" t="s">
        <v>126</v>
      </c>
      <c r="DH3" s="3" t="s">
        <v>127</v>
      </c>
      <c r="DI3" s="3" t="s">
        <v>128</v>
      </c>
      <c r="DJ3" s="3" t="s">
        <v>129</v>
      </c>
      <c r="DK3" s="3" t="s">
        <v>110</v>
      </c>
      <c r="DL3" s="3" t="s">
        <v>130</v>
      </c>
      <c r="DM3" s="3" t="s">
        <v>54</v>
      </c>
      <c r="DN3" s="3" t="s">
        <v>131</v>
      </c>
      <c r="DO3" s="3" t="s">
        <v>132</v>
      </c>
    </row>
    <row r="4" spans="2:119" ht="15" customHeight="1">
      <c r="B4" s="1"/>
      <c r="C4" s="1"/>
      <c r="D4" s="1"/>
      <c r="E4" s="1"/>
      <c r="F4" s="1"/>
      <c r="G4" s="1"/>
      <c r="H4" s="1"/>
      <c r="I4" s="1"/>
      <c r="J4" s="1"/>
      <c r="K4" s="1"/>
      <c r="L4" s="1"/>
      <c r="M4" s="1"/>
      <c r="N4" s="1"/>
      <c r="O4" s="1"/>
      <c r="P4" s="1"/>
      <c r="Q4" s="1"/>
      <c r="R4" s="1"/>
      <c r="S4" s="1"/>
      <c r="T4" s="1"/>
      <c r="U4" s="1"/>
      <c r="V4" s="1"/>
      <c r="W4" s="1"/>
      <c r="X4" s="1"/>
      <c r="Y4" s="1"/>
      <c r="Z4" s="1"/>
      <c r="AA4" s="1"/>
      <c r="AB4" s="1"/>
      <c r="AC4" s="1"/>
      <c r="AD4" s="1"/>
      <c r="AG4" s="3" t="s">
        <v>43</v>
      </c>
      <c r="AH4" s="3">
        <v>201</v>
      </c>
      <c r="BA4" s="3">
        <v>3</v>
      </c>
      <c r="BB4" s="3" t="s">
        <v>133</v>
      </c>
      <c r="BC4" s="3" t="s">
        <v>134</v>
      </c>
      <c r="BD4" s="3" t="s">
        <v>135</v>
      </c>
      <c r="BE4" s="3" t="s">
        <v>136</v>
      </c>
      <c r="BF4" s="3" t="s">
        <v>137</v>
      </c>
      <c r="BG4" s="3" t="s">
        <v>138</v>
      </c>
      <c r="BH4" s="3" t="s">
        <v>139</v>
      </c>
      <c r="BI4" s="3" t="s">
        <v>140</v>
      </c>
      <c r="BJ4" s="3" t="s">
        <v>141</v>
      </c>
      <c r="BK4" s="3" t="s">
        <v>142</v>
      </c>
      <c r="BL4" s="3" t="s">
        <v>143</v>
      </c>
      <c r="BM4" s="3" t="s">
        <v>144</v>
      </c>
      <c r="BN4" s="3" t="s">
        <v>145</v>
      </c>
      <c r="BO4" s="3" t="s">
        <v>146</v>
      </c>
      <c r="BP4" s="3" t="s">
        <v>147</v>
      </c>
      <c r="BQ4" s="3" t="s">
        <v>148</v>
      </c>
      <c r="BR4" s="3" t="s">
        <v>149</v>
      </c>
      <c r="BS4" s="3" t="s">
        <v>150</v>
      </c>
      <c r="BT4" s="3" t="s">
        <v>151</v>
      </c>
      <c r="BU4" s="3" t="s">
        <v>152</v>
      </c>
      <c r="BV4" s="3" t="s">
        <v>153</v>
      </c>
      <c r="BW4" s="3" t="s">
        <v>154</v>
      </c>
      <c r="BX4" s="3" t="s">
        <v>155</v>
      </c>
      <c r="BY4" s="3" t="s">
        <v>156</v>
      </c>
      <c r="BZ4" s="3" t="s">
        <v>157</v>
      </c>
      <c r="CA4" s="3" t="s">
        <v>158</v>
      </c>
      <c r="CB4" s="3" t="s">
        <v>159</v>
      </c>
      <c r="CC4" s="3" t="s">
        <v>160</v>
      </c>
      <c r="CD4" s="3" t="s">
        <v>161</v>
      </c>
      <c r="CE4" s="3" t="s">
        <v>162</v>
      </c>
      <c r="CF4" s="3" t="s">
        <v>163</v>
      </c>
      <c r="CG4" s="3" t="s">
        <v>164</v>
      </c>
      <c r="CI4" s="3">
        <v>3</v>
      </c>
      <c r="CJ4" s="3" t="s">
        <v>165</v>
      </c>
      <c r="CK4" s="3" t="s">
        <v>166</v>
      </c>
      <c r="CL4" s="3" t="s">
        <v>167</v>
      </c>
      <c r="CM4" s="3" t="s">
        <v>168</v>
      </c>
      <c r="CN4" s="3" t="s">
        <v>169</v>
      </c>
      <c r="CO4" s="3" t="s">
        <v>170</v>
      </c>
      <c r="CP4" s="3" t="s">
        <v>171</v>
      </c>
      <c r="CQ4" s="3" t="s">
        <v>169</v>
      </c>
      <c r="CR4" s="3" t="s">
        <v>172</v>
      </c>
      <c r="CS4" s="3" t="s">
        <v>173</v>
      </c>
      <c r="CT4" s="3" t="s">
        <v>174</v>
      </c>
      <c r="CU4" s="3" t="s">
        <v>175</v>
      </c>
      <c r="CV4" s="3" t="s">
        <v>176</v>
      </c>
      <c r="CW4" s="3" t="s">
        <v>177</v>
      </c>
      <c r="CX4" s="3" t="s">
        <v>178</v>
      </c>
      <c r="CY4" s="3" t="s">
        <v>179</v>
      </c>
      <c r="CZ4" s="3" t="s">
        <v>180</v>
      </c>
      <c r="DA4" s="3" t="s">
        <v>181</v>
      </c>
      <c r="DB4" s="3" t="s">
        <v>182</v>
      </c>
      <c r="DC4" s="3" t="s">
        <v>183</v>
      </c>
      <c r="DD4" s="3" t="s">
        <v>54</v>
      </c>
      <c r="DE4" s="3" t="s">
        <v>184</v>
      </c>
      <c r="DF4" s="3" t="s">
        <v>185</v>
      </c>
      <c r="DG4" s="3" t="s">
        <v>186</v>
      </c>
      <c r="DH4" s="3" t="s">
        <v>187</v>
      </c>
      <c r="DI4" s="3" t="s">
        <v>188</v>
      </c>
      <c r="DJ4" s="3" t="s">
        <v>189</v>
      </c>
      <c r="DK4" s="3" t="s">
        <v>190</v>
      </c>
      <c r="DL4" s="3" t="s">
        <v>191</v>
      </c>
      <c r="DM4" s="3" t="s">
        <v>192</v>
      </c>
      <c r="DN4" s="3" t="s">
        <v>193</v>
      </c>
      <c r="DO4" s="3" t="s">
        <v>194</v>
      </c>
    </row>
    <row r="5" spans="2:119" ht="45" customHeight="1">
      <c r="B5" s="173" t="s">
        <v>2</v>
      </c>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G5" s="3" t="s">
        <v>195</v>
      </c>
      <c r="AH5" s="3">
        <v>202</v>
      </c>
      <c r="BA5" s="3">
        <v>4</v>
      </c>
      <c r="BB5" s="3" t="s">
        <v>196</v>
      </c>
      <c r="BC5" s="3" t="s">
        <v>197</v>
      </c>
      <c r="BD5" s="3" t="s">
        <v>198</v>
      </c>
      <c r="BE5" s="3" t="s">
        <v>199</v>
      </c>
      <c r="BF5" s="3" t="s">
        <v>200</v>
      </c>
      <c r="BG5" s="3" t="s">
        <v>201</v>
      </c>
      <c r="BH5" s="3" t="s">
        <v>202</v>
      </c>
      <c r="BI5" s="3" t="s">
        <v>203</v>
      </c>
      <c r="BJ5" s="3" t="s">
        <v>204</v>
      </c>
      <c r="BK5" s="3" t="s">
        <v>205</v>
      </c>
      <c r="BL5" s="3" t="s">
        <v>206</v>
      </c>
      <c r="BM5" s="3" t="s">
        <v>207</v>
      </c>
      <c r="BN5" s="3" t="s">
        <v>208</v>
      </c>
      <c r="BO5" s="3" t="s">
        <v>209</v>
      </c>
      <c r="BP5" s="3" t="s">
        <v>210</v>
      </c>
      <c r="BQ5" s="3" t="s">
        <v>211</v>
      </c>
      <c r="BR5" s="3" t="s">
        <v>212</v>
      </c>
      <c r="BS5" s="3" t="s">
        <v>213</v>
      </c>
      <c r="BT5" s="3" t="s">
        <v>214</v>
      </c>
      <c r="BU5" s="3" t="s">
        <v>215</v>
      </c>
      <c r="BV5" s="3" t="s">
        <v>216</v>
      </c>
      <c r="BW5" s="3" t="s">
        <v>217</v>
      </c>
      <c r="BX5" s="3" t="s">
        <v>218</v>
      </c>
      <c r="BY5" s="3" t="s">
        <v>219</v>
      </c>
      <c r="BZ5" s="3" t="s">
        <v>220</v>
      </c>
      <c r="CA5" s="3" t="s">
        <v>221</v>
      </c>
      <c r="CB5" s="3" t="s">
        <v>222</v>
      </c>
      <c r="CC5" s="3" t="s">
        <v>223</v>
      </c>
      <c r="CD5" s="3" t="s">
        <v>224</v>
      </c>
      <c r="CE5" s="3" t="s">
        <v>225</v>
      </c>
      <c r="CF5" s="3" t="s">
        <v>226</v>
      </c>
      <c r="CG5" s="3" t="s">
        <v>227</v>
      </c>
      <c r="CI5" s="3">
        <v>4</v>
      </c>
      <c r="CJ5" s="3" t="s">
        <v>228</v>
      </c>
      <c r="CK5" s="3" t="s">
        <v>229</v>
      </c>
      <c r="CL5" s="3" t="s">
        <v>230</v>
      </c>
      <c r="CM5" s="3" t="s">
        <v>231</v>
      </c>
      <c r="CN5" s="3" t="s">
        <v>232</v>
      </c>
      <c r="CO5" s="3" t="s">
        <v>233</v>
      </c>
      <c r="CP5" s="3" t="s">
        <v>234</v>
      </c>
      <c r="CQ5" s="3" t="s">
        <v>235</v>
      </c>
      <c r="CR5" s="3" t="s">
        <v>236</v>
      </c>
      <c r="CS5" s="3" t="s">
        <v>237</v>
      </c>
      <c r="CT5" s="3" t="s">
        <v>238</v>
      </c>
      <c r="CU5" s="3" t="s">
        <v>239</v>
      </c>
      <c r="CV5" s="3" t="s">
        <v>240</v>
      </c>
      <c r="CW5" s="3" t="s">
        <v>241</v>
      </c>
      <c r="CX5" s="3" t="s">
        <v>242</v>
      </c>
      <c r="CY5" s="3" t="s">
        <v>243</v>
      </c>
      <c r="CZ5" s="3" t="s">
        <v>244</v>
      </c>
      <c r="DA5" s="3" t="s">
        <v>245</v>
      </c>
      <c r="DB5" s="3" t="s">
        <v>169</v>
      </c>
      <c r="DC5" s="3" t="s">
        <v>246</v>
      </c>
      <c r="DD5" s="3" t="s">
        <v>247</v>
      </c>
      <c r="DE5" s="3" t="s">
        <v>248</v>
      </c>
      <c r="DF5" s="3" t="s">
        <v>249</v>
      </c>
      <c r="DG5" s="3" t="s">
        <v>250</v>
      </c>
      <c r="DH5" s="3" t="s">
        <v>251</v>
      </c>
      <c r="DI5" s="3" t="s">
        <v>252</v>
      </c>
      <c r="DJ5" s="3" t="s">
        <v>253</v>
      </c>
      <c r="DK5" s="3" t="s">
        <v>254</v>
      </c>
      <c r="DL5" s="3" t="s">
        <v>255</v>
      </c>
      <c r="DM5" s="3" t="s">
        <v>176</v>
      </c>
      <c r="DN5" s="3" t="s">
        <v>256</v>
      </c>
      <c r="DO5" s="3" t="s">
        <v>257</v>
      </c>
    </row>
    <row r="6" spans="2:119" ht="15" customHeight="1">
      <c r="B6" s="1"/>
      <c r="C6" s="1"/>
      <c r="D6" s="1"/>
      <c r="E6" s="1"/>
      <c r="F6" s="1"/>
      <c r="G6" s="1"/>
      <c r="H6" s="1"/>
      <c r="I6" s="1"/>
      <c r="J6" s="1"/>
      <c r="K6" s="1"/>
      <c r="L6" s="1"/>
      <c r="M6" s="1"/>
      <c r="N6" s="1"/>
      <c r="O6" s="1"/>
      <c r="P6" s="1"/>
      <c r="Q6" s="1"/>
      <c r="R6" s="1"/>
      <c r="S6" s="1"/>
      <c r="T6" s="1"/>
      <c r="U6" s="1"/>
      <c r="V6" s="1"/>
      <c r="W6" s="1"/>
      <c r="X6" s="1"/>
      <c r="Y6" s="1"/>
      <c r="Z6" s="1"/>
      <c r="AA6" s="1"/>
      <c r="AB6" s="1"/>
      <c r="AC6" s="1"/>
      <c r="AD6" s="1"/>
      <c r="AG6" s="3" t="s">
        <v>258</v>
      </c>
      <c r="AH6" s="3">
        <v>203</v>
      </c>
      <c r="BA6" s="3">
        <v>5</v>
      </c>
      <c r="BB6" s="3" t="s">
        <v>259</v>
      </c>
      <c r="BC6" s="3" t="s">
        <v>260</v>
      </c>
      <c r="BD6" s="3" t="s">
        <v>261</v>
      </c>
      <c r="BE6" s="3" t="s">
        <v>262</v>
      </c>
      <c r="BF6" s="3" t="s">
        <v>263</v>
      </c>
      <c r="BG6" s="3" t="s">
        <v>264</v>
      </c>
      <c r="BH6" s="3" t="s">
        <v>265</v>
      </c>
      <c r="BI6" s="3" t="s">
        <v>266</v>
      </c>
      <c r="BJ6" s="3" t="s">
        <v>267</v>
      </c>
      <c r="BK6" s="3" t="s">
        <v>268</v>
      </c>
      <c r="BL6" s="3" t="s">
        <v>269</v>
      </c>
      <c r="BM6" s="3" t="s">
        <v>270</v>
      </c>
      <c r="BN6" s="3" t="s">
        <v>271</v>
      </c>
      <c r="BO6" s="3" t="s">
        <v>272</v>
      </c>
      <c r="BP6" s="3" t="s">
        <v>273</v>
      </c>
      <c r="BQ6" s="3" t="s">
        <v>274</v>
      </c>
      <c r="BR6" s="3" t="s">
        <v>275</v>
      </c>
      <c r="BS6" s="3" t="s">
        <v>276</v>
      </c>
      <c r="BT6" s="3" t="s">
        <v>277</v>
      </c>
      <c r="BU6" s="3" t="s">
        <v>278</v>
      </c>
      <c r="BV6" s="3" t="s">
        <v>279</v>
      </c>
      <c r="BW6" s="3" t="s">
        <v>280</v>
      </c>
      <c r="BX6" s="3" t="s">
        <v>281</v>
      </c>
      <c r="BY6" s="3" t="s">
        <v>282</v>
      </c>
      <c r="BZ6" s="3" t="s">
        <v>283</v>
      </c>
      <c r="CA6" s="3" t="s">
        <v>284</v>
      </c>
      <c r="CB6" s="3" t="s">
        <v>285</v>
      </c>
      <c r="CC6" s="3" t="s">
        <v>286</v>
      </c>
      <c r="CD6" s="3" t="s">
        <v>287</v>
      </c>
      <c r="CE6" s="3" t="s">
        <v>288</v>
      </c>
      <c r="CF6" s="3" t="s">
        <v>289</v>
      </c>
      <c r="CG6" s="3" t="s">
        <v>290</v>
      </c>
      <c r="CI6" s="3">
        <v>5</v>
      </c>
      <c r="CJ6" s="3" t="s">
        <v>291</v>
      </c>
      <c r="CK6" s="3" t="s">
        <v>292</v>
      </c>
      <c r="CL6" s="3" t="s">
        <v>293</v>
      </c>
      <c r="CM6" s="3" t="s">
        <v>294</v>
      </c>
      <c r="CN6" s="3" t="s">
        <v>295</v>
      </c>
      <c r="CO6" s="3" t="s">
        <v>296</v>
      </c>
      <c r="CP6" s="3" t="s">
        <v>297</v>
      </c>
      <c r="CQ6" s="3" t="s">
        <v>298</v>
      </c>
      <c r="CR6" s="3" t="s">
        <v>299</v>
      </c>
      <c r="CS6" s="3" t="s">
        <v>300</v>
      </c>
      <c r="CT6" s="3" t="s">
        <v>301</v>
      </c>
      <c r="CU6" s="3" t="s">
        <v>302</v>
      </c>
      <c r="CV6" s="3" t="s">
        <v>303</v>
      </c>
      <c r="CW6" s="3" t="s">
        <v>304</v>
      </c>
      <c r="CX6" s="3" t="s">
        <v>305</v>
      </c>
      <c r="CY6" s="3" t="s">
        <v>306</v>
      </c>
      <c r="CZ6" s="3" t="s">
        <v>307</v>
      </c>
      <c r="DA6" s="3" t="s">
        <v>308</v>
      </c>
      <c r="DB6" s="3" t="s">
        <v>309</v>
      </c>
      <c r="DC6" s="3" t="s">
        <v>310</v>
      </c>
      <c r="DD6" s="3" t="s">
        <v>311</v>
      </c>
      <c r="DE6" s="3" t="s">
        <v>312</v>
      </c>
      <c r="DF6" s="3" t="s">
        <v>257</v>
      </c>
      <c r="DG6" s="3" t="s">
        <v>129</v>
      </c>
      <c r="DH6" s="3" t="s">
        <v>313</v>
      </c>
      <c r="DI6" s="3" t="s">
        <v>314</v>
      </c>
      <c r="DJ6" s="3" t="s">
        <v>315</v>
      </c>
      <c r="DK6" s="3" t="s">
        <v>316</v>
      </c>
      <c r="DL6" s="3" t="s">
        <v>317</v>
      </c>
      <c r="DM6" s="3" t="s">
        <v>318</v>
      </c>
      <c r="DN6" s="3" t="s">
        <v>319</v>
      </c>
      <c r="DO6" s="3" t="s">
        <v>320</v>
      </c>
    </row>
    <row r="7" spans="2:119" ht="60" customHeight="1">
      <c r="B7" s="173" t="s">
        <v>6</v>
      </c>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c r="AG7" s="3" t="s">
        <v>106</v>
      </c>
      <c r="AH7" s="3">
        <v>204</v>
      </c>
      <c r="BA7" s="3">
        <v>6</v>
      </c>
      <c r="BB7" s="3" t="s">
        <v>321</v>
      </c>
      <c r="BC7" s="3" t="s">
        <v>322</v>
      </c>
      <c r="BD7" s="3" t="s">
        <v>323</v>
      </c>
      <c r="BE7" s="3" t="s">
        <v>324</v>
      </c>
      <c r="BF7" s="3" t="s">
        <v>325</v>
      </c>
      <c r="BG7" s="3" t="s">
        <v>326</v>
      </c>
      <c r="BH7" s="3" t="s">
        <v>327</v>
      </c>
      <c r="BI7" s="3" t="s">
        <v>328</v>
      </c>
      <c r="BJ7" s="3" t="s">
        <v>329</v>
      </c>
      <c r="BK7" s="3" t="s">
        <v>330</v>
      </c>
      <c r="BL7" s="3" t="s">
        <v>331</v>
      </c>
      <c r="BM7" s="3" t="s">
        <v>332</v>
      </c>
      <c r="BN7" s="3" t="s">
        <v>333</v>
      </c>
      <c r="BO7" s="3" t="s">
        <v>334</v>
      </c>
      <c r="BP7" s="3" t="s">
        <v>335</v>
      </c>
      <c r="BQ7" s="3" t="s">
        <v>336</v>
      </c>
      <c r="BR7" s="3" t="s">
        <v>337</v>
      </c>
      <c r="BS7" s="3" t="s">
        <v>338</v>
      </c>
      <c r="BT7" s="3" t="s">
        <v>339</v>
      </c>
      <c r="BU7" s="3" t="s">
        <v>340</v>
      </c>
      <c r="BV7" s="3" t="s">
        <v>341</v>
      </c>
      <c r="BW7" s="3" t="s">
        <v>342</v>
      </c>
      <c r="BX7" s="3" t="s">
        <v>343</v>
      </c>
      <c r="BY7" s="3" t="s">
        <v>344</v>
      </c>
      <c r="BZ7" s="3" t="s">
        <v>345</v>
      </c>
      <c r="CA7" s="3" t="s">
        <v>346</v>
      </c>
      <c r="CB7" s="3" t="s">
        <v>347</v>
      </c>
      <c r="CC7" s="3" t="s">
        <v>348</v>
      </c>
      <c r="CD7" s="3" t="s">
        <v>349</v>
      </c>
      <c r="CE7" s="3" t="s">
        <v>350</v>
      </c>
      <c r="CF7" s="3" t="s">
        <v>351</v>
      </c>
      <c r="CG7" s="3" t="s">
        <v>352</v>
      </c>
      <c r="CI7" s="3">
        <v>6</v>
      </c>
      <c r="CJ7" s="3" t="s">
        <v>353</v>
      </c>
      <c r="CK7" s="3" t="s">
        <v>354</v>
      </c>
      <c r="CL7" s="3" t="s">
        <v>355</v>
      </c>
      <c r="CM7" s="3" t="s">
        <v>356</v>
      </c>
      <c r="CN7" s="3" t="s">
        <v>357</v>
      </c>
      <c r="CO7" s="3" t="s">
        <v>358</v>
      </c>
      <c r="CP7" s="3" t="s">
        <v>359</v>
      </c>
      <c r="CQ7" s="3" t="s">
        <v>360</v>
      </c>
      <c r="CR7" s="3" t="s">
        <v>361</v>
      </c>
      <c r="CS7" s="3" t="s">
        <v>362</v>
      </c>
      <c r="CT7" s="3" t="s">
        <v>363</v>
      </c>
      <c r="CU7" s="3" t="s">
        <v>364</v>
      </c>
      <c r="CV7" s="3" t="s">
        <v>365</v>
      </c>
      <c r="CW7" s="3" t="s">
        <v>366</v>
      </c>
      <c r="CX7" s="3" t="s">
        <v>367</v>
      </c>
      <c r="CY7" s="3" t="s">
        <v>368</v>
      </c>
      <c r="CZ7" s="3" t="s">
        <v>369</v>
      </c>
      <c r="DA7" s="3" t="s">
        <v>370</v>
      </c>
      <c r="DB7" s="3" t="s">
        <v>371</v>
      </c>
      <c r="DC7" s="3" t="s">
        <v>372</v>
      </c>
      <c r="DD7" s="3" t="s">
        <v>120</v>
      </c>
      <c r="DE7" s="3" t="s">
        <v>373</v>
      </c>
      <c r="DF7" s="3" t="s">
        <v>374</v>
      </c>
      <c r="DG7" s="3" t="s">
        <v>375</v>
      </c>
      <c r="DH7" s="3" t="s">
        <v>376</v>
      </c>
      <c r="DI7" s="3" t="s">
        <v>377</v>
      </c>
      <c r="DJ7" s="3" t="s">
        <v>378</v>
      </c>
      <c r="DK7" s="3" t="s">
        <v>379</v>
      </c>
      <c r="DL7" s="3" t="s">
        <v>380</v>
      </c>
      <c r="DM7" s="3" t="s">
        <v>381</v>
      </c>
      <c r="DN7" s="3" t="s">
        <v>382</v>
      </c>
      <c r="DO7" s="3" t="s">
        <v>383</v>
      </c>
    </row>
    <row r="8" spans="2:119" ht="15" customHeight="1">
      <c r="B8" s="2"/>
      <c r="C8" s="1"/>
      <c r="D8" s="1"/>
      <c r="E8" s="1"/>
      <c r="F8" s="1"/>
      <c r="G8" s="1"/>
      <c r="H8" s="1"/>
      <c r="I8" s="1"/>
      <c r="J8" s="1"/>
      <c r="K8" s="1"/>
      <c r="L8" s="1"/>
      <c r="M8" s="1"/>
      <c r="N8" s="2"/>
      <c r="O8" s="1"/>
      <c r="P8" s="1"/>
      <c r="Q8" s="1"/>
      <c r="R8" s="1"/>
      <c r="S8" s="1"/>
      <c r="T8" s="1"/>
      <c r="U8" s="1"/>
      <c r="V8" s="1"/>
      <c r="W8" s="1"/>
      <c r="X8" s="1"/>
      <c r="Y8" s="1"/>
      <c r="Z8" s="1"/>
      <c r="AA8" s="1"/>
      <c r="AB8" s="1"/>
      <c r="AC8" s="1"/>
      <c r="AD8" s="1"/>
      <c r="AG8" s="3" t="s">
        <v>384</v>
      </c>
      <c r="AH8" s="3">
        <v>205</v>
      </c>
      <c r="BA8" s="3">
        <v>7</v>
      </c>
      <c r="BB8" s="3" t="s">
        <v>385</v>
      </c>
      <c r="BC8" s="3" t="s">
        <v>386</v>
      </c>
      <c r="BE8" s="3" t="s">
        <v>387</v>
      </c>
      <c r="BF8" s="3" t="s">
        <v>388</v>
      </c>
      <c r="BG8" s="3" t="s">
        <v>389</v>
      </c>
      <c r="BH8" s="3" t="s">
        <v>390</v>
      </c>
      <c r="BI8" s="3" t="s">
        <v>391</v>
      </c>
      <c r="BJ8" s="3" t="s">
        <v>392</v>
      </c>
      <c r="BK8" s="3" t="s">
        <v>393</v>
      </c>
      <c r="BL8" s="3" t="s">
        <v>394</v>
      </c>
      <c r="BM8" s="3" t="s">
        <v>395</v>
      </c>
      <c r="BN8" s="3" t="s">
        <v>396</v>
      </c>
      <c r="BO8" s="3" t="s">
        <v>397</v>
      </c>
      <c r="BP8" s="3" t="s">
        <v>398</v>
      </c>
      <c r="BQ8" s="3" t="s">
        <v>399</v>
      </c>
      <c r="BR8" s="3" t="s">
        <v>400</v>
      </c>
      <c r="BS8" s="3" t="s">
        <v>401</v>
      </c>
      <c r="BT8" s="3" t="s">
        <v>402</v>
      </c>
      <c r="BU8" s="3" t="s">
        <v>403</v>
      </c>
      <c r="BV8" s="3" t="s">
        <v>404</v>
      </c>
      <c r="BW8" s="3" t="s">
        <v>405</v>
      </c>
      <c r="BX8" s="3" t="s">
        <v>406</v>
      </c>
      <c r="BY8" s="3" t="s">
        <v>407</v>
      </c>
      <c r="BZ8" s="3" t="s">
        <v>408</v>
      </c>
      <c r="CA8" s="3" t="s">
        <v>409</v>
      </c>
      <c r="CB8" s="3" t="s">
        <v>410</v>
      </c>
      <c r="CC8" s="3" t="s">
        <v>411</v>
      </c>
      <c r="CD8" s="3" t="s">
        <v>412</v>
      </c>
      <c r="CE8" s="3" t="s">
        <v>413</v>
      </c>
      <c r="CF8" s="3" t="s">
        <v>414</v>
      </c>
      <c r="CG8" s="3" t="s">
        <v>415</v>
      </c>
      <c r="CI8" s="3">
        <v>7</v>
      </c>
      <c r="CJ8" s="3" t="s">
        <v>416</v>
      </c>
      <c r="CK8" s="3" t="s">
        <v>417</v>
      </c>
      <c r="CM8" s="3" t="s">
        <v>418</v>
      </c>
      <c r="CN8" s="3" t="s">
        <v>419</v>
      </c>
      <c r="CO8" s="3" t="s">
        <v>420</v>
      </c>
      <c r="CP8" s="3" t="s">
        <v>421</v>
      </c>
      <c r="CQ8" s="3" t="s">
        <v>422</v>
      </c>
      <c r="CR8" s="3" t="s">
        <v>423</v>
      </c>
      <c r="CS8" s="3" t="s">
        <v>424</v>
      </c>
      <c r="CT8" s="3" t="s">
        <v>425</v>
      </c>
      <c r="CU8" s="3" t="s">
        <v>426</v>
      </c>
      <c r="CV8" s="3" t="s">
        <v>427</v>
      </c>
      <c r="CW8" s="3" t="s">
        <v>428</v>
      </c>
      <c r="CX8" s="3" t="s">
        <v>429</v>
      </c>
      <c r="CY8" s="3" t="s">
        <v>430</v>
      </c>
      <c r="CZ8" s="3" t="s">
        <v>431</v>
      </c>
      <c r="DA8" s="3" t="s">
        <v>432</v>
      </c>
      <c r="DB8" s="3" t="s">
        <v>433</v>
      </c>
      <c r="DC8" s="3" t="s">
        <v>434</v>
      </c>
      <c r="DD8" s="3" t="s">
        <v>435</v>
      </c>
      <c r="DE8" s="3" t="s">
        <v>436</v>
      </c>
      <c r="DF8" s="3" t="s">
        <v>437</v>
      </c>
      <c r="DG8" s="3" t="s">
        <v>438</v>
      </c>
      <c r="DH8" s="3" t="s">
        <v>439</v>
      </c>
      <c r="DI8" s="3" t="s">
        <v>440</v>
      </c>
      <c r="DJ8" s="3" t="s">
        <v>441</v>
      </c>
      <c r="DK8" s="3" t="s">
        <v>442</v>
      </c>
      <c r="DL8" s="3" t="s">
        <v>443</v>
      </c>
      <c r="DM8" s="3" t="s">
        <v>444</v>
      </c>
      <c r="DN8" s="3" t="s">
        <v>445</v>
      </c>
      <c r="DO8" s="3" t="s">
        <v>446</v>
      </c>
    </row>
    <row r="9" spans="2:119" ht="15" customHeight="1" thickBot="1">
      <c r="B9" s="2" t="s">
        <v>4</v>
      </c>
      <c r="C9" s="101"/>
      <c r="D9" s="101"/>
      <c r="E9" s="101"/>
      <c r="F9" s="101"/>
      <c r="G9" s="101"/>
      <c r="H9" s="101"/>
      <c r="I9" s="101"/>
      <c r="J9" s="101"/>
      <c r="K9" s="101"/>
      <c r="L9" s="101"/>
      <c r="M9" s="101"/>
      <c r="N9" s="2" t="s">
        <v>5</v>
      </c>
      <c r="O9" s="101"/>
      <c r="P9" s="1"/>
      <c r="Q9" s="1"/>
      <c r="R9" s="1"/>
      <c r="S9" s="1"/>
      <c r="T9" s="1"/>
      <c r="U9" s="1"/>
      <c r="V9" s="1"/>
      <c r="W9" s="1"/>
      <c r="X9" s="1"/>
      <c r="Y9" s="1"/>
      <c r="Z9" s="1"/>
      <c r="AA9" s="190" t="s">
        <v>3</v>
      </c>
      <c r="AB9" s="190"/>
      <c r="AC9" s="190"/>
      <c r="AD9" s="190"/>
      <c r="AG9" s="3" t="s">
        <v>108</v>
      </c>
      <c r="AH9" s="3">
        <v>206</v>
      </c>
      <c r="BA9" s="3">
        <v>8</v>
      </c>
      <c r="BB9" s="3" t="s">
        <v>447</v>
      </c>
      <c r="BC9" s="3" t="s">
        <v>448</v>
      </c>
      <c r="BE9" s="3" t="s">
        <v>449</v>
      </c>
      <c r="BF9" s="3" t="s">
        <v>450</v>
      </c>
      <c r="BG9" s="3" t="s">
        <v>451</v>
      </c>
      <c r="BH9" s="3" t="s">
        <v>452</v>
      </c>
      <c r="BI9" s="3" t="s">
        <v>453</v>
      </c>
      <c r="BJ9" s="3" t="s">
        <v>454</v>
      </c>
      <c r="BK9" s="3" t="s">
        <v>455</v>
      </c>
      <c r="BL9" s="3" t="s">
        <v>456</v>
      </c>
      <c r="BM9" s="3" t="s">
        <v>457</v>
      </c>
      <c r="BN9" s="3" t="s">
        <v>458</v>
      </c>
      <c r="BO9" s="3" t="s">
        <v>459</v>
      </c>
      <c r="BP9" s="3" t="s">
        <v>460</v>
      </c>
      <c r="BQ9" s="3" t="s">
        <v>461</v>
      </c>
      <c r="BR9" s="3" t="s">
        <v>462</v>
      </c>
      <c r="BS9" s="3" t="s">
        <v>463</v>
      </c>
      <c r="BT9" s="3" t="s">
        <v>464</v>
      </c>
      <c r="BU9" s="3" t="s">
        <v>465</v>
      </c>
      <c r="BV9" s="3" t="s">
        <v>466</v>
      </c>
      <c r="BW9" s="3" t="s">
        <v>467</v>
      </c>
      <c r="BX9" s="3" t="s">
        <v>468</v>
      </c>
      <c r="BY9" s="3" t="s">
        <v>469</v>
      </c>
      <c r="BZ9" s="3" t="s">
        <v>470</v>
      </c>
      <c r="CA9" s="3" t="s">
        <v>471</v>
      </c>
      <c r="CB9" s="3" t="s">
        <v>472</v>
      </c>
      <c r="CC9" s="3" t="s">
        <v>473</v>
      </c>
      <c r="CD9" s="3" t="s">
        <v>474</v>
      </c>
      <c r="CE9" s="3" t="s">
        <v>475</v>
      </c>
      <c r="CF9" s="3" t="s">
        <v>476</v>
      </c>
      <c r="CG9" s="3" t="s">
        <v>477</v>
      </c>
      <c r="CI9" s="3">
        <v>8</v>
      </c>
      <c r="CJ9" s="3" t="s">
        <v>478</v>
      </c>
      <c r="CK9" s="3" t="s">
        <v>355</v>
      </c>
      <c r="CM9" s="3" t="s">
        <v>479</v>
      </c>
      <c r="CN9" s="3" t="s">
        <v>480</v>
      </c>
      <c r="CO9" s="3" t="s">
        <v>481</v>
      </c>
      <c r="CP9" s="3" t="s">
        <v>482</v>
      </c>
      <c r="CQ9" s="3" t="s">
        <v>483</v>
      </c>
      <c r="CR9" s="3" t="s">
        <v>484</v>
      </c>
      <c r="CS9" s="3" t="s">
        <v>485</v>
      </c>
      <c r="CT9" s="3" t="s">
        <v>486</v>
      </c>
      <c r="CU9" s="3" t="s">
        <v>487</v>
      </c>
      <c r="CV9" s="3" t="s">
        <v>488</v>
      </c>
      <c r="CW9" s="3" t="s">
        <v>489</v>
      </c>
      <c r="CX9" s="3" t="s">
        <v>490</v>
      </c>
      <c r="CY9" s="3" t="s">
        <v>491</v>
      </c>
      <c r="CZ9" s="3" t="s">
        <v>441</v>
      </c>
      <c r="DA9" s="3" t="s">
        <v>492</v>
      </c>
      <c r="DB9" s="3" t="s">
        <v>379</v>
      </c>
      <c r="DC9" s="3" t="s">
        <v>493</v>
      </c>
      <c r="DD9" s="3" t="s">
        <v>494</v>
      </c>
      <c r="DE9" s="3" t="s">
        <v>495</v>
      </c>
      <c r="DF9" s="3" t="s">
        <v>496</v>
      </c>
      <c r="DG9" s="3" t="s">
        <v>497</v>
      </c>
      <c r="DH9" s="3" t="s">
        <v>498</v>
      </c>
      <c r="DI9" s="3" t="s">
        <v>499</v>
      </c>
      <c r="DJ9" s="3" t="s">
        <v>500</v>
      </c>
      <c r="DK9" s="3" t="s">
        <v>501</v>
      </c>
      <c r="DL9" s="3" t="s">
        <v>502</v>
      </c>
      <c r="DM9" s="3" t="s">
        <v>503</v>
      </c>
      <c r="DN9" s="3" t="s">
        <v>504</v>
      </c>
      <c r="DO9" s="3" t="s">
        <v>296</v>
      </c>
    </row>
    <row r="10" spans="2:119" ht="15" customHeight="1" thickBot="1">
      <c r="B10" s="191"/>
      <c r="C10" s="192"/>
      <c r="D10" s="192"/>
      <c r="E10" s="192"/>
      <c r="F10" s="192"/>
      <c r="G10" s="192"/>
      <c r="H10" s="192"/>
      <c r="I10" s="192"/>
      <c r="J10" s="192"/>
      <c r="K10" s="192"/>
      <c r="L10" s="193"/>
      <c r="M10" s="19"/>
      <c r="N10" s="175" t="str">
        <f>IF(B10="","",VLOOKUP(B10,AG4:AH35,2,FALSE))</f>
        <v/>
      </c>
      <c r="O10" s="177"/>
      <c r="AG10" s="3" t="s">
        <v>505</v>
      </c>
      <c r="AH10" s="3">
        <v>207</v>
      </c>
      <c r="BA10" s="3">
        <v>9</v>
      </c>
      <c r="BB10" s="3" t="s">
        <v>506</v>
      </c>
      <c r="BE10" s="3" t="s">
        <v>507</v>
      </c>
      <c r="BF10" s="3" t="s">
        <v>508</v>
      </c>
      <c r="BG10" s="3" t="s">
        <v>509</v>
      </c>
      <c r="BH10" s="3" t="s">
        <v>510</v>
      </c>
      <c r="BI10" s="3" t="s">
        <v>511</v>
      </c>
      <c r="BJ10" s="3" t="s">
        <v>512</v>
      </c>
      <c r="BK10" s="3" t="s">
        <v>513</v>
      </c>
      <c r="BL10" s="3" t="s">
        <v>514</v>
      </c>
      <c r="BM10" s="3" t="s">
        <v>515</v>
      </c>
      <c r="BN10" s="3" t="s">
        <v>516</v>
      </c>
      <c r="BO10" s="3" t="s">
        <v>517</v>
      </c>
      <c r="BP10" s="3" t="s">
        <v>518</v>
      </c>
      <c r="BQ10" s="3" t="s">
        <v>519</v>
      </c>
      <c r="BR10" s="3" t="s">
        <v>520</v>
      </c>
      <c r="BS10" s="3" t="s">
        <v>521</v>
      </c>
      <c r="BT10" s="3" t="s">
        <v>522</v>
      </c>
      <c r="BU10" s="3" t="s">
        <v>523</v>
      </c>
      <c r="BV10" s="3" t="s">
        <v>524</v>
      </c>
      <c r="BW10" s="3" t="s">
        <v>525</v>
      </c>
      <c r="BX10" s="3" t="s">
        <v>526</v>
      </c>
      <c r="BY10" s="3" t="s">
        <v>527</v>
      </c>
      <c r="BZ10" s="3" t="s">
        <v>528</v>
      </c>
      <c r="CA10" s="3" t="s">
        <v>529</v>
      </c>
      <c r="CB10" s="3" t="s">
        <v>530</v>
      </c>
      <c r="CC10" s="3" t="s">
        <v>531</v>
      </c>
      <c r="CD10" s="3" t="s">
        <v>532</v>
      </c>
      <c r="CE10" s="3" t="s">
        <v>533</v>
      </c>
      <c r="CF10" s="3" t="s">
        <v>534</v>
      </c>
      <c r="CG10" s="3" t="s">
        <v>535</v>
      </c>
      <c r="CI10" s="3">
        <v>9</v>
      </c>
      <c r="CJ10" s="3" t="s">
        <v>536</v>
      </c>
      <c r="CM10" s="3" t="s">
        <v>537</v>
      </c>
      <c r="CN10" s="3" t="s">
        <v>538</v>
      </c>
      <c r="CO10" s="3" t="s">
        <v>539</v>
      </c>
      <c r="CP10" s="3" t="s">
        <v>540</v>
      </c>
      <c r="CQ10" s="3" t="s">
        <v>541</v>
      </c>
      <c r="CR10" s="3" t="s">
        <v>179</v>
      </c>
      <c r="CS10" s="3" t="s">
        <v>542</v>
      </c>
      <c r="CT10" s="3" t="s">
        <v>543</v>
      </c>
      <c r="CU10" s="3" t="s">
        <v>544</v>
      </c>
      <c r="CV10" s="3" t="s">
        <v>545</v>
      </c>
      <c r="CW10" s="3" t="s">
        <v>545</v>
      </c>
      <c r="CX10" s="3" t="s">
        <v>546</v>
      </c>
      <c r="CY10" s="3" t="s">
        <v>547</v>
      </c>
      <c r="CZ10" s="3" t="s">
        <v>548</v>
      </c>
      <c r="DA10" s="3" t="s">
        <v>549</v>
      </c>
      <c r="DB10" s="3" t="s">
        <v>550</v>
      </c>
      <c r="DC10" s="3" t="s">
        <v>551</v>
      </c>
      <c r="DD10" s="3" t="s">
        <v>552</v>
      </c>
      <c r="DE10" s="3" t="s">
        <v>553</v>
      </c>
      <c r="DF10" s="3" t="s">
        <v>554</v>
      </c>
      <c r="DG10" s="3" t="s">
        <v>555</v>
      </c>
      <c r="DH10" s="3" t="s">
        <v>556</v>
      </c>
      <c r="DI10" s="3" t="s">
        <v>557</v>
      </c>
      <c r="DJ10" s="3" t="s">
        <v>558</v>
      </c>
      <c r="DK10" s="3" t="s">
        <v>559</v>
      </c>
      <c r="DL10" s="3" t="s">
        <v>560</v>
      </c>
      <c r="DM10" s="3" t="s">
        <v>561</v>
      </c>
      <c r="DN10" s="3" t="s">
        <v>562</v>
      </c>
      <c r="DO10" s="3" t="s">
        <v>563</v>
      </c>
    </row>
    <row r="11" spans="2:119" ht="15" customHeight="1" thickBot="1">
      <c r="AG11" s="3" t="s">
        <v>564</v>
      </c>
      <c r="AH11" s="3">
        <v>208</v>
      </c>
      <c r="BA11" s="3">
        <v>10</v>
      </c>
      <c r="BB11" s="3" t="s">
        <v>565</v>
      </c>
      <c r="BE11" s="3" t="s">
        <v>566</v>
      </c>
      <c r="BF11" s="3" t="s">
        <v>567</v>
      </c>
      <c r="BG11" s="3" t="s">
        <v>568</v>
      </c>
      <c r="BH11" s="3" t="s">
        <v>569</v>
      </c>
      <c r="BI11" s="3" t="s">
        <v>570</v>
      </c>
      <c r="BJ11" s="3" t="s">
        <v>571</v>
      </c>
      <c r="BK11" s="3" t="s">
        <v>572</v>
      </c>
      <c r="BL11" s="3" t="s">
        <v>573</v>
      </c>
      <c r="BM11" s="3" t="s">
        <v>574</v>
      </c>
      <c r="BN11" s="3" t="s">
        <v>575</v>
      </c>
      <c r="BO11" s="3" t="s">
        <v>576</v>
      </c>
      <c r="BP11" s="3" t="s">
        <v>577</v>
      </c>
      <c r="BQ11" s="3" t="s">
        <v>578</v>
      </c>
      <c r="BR11" s="3" t="s">
        <v>579</v>
      </c>
      <c r="BS11" s="3" t="s">
        <v>580</v>
      </c>
      <c r="BT11" s="3" t="s">
        <v>581</v>
      </c>
      <c r="BU11" s="3" t="s">
        <v>582</v>
      </c>
      <c r="BV11" s="3" t="s">
        <v>583</v>
      </c>
      <c r="BW11" s="3" t="s">
        <v>584</v>
      </c>
      <c r="BX11" s="3" t="s">
        <v>585</v>
      </c>
      <c r="BY11" s="3" t="s">
        <v>586</v>
      </c>
      <c r="BZ11" s="3" t="s">
        <v>587</v>
      </c>
      <c r="CA11" s="3" t="s">
        <v>588</v>
      </c>
      <c r="CB11" s="3" t="s">
        <v>589</v>
      </c>
      <c r="CC11" s="3" t="s">
        <v>590</v>
      </c>
      <c r="CD11" s="3" t="s">
        <v>591</v>
      </c>
      <c r="CE11" s="3" t="s">
        <v>592</v>
      </c>
      <c r="CF11" s="3" t="s">
        <v>593</v>
      </c>
      <c r="CG11" s="3" t="s">
        <v>594</v>
      </c>
      <c r="CI11" s="3">
        <v>10</v>
      </c>
      <c r="CJ11" s="3" t="s">
        <v>595</v>
      </c>
      <c r="CM11" s="3" t="s">
        <v>596</v>
      </c>
      <c r="CN11" s="3" t="s">
        <v>597</v>
      </c>
      <c r="CO11" s="3" t="s">
        <v>598</v>
      </c>
      <c r="CP11" s="3" t="s">
        <v>599</v>
      </c>
      <c r="CQ11" s="3" t="s">
        <v>600</v>
      </c>
      <c r="CR11" s="3" t="s">
        <v>601</v>
      </c>
      <c r="CS11" s="3" t="s">
        <v>602</v>
      </c>
      <c r="CT11" s="3" t="s">
        <v>603</v>
      </c>
      <c r="CU11" s="3" t="s">
        <v>604</v>
      </c>
      <c r="CV11" s="3" t="s">
        <v>605</v>
      </c>
      <c r="CW11" s="3" t="s">
        <v>606</v>
      </c>
      <c r="CX11" s="3" t="s">
        <v>607</v>
      </c>
      <c r="CY11" s="3" t="s">
        <v>232</v>
      </c>
      <c r="CZ11" s="3" t="s">
        <v>608</v>
      </c>
      <c r="DA11" s="3" t="s">
        <v>609</v>
      </c>
      <c r="DB11" s="3" t="s">
        <v>610</v>
      </c>
      <c r="DC11" s="3" t="s">
        <v>611</v>
      </c>
      <c r="DD11" s="3" t="s">
        <v>612</v>
      </c>
      <c r="DE11" s="3" t="s">
        <v>613</v>
      </c>
      <c r="DF11" s="3" t="s">
        <v>614</v>
      </c>
      <c r="DG11" s="3" t="s">
        <v>615</v>
      </c>
      <c r="DH11" s="3" t="s">
        <v>616</v>
      </c>
      <c r="DI11" s="3" t="s">
        <v>617</v>
      </c>
      <c r="DJ11" s="3" t="s">
        <v>618</v>
      </c>
      <c r="DK11" s="3" t="s">
        <v>619</v>
      </c>
      <c r="DL11" s="3" t="s">
        <v>620</v>
      </c>
      <c r="DM11" s="3" t="s">
        <v>621</v>
      </c>
      <c r="DN11" s="3" t="s">
        <v>622</v>
      </c>
      <c r="DO11" s="3" t="s">
        <v>623</v>
      </c>
    </row>
    <row r="12" spans="2:119" ht="15">
      <c r="B12" s="4"/>
      <c r="C12" s="5" t="s">
        <v>624</v>
      </c>
      <c r="D12" s="6"/>
      <c r="E12" s="6"/>
      <c r="F12" s="6"/>
      <c r="G12" s="6"/>
      <c r="H12" s="6"/>
      <c r="I12" s="6"/>
      <c r="J12" s="6"/>
      <c r="K12" s="6"/>
      <c r="L12" s="7"/>
      <c r="N12" s="8"/>
      <c r="O12" s="9" t="s">
        <v>625</v>
      </c>
      <c r="P12" s="10"/>
      <c r="Q12" s="10"/>
      <c r="R12" s="10"/>
      <c r="S12" s="10"/>
      <c r="T12" s="10"/>
      <c r="U12" s="10"/>
      <c r="V12" s="10"/>
      <c r="W12" s="10"/>
      <c r="X12" s="10"/>
      <c r="Y12" s="10"/>
      <c r="Z12" s="10"/>
      <c r="AA12" s="10"/>
      <c r="AB12" s="10"/>
      <c r="AC12" s="10"/>
      <c r="AD12" s="11"/>
      <c r="AG12" s="3" t="s">
        <v>626</v>
      </c>
      <c r="AH12" s="3">
        <v>209</v>
      </c>
      <c r="BA12" s="3">
        <v>11</v>
      </c>
      <c r="BB12" s="3" t="s">
        <v>627</v>
      </c>
      <c r="BE12" s="3" t="s">
        <v>628</v>
      </c>
      <c r="BF12" s="3" t="s">
        <v>629</v>
      </c>
      <c r="BG12" s="3" t="s">
        <v>630</v>
      </c>
      <c r="BH12" s="3" t="s">
        <v>631</v>
      </c>
      <c r="BI12" s="3" t="s">
        <v>632</v>
      </c>
      <c r="BJ12" s="3" t="s">
        <v>633</v>
      </c>
      <c r="BK12" s="3" t="s">
        <v>634</v>
      </c>
      <c r="BL12" s="3" t="s">
        <v>635</v>
      </c>
      <c r="BM12" s="3" t="s">
        <v>636</v>
      </c>
      <c r="BN12" s="3" t="s">
        <v>637</v>
      </c>
      <c r="BO12" s="3" t="s">
        <v>638</v>
      </c>
      <c r="BP12" s="3" t="s">
        <v>639</v>
      </c>
      <c r="BQ12" s="3" t="s">
        <v>640</v>
      </c>
      <c r="BR12" s="3" t="s">
        <v>641</v>
      </c>
      <c r="BS12" s="3" t="s">
        <v>642</v>
      </c>
      <c r="BT12" s="3" t="s">
        <v>643</v>
      </c>
      <c r="BU12" s="3" t="s">
        <v>644</v>
      </c>
      <c r="BV12" s="3" t="s">
        <v>645</v>
      </c>
      <c r="BW12" s="3" t="s">
        <v>646</v>
      </c>
      <c r="BX12" s="3" t="s">
        <v>647</v>
      </c>
      <c r="BY12" s="3" t="s">
        <v>648</v>
      </c>
      <c r="BZ12" s="3" t="s">
        <v>649</v>
      </c>
      <c r="CA12" s="3" t="s">
        <v>650</v>
      </c>
      <c r="CB12" s="3" t="s">
        <v>651</v>
      </c>
      <c r="CC12" s="3" t="s">
        <v>652</v>
      </c>
      <c r="CD12" s="3" t="s">
        <v>653</v>
      </c>
      <c r="CE12" s="3" t="s">
        <v>654</v>
      </c>
      <c r="CF12" s="3" t="s">
        <v>655</v>
      </c>
      <c r="CG12" s="3" t="s">
        <v>656</v>
      </c>
      <c r="CI12" s="3">
        <v>11</v>
      </c>
      <c r="CJ12" s="3" t="s">
        <v>657</v>
      </c>
      <c r="CM12" s="3" t="s">
        <v>658</v>
      </c>
      <c r="CN12" s="3" t="s">
        <v>659</v>
      </c>
      <c r="CO12" s="3" t="s">
        <v>355</v>
      </c>
      <c r="CP12" s="3" t="s">
        <v>660</v>
      </c>
      <c r="CQ12" s="3" t="s">
        <v>442</v>
      </c>
      <c r="CR12" s="3" t="s">
        <v>661</v>
      </c>
      <c r="CS12" s="3" t="s">
        <v>662</v>
      </c>
      <c r="CT12" s="3" t="s">
        <v>663</v>
      </c>
      <c r="CU12" s="3" t="s">
        <v>664</v>
      </c>
      <c r="CV12" s="3" t="s">
        <v>665</v>
      </c>
      <c r="CW12" s="3" t="s">
        <v>666</v>
      </c>
      <c r="CX12" s="3" t="s">
        <v>667</v>
      </c>
      <c r="CY12" s="3" t="s">
        <v>668</v>
      </c>
      <c r="CZ12" s="3" t="s">
        <v>669</v>
      </c>
      <c r="DA12" s="3" t="s">
        <v>670</v>
      </c>
      <c r="DB12" s="3" t="s">
        <v>671</v>
      </c>
      <c r="DC12" s="3" t="s">
        <v>672</v>
      </c>
      <c r="DD12" s="3" t="s">
        <v>673</v>
      </c>
      <c r="DE12" s="3" t="s">
        <v>674</v>
      </c>
      <c r="DF12" s="3" t="s">
        <v>675</v>
      </c>
      <c r="DG12" s="3" t="s">
        <v>676</v>
      </c>
      <c r="DH12" s="3" t="s">
        <v>677</v>
      </c>
      <c r="DI12" s="3" t="s">
        <v>678</v>
      </c>
      <c r="DJ12" s="3" t="s">
        <v>679</v>
      </c>
      <c r="DK12" s="3" t="s">
        <v>680</v>
      </c>
      <c r="DL12" s="3" t="s">
        <v>681</v>
      </c>
      <c r="DM12" s="3" t="s">
        <v>682</v>
      </c>
      <c r="DN12" s="3" t="s">
        <v>683</v>
      </c>
      <c r="DO12" s="3" t="s">
        <v>684</v>
      </c>
    </row>
    <row r="13" spans="2:119" ht="144" customHeight="1" thickBot="1">
      <c r="B13" s="12"/>
      <c r="C13" s="194" t="s">
        <v>685</v>
      </c>
      <c r="D13" s="194"/>
      <c r="E13" s="194"/>
      <c r="F13" s="194"/>
      <c r="G13" s="194"/>
      <c r="H13" s="194"/>
      <c r="I13" s="194"/>
      <c r="J13" s="194"/>
      <c r="K13" s="194"/>
      <c r="L13" s="13"/>
      <c r="N13" s="14"/>
      <c r="O13" s="194" t="s">
        <v>686</v>
      </c>
      <c r="P13" s="194"/>
      <c r="Q13" s="194"/>
      <c r="R13" s="194"/>
      <c r="S13" s="194"/>
      <c r="T13" s="194"/>
      <c r="U13" s="194"/>
      <c r="V13" s="194"/>
      <c r="W13" s="194"/>
      <c r="X13" s="194"/>
      <c r="Y13" s="194"/>
      <c r="Z13" s="194"/>
      <c r="AA13" s="194"/>
      <c r="AB13" s="194"/>
      <c r="AC13" s="194"/>
      <c r="AD13" s="15"/>
      <c r="AG13" s="3" t="s">
        <v>300</v>
      </c>
      <c r="AH13" s="3">
        <v>210</v>
      </c>
      <c r="BA13" s="3">
        <v>12</v>
      </c>
      <c r="BB13" s="3" t="s">
        <v>687</v>
      </c>
      <c r="BE13" s="3" t="s">
        <v>688</v>
      </c>
      <c r="BF13" s="3" t="s">
        <v>689</v>
      </c>
      <c r="BH13" s="3" t="s">
        <v>690</v>
      </c>
      <c r="BI13" s="3" t="s">
        <v>691</v>
      </c>
      <c r="BJ13" s="3" t="s">
        <v>692</v>
      </c>
      <c r="BK13" s="3" t="s">
        <v>693</v>
      </c>
      <c r="BL13" s="3" t="s">
        <v>694</v>
      </c>
      <c r="BM13" s="3" t="s">
        <v>695</v>
      </c>
      <c r="BN13" s="3" t="s">
        <v>696</v>
      </c>
      <c r="BO13" s="3" t="s">
        <v>697</v>
      </c>
      <c r="BP13" s="3" t="s">
        <v>698</v>
      </c>
      <c r="BQ13" s="3" t="s">
        <v>699</v>
      </c>
      <c r="BR13" s="3" t="s">
        <v>700</v>
      </c>
      <c r="BS13" s="3" t="s">
        <v>701</v>
      </c>
      <c r="BT13" s="3" t="s">
        <v>702</v>
      </c>
      <c r="BU13" s="3" t="s">
        <v>703</v>
      </c>
      <c r="BV13" s="3" t="s">
        <v>704</v>
      </c>
      <c r="BW13" s="3" t="s">
        <v>705</v>
      </c>
      <c r="BX13" s="3">
        <v>23099</v>
      </c>
      <c r="BY13" s="3" t="s">
        <v>706</v>
      </c>
      <c r="BZ13" s="3" t="s">
        <v>707</v>
      </c>
      <c r="CA13" s="3" t="s">
        <v>708</v>
      </c>
      <c r="CB13" s="3" t="s">
        <v>709</v>
      </c>
      <c r="CC13" s="3" t="s">
        <v>710</v>
      </c>
      <c r="CD13" s="3" t="s">
        <v>711</v>
      </c>
      <c r="CE13" s="3" t="s">
        <v>712</v>
      </c>
      <c r="CF13" s="3" t="s">
        <v>713</v>
      </c>
      <c r="CG13" s="3" t="s">
        <v>714</v>
      </c>
      <c r="CI13" s="3">
        <v>12</v>
      </c>
      <c r="CJ13" s="3" t="s">
        <v>355</v>
      </c>
      <c r="CM13" s="3" t="s">
        <v>715</v>
      </c>
      <c r="CN13" s="3" t="s">
        <v>716</v>
      </c>
      <c r="CP13" s="3" t="s">
        <v>717</v>
      </c>
      <c r="CQ13" s="3" t="s">
        <v>718</v>
      </c>
      <c r="CR13" s="3" t="s">
        <v>719</v>
      </c>
      <c r="CS13" s="3" t="s">
        <v>720</v>
      </c>
      <c r="CT13" s="3" t="s">
        <v>721</v>
      </c>
      <c r="CU13" s="3" t="s">
        <v>722</v>
      </c>
      <c r="CV13" s="3" t="s">
        <v>723</v>
      </c>
      <c r="CW13" s="3" t="s">
        <v>724</v>
      </c>
      <c r="CX13" s="3" t="s">
        <v>725</v>
      </c>
      <c r="CY13" s="3" t="s">
        <v>726</v>
      </c>
      <c r="CZ13" s="3" t="s">
        <v>727</v>
      </c>
      <c r="DA13" s="3" t="s">
        <v>728</v>
      </c>
      <c r="DB13" s="3" t="s">
        <v>729</v>
      </c>
      <c r="DC13" s="3" t="s">
        <v>730</v>
      </c>
      <c r="DD13" s="3" t="s">
        <v>731</v>
      </c>
      <c r="DE13" s="3" t="s">
        <v>732</v>
      </c>
      <c r="DF13" s="3" t="s">
        <v>355</v>
      </c>
      <c r="DG13" s="3" t="s">
        <v>733</v>
      </c>
      <c r="DH13" s="3" t="s">
        <v>734</v>
      </c>
      <c r="DI13" s="3" t="s">
        <v>735</v>
      </c>
      <c r="DJ13" s="3" t="s">
        <v>736</v>
      </c>
      <c r="DK13" s="3" t="s">
        <v>737</v>
      </c>
      <c r="DL13" s="3" t="s">
        <v>738</v>
      </c>
      <c r="DM13" s="3" t="s">
        <v>739</v>
      </c>
      <c r="DN13" s="3" t="s">
        <v>740</v>
      </c>
      <c r="DO13" s="3" t="s">
        <v>741</v>
      </c>
    </row>
    <row r="14" spans="2:119" ht="15" customHeight="1" thickBot="1">
      <c r="AG14" s="3" t="s">
        <v>742</v>
      </c>
      <c r="AH14" s="3">
        <v>211</v>
      </c>
      <c r="BA14" s="3">
        <v>13</v>
      </c>
      <c r="BE14" s="3" t="s">
        <v>743</v>
      </c>
      <c r="BF14" s="3" t="s">
        <v>744</v>
      </c>
      <c r="BH14" s="3" t="s">
        <v>745</v>
      </c>
      <c r="BI14" s="3" t="s">
        <v>746</v>
      </c>
      <c r="BJ14" s="3" t="s">
        <v>747</v>
      </c>
      <c r="BK14" s="3" t="s">
        <v>748</v>
      </c>
      <c r="BL14" s="3" t="s">
        <v>749</v>
      </c>
      <c r="BM14" s="3" t="s">
        <v>750</v>
      </c>
      <c r="BN14" s="3" t="s">
        <v>751</v>
      </c>
      <c r="BO14" s="3" t="s">
        <v>752</v>
      </c>
      <c r="BP14" s="3" t="s">
        <v>753</v>
      </c>
      <c r="BQ14" s="3" t="s">
        <v>754</v>
      </c>
      <c r="BR14" s="3" t="s">
        <v>755</v>
      </c>
      <c r="BS14" s="3" t="s">
        <v>756</v>
      </c>
      <c r="BT14" s="3" t="s">
        <v>757</v>
      </c>
      <c r="BU14" s="3" t="s">
        <v>758</v>
      </c>
      <c r="BV14" s="3" t="s">
        <v>759</v>
      </c>
      <c r="BW14" s="3" t="s">
        <v>760</v>
      </c>
      <c r="BY14" s="3" t="s">
        <v>761</v>
      </c>
      <c r="BZ14" s="3" t="s">
        <v>762</v>
      </c>
      <c r="CA14" s="3" t="s">
        <v>763</v>
      </c>
      <c r="CB14" s="3" t="s">
        <v>764</v>
      </c>
      <c r="CC14" s="3" t="s">
        <v>765</v>
      </c>
      <c r="CD14" s="3" t="s">
        <v>766</v>
      </c>
      <c r="CE14" s="3" t="s">
        <v>767</v>
      </c>
      <c r="CF14" s="3" t="s">
        <v>768</v>
      </c>
      <c r="CG14" s="3" t="s">
        <v>769</v>
      </c>
      <c r="CI14" s="3">
        <v>13</v>
      </c>
      <c r="CM14" s="3" t="s">
        <v>770</v>
      </c>
      <c r="CN14" s="3" t="s">
        <v>602</v>
      </c>
      <c r="CP14" s="3" t="s">
        <v>771</v>
      </c>
      <c r="CQ14" s="3" t="s">
        <v>772</v>
      </c>
      <c r="CR14" s="3" t="s">
        <v>257</v>
      </c>
      <c r="CS14" s="3" t="s">
        <v>773</v>
      </c>
      <c r="CT14" s="3" t="s">
        <v>774</v>
      </c>
      <c r="CU14" s="3" t="s">
        <v>775</v>
      </c>
      <c r="CV14" s="3" t="s">
        <v>776</v>
      </c>
      <c r="CW14" s="3" t="s">
        <v>777</v>
      </c>
      <c r="CX14" s="3" t="s">
        <v>778</v>
      </c>
      <c r="CY14" s="3" t="s">
        <v>779</v>
      </c>
      <c r="CZ14" s="3" t="s">
        <v>780</v>
      </c>
      <c r="DA14" s="3" t="s">
        <v>781</v>
      </c>
      <c r="DB14" s="3" t="s">
        <v>782</v>
      </c>
      <c r="DC14" s="3" t="s">
        <v>783</v>
      </c>
      <c r="DD14" s="3" t="s">
        <v>784</v>
      </c>
      <c r="DE14" s="3" t="s">
        <v>785</v>
      </c>
      <c r="DG14" s="3" t="s">
        <v>786</v>
      </c>
      <c r="DH14" s="3" t="s">
        <v>787</v>
      </c>
      <c r="DI14" s="3" t="s">
        <v>788</v>
      </c>
      <c r="DJ14" s="3" t="s">
        <v>789</v>
      </c>
      <c r="DK14" s="3" t="s">
        <v>790</v>
      </c>
      <c r="DL14" s="3" t="s">
        <v>791</v>
      </c>
      <c r="DM14" s="3" t="s">
        <v>792</v>
      </c>
      <c r="DN14" s="3" t="s">
        <v>793</v>
      </c>
      <c r="DO14" s="3" t="s">
        <v>794</v>
      </c>
    </row>
    <row r="15" spans="2:119" ht="15">
      <c r="B15" s="4"/>
      <c r="C15" s="5" t="s">
        <v>795</v>
      </c>
      <c r="D15" s="6"/>
      <c r="E15" s="6"/>
      <c r="F15" s="6"/>
      <c r="G15" s="6"/>
      <c r="H15" s="6"/>
      <c r="I15" s="6"/>
      <c r="J15" s="6"/>
      <c r="K15" s="6"/>
      <c r="L15" s="6"/>
      <c r="M15" s="6"/>
      <c r="N15" s="6"/>
      <c r="O15" s="6"/>
      <c r="P15" s="6"/>
      <c r="Q15" s="6"/>
      <c r="R15" s="6"/>
      <c r="S15" s="6"/>
      <c r="T15" s="6"/>
      <c r="U15" s="6"/>
      <c r="V15" s="6"/>
      <c r="W15" s="6"/>
      <c r="X15" s="6"/>
      <c r="Y15" s="6"/>
      <c r="Z15" s="6"/>
      <c r="AA15" s="6"/>
      <c r="AB15" s="6"/>
      <c r="AC15" s="6"/>
      <c r="AD15" s="11"/>
      <c r="AG15" s="3" t="s">
        <v>716</v>
      </c>
      <c r="AH15" s="3">
        <v>212</v>
      </c>
      <c r="BA15" s="3">
        <v>14</v>
      </c>
      <c r="BE15" s="3" t="s">
        <v>796</v>
      </c>
      <c r="BF15" s="3" t="s">
        <v>797</v>
      </c>
      <c r="BH15" s="3" t="s">
        <v>798</v>
      </c>
      <c r="BI15" s="3" t="s">
        <v>799</v>
      </c>
      <c r="BJ15" s="3" t="s">
        <v>800</v>
      </c>
      <c r="BK15" s="3" t="s">
        <v>801</v>
      </c>
      <c r="BL15" s="3" t="s">
        <v>802</v>
      </c>
      <c r="BM15" s="3" t="s">
        <v>803</v>
      </c>
      <c r="BN15" s="3" t="s">
        <v>804</v>
      </c>
      <c r="BO15" s="3" t="s">
        <v>805</v>
      </c>
      <c r="BP15" s="3" t="s">
        <v>806</v>
      </c>
      <c r="BQ15" s="3" t="s">
        <v>807</v>
      </c>
      <c r="BR15" s="3" t="s">
        <v>808</v>
      </c>
      <c r="BS15" s="3" t="s">
        <v>809</v>
      </c>
      <c r="BT15" s="3" t="s">
        <v>810</v>
      </c>
      <c r="BU15" s="3" t="s">
        <v>811</v>
      </c>
      <c r="BV15" s="3" t="s">
        <v>812</v>
      </c>
      <c r="BW15" s="3" t="s">
        <v>813</v>
      </c>
      <c r="BY15" s="3" t="s">
        <v>814</v>
      </c>
      <c r="BZ15" s="3" t="s">
        <v>815</v>
      </c>
      <c r="CA15" s="3" t="s">
        <v>816</v>
      </c>
      <c r="CB15" s="3" t="s">
        <v>817</v>
      </c>
      <c r="CC15" s="3" t="s">
        <v>818</v>
      </c>
      <c r="CD15" s="3" t="s">
        <v>819</v>
      </c>
      <c r="CE15" s="3" t="s">
        <v>820</v>
      </c>
      <c r="CF15" s="3" t="s">
        <v>821</v>
      </c>
      <c r="CG15" s="3" t="s">
        <v>822</v>
      </c>
      <c r="CI15" s="3">
        <v>14</v>
      </c>
      <c r="CM15" s="3" t="s">
        <v>355</v>
      </c>
      <c r="CN15" s="3" t="s">
        <v>823</v>
      </c>
      <c r="CP15" s="3" t="s">
        <v>824</v>
      </c>
      <c r="CQ15" s="3" t="s">
        <v>825</v>
      </c>
      <c r="CR15" s="3" t="s">
        <v>296</v>
      </c>
      <c r="CS15" s="3" t="s">
        <v>826</v>
      </c>
      <c r="CT15" s="3" t="s">
        <v>827</v>
      </c>
      <c r="CU15" s="3" t="s">
        <v>257</v>
      </c>
      <c r="CV15" s="3" t="s">
        <v>828</v>
      </c>
      <c r="CW15" s="3" t="s">
        <v>829</v>
      </c>
      <c r="CX15" s="3" t="s">
        <v>830</v>
      </c>
      <c r="CY15" s="3" t="s">
        <v>831</v>
      </c>
      <c r="CZ15" s="3" t="s">
        <v>832</v>
      </c>
      <c r="DA15" s="3" t="s">
        <v>833</v>
      </c>
      <c r="DB15" s="3" t="s">
        <v>834</v>
      </c>
      <c r="DC15" s="3" t="s">
        <v>835</v>
      </c>
      <c r="DD15" s="3" t="s">
        <v>836</v>
      </c>
      <c r="DE15" s="3" t="s">
        <v>837</v>
      </c>
      <c r="DG15" s="3" t="s">
        <v>838</v>
      </c>
      <c r="DH15" s="3" t="s">
        <v>839</v>
      </c>
      <c r="DI15" s="3" t="s">
        <v>840</v>
      </c>
      <c r="DJ15" s="3" t="s">
        <v>841</v>
      </c>
      <c r="DK15" s="3" t="s">
        <v>716</v>
      </c>
      <c r="DL15" s="3" t="s">
        <v>842</v>
      </c>
      <c r="DM15" s="3" t="s">
        <v>843</v>
      </c>
      <c r="DN15" s="3" t="s">
        <v>844</v>
      </c>
      <c r="DO15" s="3" t="s">
        <v>845</v>
      </c>
    </row>
    <row r="16" spans="2:119" ht="36" customHeight="1" thickBot="1">
      <c r="B16" s="12"/>
      <c r="C16" s="194" t="s">
        <v>846</v>
      </c>
      <c r="D16" s="194"/>
      <c r="E16" s="194"/>
      <c r="F16" s="194"/>
      <c r="G16" s="194"/>
      <c r="H16" s="194"/>
      <c r="I16" s="194"/>
      <c r="J16" s="194"/>
      <c r="K16" s="194"/>
      <c r="L16" s="194"/>
      <c r="M16" s="194"/>
      <c r="N16" s="194"/>
      <c r="O16" s="194"/>
      <c r="P16" s="194"/>
      <c r="Q16" s="194"/>
      <c r="R16" s="194"/>
      <c r="S16" s="194"/>
      <c r="T16" s="194"/>
      <c r="U16" s="194"/>
      <c r="V16" s="194"/>
      <c r="W16" s="194"/>
      <c r="X16" s="194"/>
      <c r="Y16" s="194"/>
      <c r="Z16" s="194"/>
      <c r="AA16" s="194"/>
      <c r="AB16" s="194"/>
      <c r="AC16" s="194"/>
      <c r="AD16" s="15"/>
      <c r="AG16" s="3" t="s">
        <v>602</v>
      </c>
      <c r="AH16" s="3">
        <v>213</v>
      </c>
      <c r="BA16" s="3">
        <v>15</v>
      </c>
      <c r="BF16" s="3" t="s">
        <v>847</v>
      </c>
      <c r="BH16" s="3" t="s">
        <v>848</v>
      </c>
      <c r="BI16" s="3" t="s">
        <v>849</v>
      </c>
      <c r="BJ16" s="3" t="s">
        <v>850</v>
      </c>
      <c r="BK16" s="3" t="s">
        <v>851</v>
      </c>
      <c r="BL16" s="3" t="s">
        <v>852</v>
      </c>
      <c r="BM16" s="3" t="s">
        <v>853</v>
      </c>
      <c r="BN16" s="3" t="s">
        <v>854</v>
      </c>
      <c r="BO16" s="3" t="s">
        <v>855</v>
      </c>
      <c r="BP16" s="3" t="s">
        <v>856</v>
      </c>
      <c r="BQ16" s="3" t="s">
        <v>857</v>
      </c>
      <c r="BR16" s="3" t="s">
        <v>858</v>
      </c>
      <c r="BS16" s="3" t="s">
        <v>859</v>
      </c>
      <c r="BT16" s="3" t="s">
        <v>860</v>
      </c>
      <c r="BU16" s="3" t="s">
        <v>861</v>
      </c>
      <c r="BV16" s="3" t="s">
        <v>862</v>
      </c>
      <c r="BW16" s="3" t="s">
        <v>863</v>
      </c>
      <c r="BY16" s="3" t="s">
        <v>864</v>
      </c>
      <c r="BZ16" s="3" t="s">
        <v>865</v>
      </c>
      <c r="CA16" s="3" t="s">
        <v>866</v>
      </c>
      <c r="CB16" s="3" t="s">
        <v>867</v>
      </c>
      <c r="CC16" s="3" t="s">
        <v>868</v>
      </c>
      <c r="CD16" s="3" t="s">
        <v>869</v>
      </c>
      <c r="CE16" s="3" t="s">
        <v>870</v>
      </c>
      <c r="CF16" s="3" t="s">
        <v>871</v>
      </c>
      <c r="CG16" s="3" t="s">
        <v>872</v>
      </c>
      <c r="CI16" s="3">
        <v>15</v>
      </c>
      <c r="CN16" s="3" t="s">
        <v>873</v>
      </c>
      <c r="CP16" s="3" t="s">
        <v>874</v>
      </c>
      <c r="CQ16" s="3" t="s">
        <v>875</v>
      </c>
      <c r="CR16" s="3" t="s">
        <v>876</v>
      </c>
      <c r="CS16" s="3" t="s">
        <v>877</v>
      </c>
      <c r="CT16" s="3" t="s">
        <v>742</v>
      </c>
      <c r="CU16" s="3" t="s">
        <v>878</v>
      </c>
      <c r="CV16" s="3" t="s">
        <v>879</v>
      </c>
      <c r="CW16" s="3" t="s">
        <v>880</v>
      </c>
      <c r="CX16" s="3" t="s">
        <v>881</v>
      </c>
      <c r="CY16" s="3" t="s">
        <v>882</v>
      </c>
      <c r="CZ16" s="3" t="s">
        <v>883</v>
      </c>
      <c r="DA16" s="3" t="s">
        <v>884</v>
      </c>
      <c r="DB16" s="3" t="s">
        <v>885</v>
      </c>
      <c r="DC16" s="3" t="s">
        <v>886</v>
      </c>
      <c r="DD16" s="3" t="s">
        <v>887</v>
      </c>
      <c r="DE16" s="3" t="s">
        <v>888</v>
      </c>
      <c r="DG16" s="3" t="s">
        <v>889</v>
      </c>
      <c r="DH16" s="3" t="s">
        <v>890</v>
      </c>
      <c r="DI16" s="3" t="s">
        <v>891</v>
      </c>
      <c r="DJ16" s="3" t="s">
        <v>892</v>
      </c>
      <c r="DK16" s="3" t="s">
        <v>893</v>
      </c>
      <c r="DL16" s="3" t="s">
        <v>894</v>
      </c>
      <c r="DM16" s="3" t="s">
        <v>895</v>
      </c>
      <c r="DN16" s="3" t="s">
        <v>896</v>
      </c>
      <c r="DO16" s="3" t="s">
        <v>897</v>
      </c>
    </row>
    <row r="17" spans="2:119" ht="15" customHeight="1" thickBot="1">
      <c r="AG17" s="3" t="s">
        <v>898</v>
      </c>
      <c r="AH17" s="3">
        <v>214</v>
      </c>
      <c r="BA17" s="3">
        <v>16</v>
      </c>
      <c r="BF17" s="3" t="s">
        <v>899</v>
      </c>
      <c r="BH17" s="3" t="s">
        <v>900</v>
      </c>
      <c r="BI17" s="3" t="s">
        <v>901</v>
      </c>
      <c r="BJ17" s="3" t="s">
        <v>902</v>
      </c>
      <c r="BK17" s="3" t="s">
        <v>903</v>
      </c>
      <c r="BL17" s="3" t="s">
        <v>904</v>
      </c>
      <c r="BM17" s="3" t="s">
        <v>905</v>
      </c>
      <c r="BN17" s="3" t="s">
        <v>906</v>
      </c>
      <c r="BO17" s="3" t="s">
        <v>907</v>
      </c>
      <c r="BP17" s="3" t="s">
        <v>908</v>
      </c>
      <c r="BQ17" s="3" t="s">
        <v>909</v>
      </c>
      <c r="BR17" s="3" t="s">
        <v>910</v>
      </c>
      <c r="BS17" s="3" t="s">
        <v>911</v>
      </c>
      <c r="BT17" s="3" t="s">
        <v>912</v>
      </c>
      <c r="BU17" s="3" t="s">
        <v>913</v>
      </c>
      <c r="BV17" s="3" t="s">
        <v>914</v>
      </c>
      <c r="BW17" s="3" t="s">
        <v>915</v>
      </c>
      <c r="BY17" s="3" t="s">
        <v>916</v>
      </c>
      <c r="BZ17" s="3" t="s">
        <v>917</v>
      </c>
      <c r="CA17" s="3" t="s">
        <v>918</v>
      </c>
      <c r="CB17" s="3" t="s">
        <v>919</v>
      </c>
      <c r="CC17" s="3" t="s">
        <v>920</v>
      </c>
      <c r="CD17" s="3" t="s">
        <v>921</v>
      </c>
      <c r="CE17" s="3" t="s">
        <v>922</v>
      </c>
      <c r="CF17" s="3" t="s">
        <v>923</v>
      </c>
      <c r="CG17" s="3" t="s">
        <v>924</v>
      </c>
      <c r="CI17" s="3">
        <v>16</v>
      </c>
      <c r="CN17" s="3" t="s">
        <v>925</v>
      </c>
      <c r="CP17" s="3" t="s">
        <v>926</v>
      </c>
      <c r="CQ17" s="3" t="s">
        <v>927</v>
      </c>
      <c r="CR17" s="3" t="s">
        <v>928</v>
      </c>
      <c r="CS17" s="3" t="s">
        <v>929</v>
      </c>
      <c r="CT17" s="3" t="s">
        <v>930</v>
      </c>
      <c r="CU17" s="3" t="s">
        <v>931</v>
      </c>
      <c r="CV17" s="3" t="s">
        <v>932</v>
      </c>
      <c r="CW17" s="3" t="s">
        <v>933</v>
      </c>
      <c r="CX17" s="3" t="s">
        <v>934</v>
      </c>
      <c r="CY17" s="3" t="s">
        <v>935</v>
      </c>
      <c r="CZ17" s="3" t="s">
        <v>936</v>
      </c>
      <c r="DA17" s="3" t="s">
        <v>937</v>
      </c>
      <c r="DB17" s="3" t="s">
        <v>938</v>
      </c>
      <c r="DC17" s="3" t="s">
        <v>939</v>
      </c>
      <c r="DD17" s="3" t="s">
        <v>940</v>
      </c>
      <c r="DE17" s="3" t="s">
        <v>941</v>
      </c>
      <c r="DG17" s="3" t="s">
        <v>942</v>
      </c>
      <c r="DH17" s="3" t="s">
        <v>943</v>
      </c>
      <c r="DI17" s="3" t="s">
        <v>944</v>
      </c>
      <c r="DJ17" s="3" t="s">
        <v>945</v>
      </c>
      <c r="DK17" s="3" t="s">
        <v>602</v>
      </c>
      <c r="DL17" s="3" t="s">
        <v>946</v>
      </c>
      <c r="DM17" s="3" t="s">
        <v>947</v>
      </c>
      <c r="DN17" s="3" t="s">
        <v>948</v>
      </c>
      <c r="DO17" s="3" t="s">
        <v>949</v>
      </c>
    </row>
    <row r="18" spans="2:119" ht="15" customHeight="1">
      <c r="B18" s="102"/>
      <c r="C18" s="103"/>
      <c r="D18" s="103"/>
      <c r="E18" s="103"/>
      <c r="F18" s="103"/>
      <c r="G18" s="103"/>
      <c r="H18" s="103"/>
      <c r="I18" s="103"/>
      <c r="J18" s="103"/>
      <c r="K18" s="103"/>
      <c r="L18" s="103"/>
      <c r="M18" s="103"/>
      <c r="N18" s="103"/>
      <c r="O18" s="103"/>
      <c r="P18" s="103"/>
      <c r="Q18" s="103"/>
      <c r="R18" s="103"/>
      <c r="S18" s="103"/>
      <c r="T18" s="103"/>
      <c r="U18" s="103"/>
      <c r="V18" s="103"/>
      <c r="W18" s="103"/>
      <c r="X18" s="103"/>
      <c r="Y18" s="103"/>
      <c r="Z18" s="103"/>
      <c r="AA18" s="103"/>
      <c r="AB18" s="103"/>
      <c r="AC18" s="103"/>
      <c r="AD18" s="104"/>
      <c r="AG18" s="3" t="s">
        <v>950</v>
      </c>
      <c r="AH18" s="3">
        <v>215</v>
      </c>
      <c r="BA18" s="3">
        <v>17</v>
      </c>
      <c r="BF18" s="3" t="s">
        <v>951</v>
      </c>
      <c r="BH18" s="3" t="s">
        <v>952</v>
      </c>
      <c r="BI18" s="3" t="s">
        <v>953</v>
      </c>
      <c r="BJ18" s="3" t="s">
        <v>954</v>
      </c>
      <c r="BK18" s="3" t="s">
        <v>955</v>
      </c>
      <c r="BL18" s="3" t="s">
        <v>956</v>
      </c>
      <c r="BM18" s="3" t="s">
        <v>957</v>
      </c>
      <c r="BN18" s="3" t="s">
        <v>958</v>
      </c>
      <c r="BO18" s="3" t="s">
        <v>959</v>
      </c>
      <c r="BP18" s="3" t="s">
        <v>960</v>
      </c>
      <c r="BQ18" s="3" t="s">
        <v>961</v>
      </c>
      <c r="BR18" s="3" t="s">
        <v>962</v>
      </c>
      <c r="BS18" s="3" t="s">
        <v>963</v>
      </c>
      <c r="BT18" s="3" t="s">
        <v>964</v>
      </c>
      <c r="BU18" s="3" t="s">
        <v>965</v>
      </c>
      <c r="BV18" s="3" t="s">
        <v>966</v>
      </c>
      <c r="BW18" s="3" t="s">
        <v>967</v>
      </c>
      <c r="BY18" s="3" t="s">
        <v>968</v>
      </c>
      <c r="BZ18" s="3" t="s">
        <v>969</v>
      </c>
      <c r="CA18" s="3" t="s">
        <v>970</v>
      </c>
      <c r="CB18" s="3" t="s">
        <v>971</v>
      </c>
      <c r="CC18" s="3" t="s">
        <v>972</v>
      </c>
      <c r="CD18" s="3" t="s">
        <v>973</v>
      </c>
      <c r="CE18" s="3" t="s">
        <v>974</v>
      </c>
      <c r="CF18" s="3" t="s">
        <v>975</v>
      </c>
      <c r="CG18" s="3" t="s">
        <v>976</v>
      </c>
      <c r="CI18" s="3">
        <v>17</v>
      </c>
      <c r="CN18" s="3" t="s">
        <v>977</v>
      </c>
      <c r="CP18" s="3" t="s">
        <v>978</v>
      </c>
      <c r="CQ18" s="3" t="s">
        <v>296</v>
      </c>
      <c r="CR18" s="3" t="s">
        <v>355</v>
      </c>
      <c r="CS18" s="3" t="s">
        <v>979</v>
      </c>
      <c r="CT18" s="3" t="s">
        <v>980</v>
      </c>
      <c r="CU18" s="3" t="s">
        <v>981</v>
      </c>
      <c r="CV18" s="3" t="s">
        <v>982</v>
      </c>
      <c r="CW18" s="3" t="s">
        <v>983</v>
      </c>
      <c r="CX18" s="3" t="s">
        <v>984</v>
      </c>
      <c r="CY18" s="3" t="s">
        <v>985</v>
      </c>
      <c r="CZ18" s="3" t="s">
        <v>986</v>
      </c>
      <c r="DA18" s="3" t="s">
        <v>987</v>
      </c>
      <c r="DB18" s="3" t="s">
        <v>988</v>
      </c>
      <c r="DC18" s="3" t="s">
        <v>989</v>
      </c>
      <c r="DD18" s="3" t="s">
        <v>990</v>
      </c>
      <c r="DE18" s="3" t="s">
        <v>991</v>
      </c>
      <c r="DG18" s="3" t="s">
        <v>992</v>
      </c>
      <c r="DH18" s="3" t="s">
        <v>993</v>
      </c>
      <c r="DI18" s="3" t="s">
        <v>994</v>
      </c>
      <c r="DJ18" s="3" t="s">
        <v>995</v>
      </c>
      <c r="DK18" s="3" t="s">
        <v>996</v>
      </c>
      <c r="DL18" s="3" t="s">
        <v>997</v>
      </c>
      <c r="DM18" s="3" t="s">
        <v>998</v>
      </c>
      <c r="DN18" s="3" t="s">
        <v>999</v>
      </c>
      <c r="DO18" s="3" t="s">
        <v>1000</v>
      </c>
    </row>
    <row r="19" spans="2:119" ht="48" customHeight="1">
      <c r="B19" s="105"/>
      <c r="C19" s="189" t="s">
        <v>1001</v>
      </c>
      <c r="D19" s="189"/>
      <c r="E19" s="189"/>
      <c r="F19" s="189"/>
      <c r="G19" s="189"/>
      <c r="H19" s="189"/>
      <c r="I19" s="189"/>
      <c r="J19" s="189"/>
      <c r="K19" s="189"/>
      <c r="L19" s="189"/>
      <c r="M19" s="189"/>
      <c r="N19" s="189"/>
      <c r="O19" s="189"/>
      <c r="P19" s="189"/>
      <c r="Q19" s="189"/>
      <c r="R19" s="189"/>
      <c r="S19" s="189"/>
      <c r="T19" s="189"/>
      <c r="U19" s="189"/>
      <c r="V19" s="189"/>
      <c r="W19" s="189"/>
      <c r="X19" s="189"/>
      <c r="Y19" s="189"/>
      <c r="Z19" s="189"/>
      <c r="AA19" s="189"/>
      <c r="AB19" s="189"/>
      <c r="AC19" s="189"/>
      <c r="AD19" s="106"/>
      <c r="AG19" s="3" t="s">
        <v>1002</v>
      </c>
      <c r="AH19" s="3">
        <v>216</v>
      </c>
      <c r="BA19" s="3">
        <v>18</v>
      </c>
      <c r="BF19" s="3" t="s">
        <v>1003</v>
      </c>
      <c r="BH19" s="3" t="s">
        <v>1004</v>
      </c>
      <c r="BI19" s="3" t="s">
        <v>1005</v>
      </c>
      <c r="BK19" s="3" t="s">
        <v>1006</v>
      </c>
      <c r="BL19" s="3" t="s">
        <v>1007</v>
      </c>
      <c r="BM19" s="3" t="s">
        <v>1008</v>
      </c>
      <c r="BN19" s="3" t="s">
        <v>1009</v>
      </c>
      <c r="BO19" s="3" t="s">
        <v>1010</v>
      </c>
      <c r="BP19" s="3" t="s">
        <v>1011</v>
      </c>
      <c r="BQ19" s="3" t="s">
        <v>1012</v>
      </c>
      <c r="BR19" s="3" t="s">
        <v>1013</v>
      </c>
      <c r="BS19" s="3" t="s">
        <v>1014</v>
      </c>
      <c r="BT19" s="3" t="s">
        <v>1015</v>
      </c>
      <c r="BU19" s="3" t="s">
        <v>1016</v>
      </c>
      <c r="BV19" s="3" t="s">
        <v>1017</v>
      </c>
      <c r="BW19" s="3" t="s">
        <v>1018</v>
      </c>
      <c r="BY19" s="3" t="s">
        <v>1019</v>
      </c>
      <c r="BZ19" s="3" t="s">
        <v>1020</v>
      </c>
      <c r="CA19" s="3" t="s">
        <v>1021</v>
      </c>
      <c r="CB19" s="3">
        <v>27099</v>
      </c>
      <c r="CC19" s="3" t="s">
        <v>1022</v>
      </c>
      <c r="CD19" s="3" t="s">
        <v>1023</v>
      </c>
      <c r="CE19" s="3" t="s">
        <v>1024</v>
      </c>
      <c r="CF19" s="3" t="s">
        <v>1025</v>
      </c>
      <c r="CG19" s="3" t="s">
        <v>1026</v>
      </c>
      <c r="CI19" s="3">
        <v>18</v>
      </c>
      <c r="CN19" s="3" t="s">
        <v>1027</v>
      </c>
      <c r="CP19" s="3" t="s">
        <v>1028</v>
      </c>
      <c r="CQ19" s="3" t="s">
        <v>1029</v>
      </c>
      <c r="CS19" s="3" t="s">
        <v>1030</v>
      </c>
      <c r="CT19" s="3" t="s">
        <v>1031</v>
      </c>
      <c r="CU19" s="3" t="s">
        <v>1032</v>
      </c>
      <c r="CV19" s="3" t="s">
        <v>1033</v>
      </c>
      <c r="CW19" s="3" t="s">
        <v>1034</v>
      </c>
      <c r="CX19" s="3" t="s">
        <v>1035</v>
      </c>
      <c r="CY19" s="3" t="s">
        <v>1036</v>
      </c>
      <c r="CZ19" s="3" t="s">
        <v>1037</v>
      </c>
      <c r="DA19" s="3" t="s">
        <v>1038</v>
      </c>
      <c r="DB19" s="3" t="s">
        <v>1039</v>
      </c>
      <c r="DC19" s="3" t="s">
        <v>1040</v>
      </c>
      <c r="DD19" s="3" t="s">
        <v>1041</v>
      </c>
      <c r="DE19" s="3" t="s">
        <v>1042</v>
      </c>
      <c r="DG19" s="3" t="s">
        <v>1043</v>
      </c>
      <c r="DH19" s="3" t="s">
        <v>1044</v>
      </c>
      <c r="DI19" s="3" t="s">
        <v>1045</v>
      </c>
      <c r="DJ19" s="3" t="s">
        <v>355</v>
      </c>
      <c r="DK19" s="3" t="s">
        <v>823</v>
      </c>
      <c r="DL19" s="3" t="s">
        <v>1046</v>
      </c>
      <c r="DM19" s="3" t="s">
        <v>491</v>
      </c>
      <c r="DN19" s="3" t="s">
        <v>1047</v>
      </c>
      <c r="DO19" s="3" t="s">
        <v>1048</v>
      </c>
    </row>
    <row r="20" spans="2:119" ht="6.75" customHeight="1">
      <c r="B20" s="105"/>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106"/>
      <c r="AG20" s="3" t="s">
        <v>1049</v>
      </c>
      <c r="AH20" s="3">
        <v>217</v>
      </c>
      <c r="BA20" s="3">
        <v>19</v>
      </c>
      <c r="BF20" s="3" t="s">
        <v>1050</v>
      </c>
      <c r="BH20" s="3" t="s">
        <v>1051</v>
      </c>
      <c r="BI20" s="3" t="s">
        <v>1052</v>
      </c>
      <c r="BK20" s="3" t="s">
        <v>1053</v>
      </c>
      <c r="BL20" s="3" t="s">
        <v>1054</v>
      </c>
      <c r="BM20" s="3" t="s">
        <v>1055</v>
      </c>
      <c r="BN20" s="3" t="s">
        <v>1056</v>
      </c>
      <c r="BO20" s="3" t="s">
        <v>1057</v>
      </c>
      <c r="BP20" s="3" t="s">
        <v>1058</v>
      </c>
      <c r="BQ20" s="3" t="s">
        <v>1059</v>
      </c>
      <c r="BR20" s="3" t="s">
        <v>1060</v>
      </c>
      <c r="BS20" s="3" t="s">
        <v>1061</v>
      </c>
      <c r="BT20" s="3" t="s">
        <v>1062</v>
      </c>
      <c r="BU20" s="3" t="s">
        <v>1063</v>
      </c>
      <c r="BV20" s="3" t="s">
        <v>1064</v>
      </c>
      <c r="BW20" s="3">
        <v>22099</v>
      </c>
      <c r="BY20" s="3" t="s">
        <v>1065</v>
      </c>
      <c r="BZ20" s="3">
        <v>25099</v>
      </c>
      <c r="CA20" s="3" t="s">
        <v>1066</v>
      </c>
      <c r="CC20" s="3" t="s">
        <v>1067</v>
      </c>
      <c r="CD20" s="3" t="s">
        <v>1068</v>
      </c>
      <c r="CE20" s="3" t="s">
        <v>1069</v>
      </c>
      <c r="CF20" s="3" t="s">
        <v>1070</v>
      </c>
      <c r="CG20" s="3" t="s">
        <v>1071</v>
      </c>
      <c r="CI20" s="3">
        <v>19</v>
      </c>
      <c r="CN20" s="3" t="s">
        <v>1049</v>
      </c>
      <c r="CP20" s="3" t="s">
        <v>1072</v>
      </c>
      <c r="CQ20" s="3" t="s">
        <v>564</v>
      </c>
      <c r="CS20" s="3" t="s">
        <v>1073</v>
      </c>
      <c r="CT20" s="3" t="s">
        <v>1074</v>
      </c>
      <c r="CU20" s="3" t="s">
        <v>1075</v>
      </c>
      <c r="CV20" s="3" t="s">
        <v>1076</v>
      </c>
      <c r="CW20" s="3" t="s">
        <v>1077</v>
      </c>
      <c r="CX20" s="3" t="s">
        <v>1078</v>
      </c>
      <c r="CY20" s="3" t="s">
        <v>1079</v>
      </c>
      <c r="CZ20" s="3" t="s">
        <v>1080</v>
      </c>
      <c r="DA20" s="3" t="s">
        <v>1081</v>
      </c>
      <c r="DB20" s="3" t="s">
        <v>1082</v>
      </c>
      <c r="DC20" s="3" t="s">
        <v>1083</v>
      </c>
      <c r="DD20" s="3" t="s">
        <v>1084</v>
      </c>
      <c r="DE20" s="3" t="s">
        <v>355</v>
      </c>
      <c r="DG20" s="3" t="s">
        <v>1085</v>
      </c>
      <c r="DH20" s="3" t="s">
        <v>355</v>
      </c>
      <c r="DI20" s="3" t="s">
        <v>1086</v>
      </c>
      <c r="DK20" s="3" t="s">
        <v>1087</v>
      </c>
      <c r="DL20" s="3" t="s">
        <v>1088</v>
      </c>
      <c r="DM20" s="3" t="s">
        <v>1089</v>
      </c>
      <c r="DN20" s="3" t="s">
        <v>1090</v>
      </c>
      <c r="DO20" s="3" t="s">
        <v>1091</v>
      </c>
    </row>
    <row r="21" spans="2:119" ht="36" customHeight="1">
      <c r="B21" s="105"/>
      <c r="C21" s="189" t="s">
        <v>1092</v>
      </c>
      <c r="D21" s="189"/>
      <c r="E21" s="189"/>
      <c r="F21" s="189"/>
      <c r="G21" s="189"/>
      <c r="H21" s="189"/>
      <c r="I21" s="189"/>
      <c r="J21" s="189"/>
      <c r="K21" s="189"/>
      <c r="L21" s="189"/>
      <c r="M21" s="189"/>
      <c r="N21" s="189"/>
      <c r="O21" s="189"/>
      <c r="P21" s="189"/>
      <c r="Q21" s="189"/>
      <c r="R21" s="189"/>
      <c r="S21" s="189"/>
      <c r="T21" s="189"/>
      <c r="U21" s="189"/>
      <c r="V21" s="189"/>
      <c r="W21" s="189"/>
      <c r="X21" s="189"/>
      <c r="Y21" s="189"/>
      <c r="Z21" s="189"/>
      <c r="AA21" s="189"/>
      <c r="AB21" s="189"/>
      <c r="AC21" s="189"/>
      <c r="AD21" s="106"/>
      <c r="AG21" s="3" t="s">
        <v>1093</v>
      </c>
      <c r="AH21" s="3">
        <v>218</v>
      </c>
      <c r="BA21" s="3">
        <v>20</v>
      </c>
      <c r="BF21" s="3" t="s">
        <v>1094</v>
      </c>
      <c r="BH21" s="3" t="s">
        <v>1095</v>
      </c>
      <c r="BI21" s="3" t="s">
        <v>1096</v>
      </c>
      <c r="BK21" s="3" t="s">
        <v>1097</v>
      </c>
      <c r="BL21" s="3" t="s">
        <v>1098</v>
      </c>
      <c r="BM21" s="3" t="s">
        <v>1099</v>
      </c>
      <c r="BN21" s="3" t="s">
        <v>1100</v>
      </c>
      <c r="BO21" s="3" t="s">
        <v>1101</v>
      </c>
      <c r="BP21" s="3" t="s">
        <v>1102</v>
      </c>
      <c r="BQ21" s="3" t="s">
        <v>1103</v>
      </c>
      <c r="BR21" s="3" t="s">
        <v>1104</v>
      </c>
      <c r="BS21" s="3" t="s">
        <v>1105</v>
      </c>
      <c r="BT21" s="3" t="s">
        <v>1106</v>
      </c>
      <c r="BU21" s="3" t="s">
        <v>1107</v>
      </c>
      <c r="BV21" s="3" t="s">
        <v>1108</v>
      </c>
      <c r="BY21" s="3" t="s">
        <v>1109</v>
      </c>
      <c r="CA21" s="3" t="s">
        <v>1110</v>
      </c>
      <c r="CC21" s="3" t="s">
        <v>1111</v>
      </c>
      <c r="CD21" s="3" t="s">
        <v>1112</v>
      </c>
      <c r="CE21" s="3" t="s">
        <v>1113</v>
      </c>
      <c r="CF21" s="3" t="s">
        <v>1114</v>
      </c>
      <c r="CG21" s="3" t="s">
        <v>1115</v>
      </c>
      <c r="CI21" s="3">
        <v>20</v>
      </c>
      <c r="CN21" s="3" t="s">
        <v>1116</v>
      </c>
      <c r="CP21" s="3" t="s">
        <v>1117</v>
      </c>
      <c r="CQ21" s="3" t="s">
        <v>1118</v>
      </c>
      <c r="CS21" s="3" t="s">
        <v>1119</v>
      </c>
      <c r="CT21" s="3" t="s">
        <v>1120</v>
      </c>
      <c r="CU21" s="3" t="s">
        <v>1121</v>
      </c>
      <c r="CV21" s="3" t="s">
        <v>1122</v>
      </c>
      <c r="CW21" s="3" t="s">
        <v>1123</v>
      </c>
      <c r="CX21" s="3" t="s">
        <v>1124</v>
      </c>
      <c r="CY21" s="3" t="s">
        <v>1125</v>
      </c>
      <c r="CZ21" s="3" t="s">
        <v>1126</v>
      </c>
      <c r="DA21" s="3" t="s">
        <v>1127</v>
      </c>
      <c r="DB21" s="3" t="s">
        <v>1128</v>
      </c>
      <c r="DC21" s="3" t="s">
        <v>1129</v>
      </c>
      <c r="DD21" s="3" t="s">
        <v>1130</v>
      </c>
      <c r="DG21" s="3" t="s">
        <v>1131</v>
      </c>
      <c r="DI21" s="3" t="s">
        <v>1132</v>
      </c>
      <c r="DK21" s="3" t="s">
        <v>1133</v>
      </c>
      <c r="DL21" s="3" t="s">
        <v>1134</v>
      </c>
      <c r="DM21" s="3" t="s">
        <v>1135</v>
      </c>
      <c r="DN21" s="3" t="s">
        <v>1136</v>
      </c>
      <c r="DO21" s="3" t="s">
        <v>1137</v>
      </c>
    </row>
    <row r="22" spans="2:119" ht="6.75" customHeight="1">
      <c r="B22" s="10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106"/>
      <c r="AG22" s="3" t="s">
        <v>1138</v>
      </c>
      <c r="AH22" s="3">
        <v>219</v>
      </c>
      <c r="BA22" s="3">
        <v>21</v>
      </c>
      <c r="BF22" s="3" t="s">
        <v>1139</v>
      </c>
      <c r="BH22" s="3" t="s">
        <v>1140</v>
      </c>
      <c r="BI22" s="3" t="s">
        <v>1141</v>
      </c>
      <c r="BK22" s="3" t="s">
        <v>1142</v>
      </c>
      <c r="BL22" s="3" t="s">
        <v>1143</v>
      </c>
      <c r="BM22" s="3" t="s">
        <v>1144</v>
      </c>
      <c r="BN22" s="3" t="s">
        <v>1145</v>
      </c>
      <c r="BO22" s="3" t="s">
        <v>1146</v>
      </c>
      <c r="BP22" s="3" t="s">
        <v>1147</v>
      </c>
      <c r="BQ22" s="3" t="s">
        <v>1148</v>
      </c>
      <c r="BR22" s="3" t="s">
        <v>1149</v>
      </c>
      <c r="BS22" s="3">
        <v>18099</v>
      </c>
      <c r="BT22" s="3" t="s">
        <v>1150</v>
      </c>
      <c r="BU22" s="3" t="s">
        <v>1151</v>
      </c>
      <c r="BV22" s="3" t="s">
        <v>1152</v>
      </c>
      <c r="BY22" s="3" t="s">
        <v>1153</v>
      </c>
      <c r="CA22" s="3" t="s">
        <v>1154</v>
      </c>
      <c r="CC22" s="3" t="s">
        <v>1155</v>
      </c>
      <c r="CD22" s="3" t="s">
        <v>1156</v>
      </c>
      <c r="CE22" s="3" t="s">
        <v>1157</v>
      </c>
      <c r="CF22" s="3" t="s">
        <v>1158</v>
      </c>
      <c r="CG22" s="3" t="s">
        <v>1159</v>
      </c>
      <c r="CI22" s="3">
        <v>21</v>
      </c>
      <c r="CN22" s="3" t="s">
        <v>1160</v>
      </c>
      <c r="CP22" s="3" t="s">
        <v>1161</v>
      </c>
      <c r="CQ22" s="3" t="s">
        <v>1162</v>
      </c>
      <c r="CS22" s="3" t="s">
        <v>1163</v>
      </c>
      <c r="CT22" s="3" t="s">
        <v>1164</v>
      </c>
      <c r="CU22" s="3" t="s">
        <v>1165</v>
      </c>
      <c r="CV22" s="3" t="s">
        <v>441</v>
      </c>
      <c r="CW22" s="3" t="s">
        <v>1166</v>
      </c>
      <c r="CX22" s="3" t="s">
        <v>1167</v>
      </c>
      <c r="CY22" s="3" t="s">
        <v>1168</v>
      </c>
      <c r="CZ22" s="3" t="s">
        <v>1169</v>
      </c>
      <c r="DA22" s="3" t="s">
        <v>355</v>
      </c>
      <c r="DB22" s="3" t="s">
        <v>1170</v>
      </c>
      <c r="DC22" s="3" t="s">
        <v>1171</v>
      </c>
      <c r="DD22" s="3" t="s">
        <v>1172</v>
      </c>
      <c r="DG22" s="3" t="s">
        <v>1173</v>
      </c>
      <c r="DI22" s="3" t="s">
        <v>1174</v>
      </c>
      <c r="DK22" s="3" t="s">
        <v>1175</v>
      </c>
      <c r="DL22" s="3" t="s">
        <v>1176</v>
      </c>
      <c r="DM22" s="3" t="s">
        <v>829</v>
      </c>
      <c r="DN22" s="3" t="s">
        <v>1177</v>
      </c>
      <c r="DO22" s="3" t="s">
        <v>1178</v>
      </c>
    </row>
    <row r="23" spans="2:119" ht="15" customHeight="1">
      <c r="B23" s="105"/>
      <c r="C23" s="189" t="s">
        <v>1179</v>
      </c>
      <c r="D23" s="189"/>
      <c r="E23" s="189"/>
      <c r="F23" s="189"/>
      <c r="G23" s="189"/>
      <c r="H23" s="189"/>
      <c r="I23" s="189"/>
      <c r="J23" s="189"/>
      <c r="K23" s="189"/>
      <c r="L23" s="189"/>
      <c r="M23" s="189"/>
      <c r="N23" s="189"/>
      <c r="O23" s="189"/>
      <c r="P23" s="189"/>
      <c r="Q23" s="189"/>
      <c r="R23" s="189"/>
      <c r="S23" s="189"/>
      <c r="T23" s="189"/>
      <c r="U23" s="189"/>
      <c r="V23" s="189"/>
      <c r="W23" s="189"/>
      <c r="X23" s="189"/>
      <c r="Y23" s="189"/>
      <c r="Z23" s="189"/>
      <c r="AA23" s="189"/>
      <c r="AB23" s="189"/>
      <c r="AC23" s="189"/>
      <c r="AD23" s="106"/>
      <c r="AG23" s="3" t="s">
        <v>1180</v>
      </c>
      <c r="AH23" s="3">
        <v>220</v>
      </c>
      <c r="BA23" s="3">
        <v>22</v>
      </c>
      <c r="BF23" s="3" t="s">
        <v>1181</v>
      </c>
      <c r="BH23" s="3" t="s">
        <v>1182</v>
      </c>
      <c r="BI23" s="3" t="s">
        <v>1183</v>
      </c>
      <c r="BK23" s="3" t="s">
        <v>1184</v>
      </c>
      <c r="BL23" s="3" t="s">
        <v>1185</v>
      </c>
      <c r="BM23" s="3" t="s">
        <v>1186</v>
      </c>
      <c r="BN23" s="3" t="s">
        <v>1187</v>
      </c>
      <c r="BO23" s="3" t="s">
        <v>1188</v>
      </c>
      <c r="BP23" s="3" t="s">
        <v>1189</v>
      </c>
      <c r="BQ23" s="3" t="s">
        <v>1190</v>
      </c>
      <c r="BR23" s="3" t="s">
        <v>1191</v>
      </c>
      <c r="BT23" s="3" t="s">
        <v>1192</v>
      </c>
      <c r="BU23" s="3" t="s">
        <v>1193</v>
      </c>
      <c r="BV23" s="3" t="s">
        <v>1194</v>
      </c>
      <c r="BY23" s="3" t="s">
        <v>1195</v>
      </c>
      <c r="CA23" s="3" t="s">
        <v>1196</v>
      </c>
      <c r="CC23" s="3" t="s">
        <v>1197</v>
      </c>
      <c r="CD23" s="3" t="s">
        <v>1198</v>
      </c>
      <c r="CE23" s="3" t="s">
        <v>1199</v>
      </c>
      <c r="CF23" s="3" t="s">
        <v>1200</v>
      </c>
      <c r="CG23" s="3" t="s">
        <v>1201</v>
      </c>
      <c r="CI23" s="3">
        <v>22</v>
      </c>
      <c r="CN23" s="3" t="s">
        <v>1202</v>
      </c>
      <c r="CP23" s="3" t="s">
        <v>1203</v>
      </c>
      <c r="CQ23" s="3" t="s">
        <v>1204</v>
      </c>
      <c r="CS23" s="3" t="s">
        <v>1205</v>
      </c>
      <c r="CT23" s="3" t="s">
        <v>979</v>
      </c>
      <c r="CU23" s="3" t="s">
        <v>1206</v>
      </c>
      <c r="CV23" s="3" t="s">
        <v>1207</v>
      </c>
      <c r="CW23" s="3" t="s">
        <v>1208</v>
      </c>
      <c r="CX23" s="3" t="s">
        <v>1209</v>
      </c>
      <c r="CY23" s="3" t="s">
        <v>1210</v>
      </c>
      <c r="CZ23" s="3" t="s">
        <v>1211</v>
      </c>
      <c r="DB23" s="3" t="s">
        <v>1212</v>
      </c>
      <c r="DC23" s="3" t="s">
        <v>1213</v>
      </c>
      <c r="DD23" s="3" t="s">
        <v>1214</v>
      </c>
      <c r="DG23" s="3" t="s">
        <v>1215</v>
      </c>
      <c r="DI23" s="3" t="s">
        <v>1216</v>
      </c>
      <c r="DK23" s="3" t="s">
        <v>977</v>
      </c>
      <c r="DL23" s="3" t="s">
        <v>1217</v>
      </c>
      <c r="DM23" s="3" t="s">
        <v>1218</v>
      </c>
      <c r="DN23" s="3" t="s">
        <v>1219</v>
      </c>
      <c r="DO23" s="3" t="s">
        <v>1220</v>
      </c>
    </row>
    <row r="24" spans="2:119" ht="6.75" customHeight="1">
      <c r="B24" s="10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106"/>
      <c r="AG24" s="3" t="s">
        <v>1221</v>
      </c>
      <c r="AH24" s="3">
        <v>221</v>
      </c>
      <c r="BA24" s="3">
        <v>23</v>
      </c>
      <c r="BF24" s="3" t="s">
        <v>1222</v>
      </c>
      <c r="BH24" s="3" t="s">
        <v>1223</v>
      </c>
      <c r="BI24" s="3" t="s">
        <v>1224</v>
      </c>
      <c r="BK24" s="3" t="s">
        <v>1225</v>
      </c>
      <c r="BL24" s="3" t="s">
        <v>1226</v>
      </c>
      <c r="BM24" s="3" t="s">
        <v>1227</v>
      </c>
      <c r="BN24" s="3" t="s">
        <v>1228</v>
      </c>
      <c r="BO24" s="3" t="s">
        <v>1229</v>
      </c>
      <c r="BP24" s="3" t="s">
        <v>1230</v>
      </c>
      <c r="BQ24" s="3" t="s">
        <v>1231</v>
      </c>
      <c r="BR24" s="3" t="s">
        <v>1232</v>
      </c>
      <c r="BT24" s="3" t="s">
        <v>1233</v>
      </c>
      <c r="BU24" s="3" t="s">
        <v>1234</v>
      </c>
      <c r="BV24" s="3" t="s">
        <v>1235</v>
      </c>
      <c r="BY24" s="3" t="s">
        <v>1236</v>
      </c>
      <c r="CA24" s="3" t="s">
        <v>1237</v>
      </c>
      <c r="CC24" s="3" t="s">
        <v>1238</v>
      </c>
      <c r="CD24" s="3" t="s">
        <v>1239</v>
      </c>
      <c r="CE24" s="3" t="s">
        <v>1240</v>
      </c>
      <c r="CF24" s="3" t="s">
        <v>1241</v>
      </c>
      <c r="CG24" s="3" t="s">
        <v>1242</v>
      </c>
      <c r="CI24" s="3">
        <v>23</v>
      </c>
      <c r="CN24" s="3" t="s">
        <v>979</v>
      </c>
      <c r="CP24" s="3" t="s">
        <v>1243</v>
      </c>
      <c r="CQ24" s="3" t="s">
        <v>988</v>
      </c>
      <c r="CS24" s="3" t="s">
        <v>1244</v>
      </c>
      <c r="CT24" s="3" t="s">
        <v>1245</v>
      </c>
      <c r="CU24" s="3" t="s">
        <v>1246</v>
      </c>
      <c r="CV24" s="3" t="s">
        <v>538</v>
      </c>
      <c r="CW24" s="3" t="s">
        <v>1247</v>
      </c>
      <c r="CX24" s="3" t="s">
        <v>1248</v>
      </c>
      <c r="CY24" s="3" t="s">
        <v>1249</v>
      </c>
      <c r="CZ24" s="3" t="s">
        <v>1250</v>
      </c>
      <c r="DB24" s="3" t="s">
        <v>1251</v>
      </c>
      <c r="DC24" s="3" t="s">
        <v>1252</v>
      </c>
      <c r="DD24" s="3" t="s">
        <v>1253</v>
      </c>
      <c r="DG24" s="3" t="s">
        <v>1254</v>
      </c>
      <c r="DI24" s="3" t="s">
        <v>1255</v>
      </c>
      <c r="DK24" s="3" t="s">
        <v>1256</v>
      </c>
      <c r="DL24" s="3" t="s">
        <v>1257</v>
      </c>
      <c r="DM24" s="3" t="s">
        <v>1258</v>
      </c>
      <c r="DN24" s="3" t="s">
        <v>1259</v>
      </c>
      <c r="DO24" s="3" t="s">
        <v>1260</v>
      </c>
    </row>
    <row r="25" spans="2:119" ht="48" customHeight="1">
      <c r="B25" s="105"/>
      <c r="C25" s="38"/>
      <c r="D25" s="189" t="s">
        <v>1261</v>
      </c>
      <c r="E25" s="189"/>
      <c r="F25" s="189"/>
      <c r="G25" s="189"/>
      <c r="H25" s="189"/>
      <c r="I25" s="189"/>
      <c r="J25" s="189"/>
      <c r="K25" s="189"/>
      <c r="L25" s="189"/>
      <c r="M25" s="189"/>
      <c r="N25" s="189"/>
      <c r="O25" s="189"/>
      <c r="P25" s="189"/>
      <c r="Q25" s="189"/>
      <c r="R25" s="189"/>
      <c r="S25" s="189"/>
      <c r="T25" s="189"/>
      <c r="U25" s="189"/>
      <c r="V25" s="189"/>
      <c r="W25" s="189"/>
      <c r="X25" s="189"/>
      <c r="Y25" s="189"/>
      <c r="Z25" s="189"/>
      <c r="AA25" s="189"/>
      <c r="AB25" s="189"/>
      <c r="AC25" s="189"/>
      <c r="AD25" s="106"/>
      <c r="AG25" s="3" t="s">
        <v>837</v>
      </c>
      <c r="AH25" s="3">
        <v>222</v>
      </c>
      <c r="BA25" s="3">
        <v>24</v>
      </c>
      <c r="BF25" s="3" t="s">
        <v>1262</v>
      </c>
      <c r="BH25" s="3" t="s">
        <v>1263</v>
      </c>
      <c r="BI25" s="3" t="s">
        <v>1264</v>
      </c>
      <c r="BK25" s="3" t="s">
        <v>1265</v>
      </c>
      <c r="BL25" s="3" t="s">
        <v>1266</v>
      </c>
      <c r="BM25" s="3" t="s">
        <v>1267</v>
      </c>
      <c r="BN25" s="3" t="s">
        <v>1268</v>
      </c>
      <c r="BO25" s="3" t="s">
        <v>1269</v>
      </c>
      <c r="BP25" s="3" t="s">
        <v>1270</v>
      </c>
      <c r="BQ25" s="3" t="s">
        <v>1271</v>
      </c>
      <c r="BR25" s="3" t="s">
        <v>1272</v>
      </c>
      <c r="BT25" s="3" t="s">
        <v>1273</v>
      </c>
      <c r="BU25" s="3" t="s">
        <v>1274</v>
      </c>
      <c r="BV25" s="3" t="s">
        <v>1275</v>
      </c>
      <c r="BY25" s="3" t="s">
        <v>1276</v>
      </c>
      <c r="CA25" s="3" t="s">
        <v>1277</v>
      </c>
      <c r="CC25" s="3" t="s">
        <v>1278</v>
      </c>
      <c r="CD25" s="3" t="s">
        <v>1279</v>
      </c>
      <c r="CE25" s="3" t="s">
        <v>1280</v>
      </c>
      <c r="CF25" s="3" t="s">
        <v>1281</v>
      </c>
      <c r="CG25" s="3" t="s">
        <v>1282</v>
      </c>
      <c r="CI25" s="3">
        <v>24</v>
      </c>
      <c r="CN25" s="3" t="s">
        <v>1283</v>
      </c>
      <c r="CP25" s="3" t="s">
        <v>1284</v>
      </c>
      <c r="CQ25" s="3" t="s">
        <v>1285</v>
      </c>
      <c r="CS25" s="3" t="s">
        <v>1286</v>
      </c>
      <c r="CT25" s="3" t="s">
        <v>1244</v>
      </c>
      <c r="CU25" s="3" t="s">
        <v>1287</v>
      </c>
      <c r="CV25" s="3" t="s">
        <v>1288</v>
      </c>
      <c r="CW25" s="3" t="s">
        <v>981</v>
      </c>
      <c r="CX25" s="3" t="s">
        <v>1289</v>
      </c>
      <c r="CY25" s="3" t="s">
        <v>1290</v>
      </c>
      <c r="CZ25" s="3" t="s">
        <v>1291</v>
      </c>
      <c r="DB25" s="3" t="s">
        <v>1292</v>
      </c>
      <c r="DC25" s="3" t="s">
        <v>1293</v>
      </c>
      <c r="DD25" s="3" t="s">
        <v>1294</v>
      </c>
      <c r="DG25" s="3" t="s">
        <v>1295</v>
      </c>
      <c r="DI25" s="3" t="s">
        <v>1296</v>
      </c>
      <c r="DK25" s="3" t="s">
        <v>1297</v>
      </c>
      <c r="DL25" s="3" t="s">
        <v>1298</v>
      </c>
      <c r="DM25" s="3" t="s">
        <v>1299</v>
      </c>
      <c r="DN25" s="3" t="s">
        <v>1300</v>
      </c>
      <c r="DO25" s="3" t="s">
        <v>293</v>
      </c>
    </row>
    <row r="26" spans="2:119" ht="6.75" customHeight="1">
      <c r="B26" s="10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106"/>
      <c r="AG26" s="3" t="s">
        <v>1301</v>
      </c>
      <c r="AH26" s="3">
        <v>223</v>
      </c>
      <c r="BA26" s="3">
        <v>25</v>
      </c>
      <c r="BF26" s="3" t="s">
        <v>1302</v>
      </c>
      <c r="BH26" s="3" t="s">
        <v>1303</v>
      </c>
      <c r="BI26" s="3" t="s">
        <v>1304</v>
      </c>
      <c r="BK26" s="3" t="s">
        <v>1305</v>
      </c>
      <c r="BL26" s="3" t="s">
        <v>1306</v>
      </c>
      <c r="BM26" s="3" t="s">
        <v>1307</v>
      </c>
      <c r="BN26" s="3" t="s">
        <v>1308</v>
      </c>
      <c r="BO26" s="3" t="s">
        <v>1309</v>
      </c>
      <c r="BP26" s="3" t="s">
        <v>1310</v>
      </c>
      <c r="BQ26" s="3" t="s">
        <v>1311</v>
      </c>
      <c r="BR26" s="3" t="s">
        <v>1312</v>
      </c>
      <c r="BT26" s="3" t="s">
        <v>1313</v>
      </c>
      <c r="BU26" s="3" t="s">
        <v>1314</v>
      </c>
      <c r="BV26" s="3" t="s">
        <v>1315</v>
      </c>
      <c r="BY26" s="3" t="s">
        <v>1316</v>
      </c>
      <c r="CA26" s="3" t="s">
        <v>1317</v>
      </c>
      <c r="CC26" s="3" t="s">
        <v>1318</v>
      </c>
      <c r="CD26" s="3" t="s">
        <v>1319</v>
      </c>
      <c r="CE26" s="3" t="s">
        <v>1320</v>
      </c>
      <c r="CF26" s="3" t="s">
        <v>1321</v>
      </c>
      <c r="CG26" s="3" t="s">
        <v>1322</v>
      </c>
      <c r="CI26" s="3">
        <v>25</v>
      </c>
      <c r="CN26" s="3" t="s">
        <v>1323</v>
      </c>
      <c r="CP26" s="3" t="s">
        <v>1324</v>
      </c>
      <c r="CQ26" s="3" t="s">
        <v>680</v>
      </c>
      <c r="CS26" s="3" t="s">
        <v>1325</v>
      </c>
      <c r="CT26" s="3" t="s">
        <v>1326</v>
      </c>
      <c r="CU26" s="3" t="s">
        <v>1327</v>
      </c>
      <c r="CV26" s="3" t="s">
        <v>1328</v>
      </c>
      <c r="CW26" s="3" t="s">
        <v>1329</v>
      </c>
      <c r="CX26" s="3" t="s">
        <v>1330</v>
      </c>
      <c r="CY26" s="3" t="s">
        <v>1331</v>
      </c>
      <c r="CZ26" s="3" t="s">
        <v>1332</v>
      </c>
      <c r="DB26" s="3" t="s">
        <v>1333</v>
      </c>
      <c r="DC26" s="3" t="s">
        <v>1334</v>
      </c>
      <c r="DD26" s="3" t="s">
        <v>1335</v>
      </c>
      <c r="DG26" s="3" t="s">
        <v>1336</v>
      </c>
      <c r="DI26" s="3" t="s">
        <v>1337</v>
      </c>
      <c r="DK26" s="3" t="s">
        <v>1338</v>
      </c>
      <c r="DL26" s="3" t="s">
        <v>1339</v>
      </c>
      <c r="DM26" s="3" t="s">
        <v>1340</v>
      </c>
      <c r="DN26" s="3" t="s">
        <v>1341</v>
      </c>
      <c r="DO26" s="3" t="s">
        <v>1342</v>
      </c>
    </row>
    <row r="27" spans="2:119" ht="36" customHeight="1">
      <c r="B27" s="105"/>
      <c r="C27" s="180" t="s">
        <v>1343</v>
      </c>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06"/>
      <c r="AG27" s="3" t="s">
        <v>1344</v>
      </c>
      <c r="AH27" s="3">
        <v>224</v>
      </c>
      <c r="BA27" s="3">
        <v>26</v>
      </c>
      <c r="BF27" s="3" t="s">
        <v>1345</v>
      </c>
      <c r="BH27" s="3" t="s">
        <v>1346</v>
      </c>
      <c r="BI27" s="3" t="s">
        <v>1347</v>
      </c>
      <c r="BK27" s="3" t="s">
        <v>1348</v>
      </c>
      <c r="BL27" s="3" t="s">
        <v>1349</v>
      </c>
      <c r="BM27" s="3" t="s">
        <v>1350</v>
      </c>
      <c r="BN27" s="3" t="s">
        <v>1351</v>
      </c>
      <c r="BO27" s="3" t="s">
        <v>1352</v>
      </c>
      <c r="BP27" s="3" t="s">
        <v>1353</v>
      </c>
      <c r="BQ27" s="3" t="s">
        <v>1354</v>
      </c>
      <c r="BR27" s="3" t="s">
        <v>1355</v>
      </c>
      <c r="BT27" s="3" t="s">
        <v>1356</v>
      </c>
      <c r="BU27" s="3" t="s">
        <v>1357</v>
      </c>
      <c r="BV27" s="3" t="s">
        <v>1358</v>
      </c>
      <c r="BY27" s="3" t="s">
        <v>1359</v>
      </c>
      <c r="CA27" s="3" t="s">
        <v>1360</v>
      </c>
      <c r="CC27" s="3" t="s">
        <v>1361</v>
      </c>
      <c r="CD27" s="3" t="s">
        <v>1362</v>
      </c>
      <c r="CE27" s="3" t="s">
        <v>1363</v>
      </c>
      <c r="CF27" s="3" t="s">
        <v>1364</v>
      </c>
      <c r="CG27" s="3" t="s">
        <v>1365</v>
      </c>
      <c r="CI27" s="3">
        <v>26</v>
      </c>
      <c r="CN27" s="3" t="s">
        <v>1366</v>
      </c>
      <c r="CP27" s="3" t="s">
        <v>1367</v>
      </c>
      <c r="CQ27" s="3" t="s">
        <v>1368</v>
      </c>
      <c r="CS27" s="3" t="s">
        <v>1369</v>
      </c>
      <c r="CT27" s="3" t="s">
        <v>1370</v>
      </c>
      <c r="CU27" s="3" t="s">
        <v>1371</v>
      </c>
      <c r="CV27" s="3" t="s">
        <v>1372</v>
      </c>
      <c r="CW27" s="3" t="s">
        <v>1373</v>
      </c>
      <c r="CX27" s="3" t="s">
        <v>1374</v>
      </c>
      <c r="CY27" s="3" t="s">
        <v>1375</v>
      </c>
      <c r="CZ27" s="3" t="s">
        <v>1376</v>
      </c>
      <c r="DB27" s="3" t="s">
        <v>1000</v>
      </c>
      <c r="DC27" s="3" t="s">
        <v>1377</v>
      </c>
      <c r="DD27" s="3" t="s">
        <v>1378</v>
      </c>
      <c r="DG27" s="3" t="s">
        <v>1379</v>
      </c>
      <c r="DI27" s="3" t="s">
        <v>1380</v>
      </c>
      <c r="DK27" s="3" t="s">
        <v>1381</v>
      </c>
      <c r="DL27" s="3" t="s">
        <v>1382</v>
      </c>
      <c r="DM27" s="3" t="s">
        <v>1383</v>
      </c>
      <c r="DN27" s="3" t="s">
        <v>1384</v>
      </c>
      <c r="DO27" s="3" t="s">
        <v>1385</v>
      </c>
    </row>
    <row r="28" spans="2:119" ht="6.75" customHeight="1">
      <c r="B28" s="10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106"/>
      <c r="AG28" s="3" t="s">
        <v>993</v>
      </c>
      <c r="AH28" s="3">
        <v>225</v>
      </c>
      <c r="BA28" s="3">
        <v>27</v>
      </c>
      <c r="BF28" s="3" t="s">
        <v>1386</v>
      </c>
      <c r="BH28" s="3" t="s">
        <v>1387</v>
      </c>
      <c r="BI28" s="3" t="s">
        <v>1388</v>
      </c>
      <c r="BK28" s="3" t="s">
        <v>1389</v>
      </c>
      <c r="BL28" s="3" t="s">
        <v>1390</v>
      </c>
      <c r="BM28" s="3" t="s">
        <v>1391</v>
      </c>
      <c r="BN28" s="3" t="s">
        <v>1392</v>
      </c>
      <c r="BO28" s="3" t="s">
        <v>1393</v>
      </c>
      <c r="BP28" s="3" t="s">
        <v>1394</v>
      </c>
      <c r="BQ28" s="3" t="s">
        <v>1395</v>
      </c>
      <c r="BR28" s="3" t="s">
        <v>1396</v>
      </c>
      <c r="BT28" s="3" t="s">
        <v>1397</v>
      </c>
      <c r="BU28" s="3" t="s">
        <v>1398</v>
      </c>
      <c r="BV28" s="3" t="s">
        <v>1399</v>
      </c>
      <c r="BY28" s="3" t="s">
        <v>1400</v>
      </c>
      <c r="CA28" s="3" t="s">
        <v>1401</v>
      </c>
      <c r="CC28" s="3" t="s">
        <v>1402</v>
      </c>
      <c r="CD28" s="3" t="s">
        <v>1403</v>
      </c>
      <c r="CE28" s="3" t="s">
        <v>1404</v>
      </c>
      <c r="CF28" s="3" t="s">
        <v>1405</v>
      </c>
      <c r="CG28" s="3" t="s">
        <v>1406</v>
      </c>
      <c r="CI28" s="3">
        <v>27</v>
      </c>
      <c r="CN28" s="3" t="s">
        <v>1407</v>
      </c>
      <c r="CP28" s="3" t="s">
        <v>1408</v>
      </c>
      <c r="CQ28" s="3" t="s">
        <v>1409</v>
      </c>
      <c r="CS28" s="3" t="s">
        <v>1410</v>
      </c>
      <c r="CT28" s="3" t="s">
        <v>1411</v>
      </c>
      <c r="CU28" s="3" t="s">
        <v>1412</v>
      </c>
      <c r="CV28" s="3" t="s">
        <v>1413</v>
      </c>
      <c r="CW28" s="3" t="s">
        <v>1414</v>
      </c>
      <c r="CX28" s="3" t="s">
        <v>1415</v>
      </c>
      <c r="CY28" s="3" t="s">
        <v>1416</v>
      </c>
      <c r="CZ28" s="3" t="s">
        <v>1417</v>
      </c>
      <c r="DB28" s="3" t="s">
        <v>1418</v>
      </c>
      <c r="DC28" s="3" t="s">
        <v>1419</v>
      </c>
      <c r="DD28" s="3" t="s">
        <v>1420</v>
      </c>
      <c r="DG28" s="3" t="s">
        <v>1421</v>
      </c>
      <c r="DI28" s="3" t="s">
        <v>1422</v>
      </c>
      <c r="DK28" s="3" t="s">
        <v>1423</v>
      </c>
      <c r="DL28" s="3" t="s">
        <v>1424</v>
      </c>
      <c r="DM28" s="3" t="s">
        <v>257</v>
      </c>
      <c r="DN28" s="3" t="s">
        <v>1425</v>
      </c>
      <c r="DO28" s="3" t="s">
        <v>1426</v>
      </c>
    </row>
    <row r="29" spans="2:119" ht="60" customHeight="1">
      <c r="B29" s="105"/>
      <c r="C29" s="189" t="s">
        <v>1427</v>
      </c>
      <c r="D29" s="189"/>
      <c r="E29" s="189"/>
      <c r="F29" s="189"/>
      <c r="G29" s="189"/>
      <c r="H29" s="189"/>
      <c r="I29" s="189"/>
      <c r="J29" s="189"/>
      <c r="K29" s="189"/>
      <c r="L29" s="189"/>
      <c r="M29" s="189"/>
      <c r="N29" s="189"/>
      <c r="O29" s="189"/>
      <c r="P29" s="189"/>
      <c r="Q29" s="189"/>
      <c r="R29" s="189"/>
      <c r="S29" s="189"/>
      <c r="T29" s="189"/>
      <c r="U29" s="189"/>
      <c r="V29" s="189"/>
      <c r="W29" s="189"/>
      <c r="X29" s="189"/>
      <c r="Y29" s="189"/>
      <c r="Z29" s="189"/>
      <c r="AA29" s="189"/>
      <c r="AB29" s="189"/>
      <c r="AC29" s="189"/>
      <c r="AD29" s="106"/>
      <c r="AG29" s="3" t="s">
        <v>1428</v>
      </c>
      <c r="AH29" s="3">
        <v>226</v>
      </c>
      <c r="BA29" s="3">
        <v>28</v>
      </c>
      <c r="BF29" s="3" t="s">
        <v>1429</v>
      </c>
      <c r="BH29" s="3" t="s">
        <v>1430</v>
      </c>
      <c r="BI29" s="3" t="s">
        <v>1431</v>
      </c>
      <c r="BK29" s="3" t="s">
        <v>1432</v>
      </c>
      <c r="BL29" s="3" t="s">
        <v>1433</v>
      </c>
      <c r="BM29" s="3" t="s">
        <v>1434</v>
      </c>
      <c r="BN29" s="3" t="s">
        <v>1435</v>
      </c>
      <c r="BO29" s="3" t="s">
        <v>1436</v>
      </c>
      <c r="BP29" s="3" t="s">
        <v>1437</v>
      </c>
      <c r="BQ29" s="3" t="s">
        <v>1438</v>
      </c>
      <c r="BR29" s="3" t="s">
        <v>1439</v>
      </c>
      <c r="BT29" s="3" t="s">
        <v>1440</v>
      </c>
      <c r="BU29" s="3" t="s">
        <v>1441</v>
      </c>
      <c r="BV29" s="3" t="s">
        <v>1442</v>
      </c>
      <c r="BY29" s="3" t="s">
        <v>1443</v>
      </c>
      <c r="CA29" s="3" t="s">
        <v>1444</v>
      </c>
      <c r="CC29" s="3" t="s">
        <v>1445</v>
      </c>
      <c r="CD29" s="3" t="s">
        <v>1446</v>
      </c>
      <c r="CE29" s="3" t="s">
        <v>1447</v>
      </c>
      <c r="CF29" s="3" t="s">
        <v>1448</v>
      </c>
      <c r="CG29" s="3" t="s">
        <v>1449</v>
      </c>
      <c r="CI29" s="3">
        <v>28</v>
      </c>
      <c r="CN29" s="3" t="s">
        <v>1450</v>
      </c>
      <c r="CP29" s="3" t="s">
        <v>1451</v>
      </c>
      <c r="CQ29" s="3" t="s">
        <v>1000</v>
      </c>
      <c r="CS29" s="3" t="s">
        <v>941</v>
      </c>
      <c r="CT29" s="3" t="s">
        <v>1452</v>
      </c>
      <c r="CU29" s="3" t="s">
        <v>1453</v>
      </c>
      <c r="CV29" s="3" t="s">
        <v>1454</v>
      </c>
      <c r="CW29" s="3" t="s">
        <v>369</v>
      </c>
      <c r="CX29" s="3" t="s">
        <v>1455</v>
      </c>
      <c r="CY29" s="3" t="s">
        <v>1456</v>
      </c>
      <c r="CZ29" s="3" t="s">
        <v>1457</v>
      </c>
      <c r="DB29" s="3" t="s">
        <v>1458</v>
      </c>
      <c r="DC29" s="3" t="s">
        <v>1459</v>
      </c>
      <c r="DD29" s="3" t="s">
        <v>1460</v>
      </c>
      <c r="DG29" s="3" t="s">
        <v>1344</v>
      </c>
      <c r="DI29" s="3" t="s">
        <v>1461</v>
      </c>
      <c r="DK29" s="3" t="s">
        <v>1462</v>
      </c>
      <c r="DL29" s="3" t="s">
        <v>1463</v>
      </c>
      <c r="DM29" s="3" t="s">
        <v>1464</v>
      </c>
      <c r="DN29" s="3" t="s">
        <v>1465</v>
      </c>
      <c r="DO29" s="3" t="s">
        <v>1466</v>
      </c>
    </row>
    <row r="30" spans="2:119" ht="6.75" customHeight="1">
      <c r="B30" s="10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106"/>
      <c r="AG30" s="3" t="s">
        <v>1467</v>
      </c>
      <c r="AH30" s="3">
        <v>227</v>
      </c>
      <c r="BA30" s="3">
        <v>29</v>
      </c>
      <c r="BF30" s="3" t="s">
        <v>1468</v>
      </c>
      <c r="BH30" s="3" t="s">
        <v>1469</v>
      </c>
      <c r="BI30" s="3" t="s">
        <v>1470</v>
      </c>
      <c r="BK30" s="3" t="s">
        <v>1471</v>
      </c>
      <c r="BL30" s="3" t="s">
        <v>1472</v>
      </c>
      <c r="BM30" s="3" t="s">
        <v>1473</v>
      </c>
      <c r="BN30" s="3" t="s">
        <v>1474</v>
      </c>
      <c r="BO30" s="3" t="s">
        <v>1475</v>
      </c>
      <c r="BP30" s="3" t="s">
        <v>1476</v>
      </c>
      <c r="BQ30" s="3" t="s">
        <v>1477</v>
      </c>
      <c r="BR30" s="3" t="s">
        <v>1478</v>
      </c>
      <c r="BT30" s="3" t="s">
        <v>1479</v>
      </c>
      <c r="BU30" s="3" t="s">
        <v>1480</v>
      </c>
      <c r="BV30" s="3" t="s">
        <v>1481</v>
      </c>
      <c r="BY30" s="3" t="s">
        <v>1482</v>
      </c>
      <c r="CA30" s="3" t="s">
        <v>1483</v>
      </c>
      <c r="CC30" s="3" t="s">
        <v>1484</v>
      </c>
      <c r="CD30" s="3" t="s">
        <v>1485</v>
      </c>
      <c r="CE30" s="3" t="s">
        <v>1486</v>
      </c>
      <c r="CF30" s="3" t="s">
        <v>1487</v>
      </c>
      <c r="CG30" s="3" t="s">
        <v>1488</v>
      </c>
      <c r="CI30" s="3">
        <v>29</v>
      </c>
      <c r="CN30" s="3" t="s">
        <v>1489</v>
      </c>
      <c r="CP30" s="3" t="s">
        <v>1490</v>
      </c>
      <c r="CQ30" s="3" t="s">
        <v>1491</v>
      </c>
      <c r="CS30" s="3" t="s">
        <v>1492</v>
      </c>
      <c r="CT30" s="3" t="s">
        <v>1493</v>
      </c>
      <c r="CU30" s="3" t="s">
        <v>1494</v>
      </c>
      <c r="CV30" s="3" t="s">
        <v>1495</v>
      </c>
      <c r="CW30" s="3" t="s">
        <v>1496</v>
      </c>
      <c r="CX30" s="3" t="s">
        <v>1497</v>
      </c>
      <c r="CY30" s="3" t="s">
        <v>1498</v>
      </c>
      <c r="CZ30" s="3" t="s">
        <v>1499</v>
      </c>
      <c r="DB30" s="3" t="s">
        <v>1500</v>
      </c>
      <c r="DC30" s="3" t="s">
        <v>1501</v>
      </c>
      <c r="DD30" s="3" t="s">
        <v>1502</v>
      </c>
      <c r="DG30" s="3" t="s">
        <v>1503</v>
      </c>
      <c r="DI30" s="3" t="s">
        <v>1504</v>
      </c>
      <c r="DK30" s="3" t="s">
        <v>979</v>
      </c>
      <c r="DL30" s="3" t="s">
        <v>1505</v>
      </c>
      <c r="DM30" s="3" t="s">
        <v>1506</v>
      </c>
      <c r="DN30" s="3" t="s">
        <v>1507</v>
      </c>
      <c r="DO30" s="3" t="s">
        <v>1508</v>
      </c>
    </row>
    <row r="31" spans="2:119" ht="48" customHeight="1">
      <c r="B31" s="105"/>
      <c r="C31" s="189" t="s">
        <v>1509</v>
      </c>
      <c r="D31" s="189"/>
      <c r="E31" s="189"/>
      <c r="F31" s="189"/>
      <c r="G31" s="189"/>
      <c r="H31" s="189"/>
      <c r="I31" s="189"/>
      <c r="J31" s="189"/>
      <c r="K31" s="189"/>
      <c r="L31" s="189"/>
      <c r="M31" s="189"/>
      <c r="N31" s="189"/>
      <c r="O31" s="189"/>
      <c r="P31" s="189"/>
      <c r="Q31" s="189"/>
      <c r="R31" s="189"/>
      <c r="S31" s="189"/>
      <c r="T31" s="189"/>
      <c r="U31" s="189"/>
      <c r="V31" s="189"/>
      <c r="W31" s="189"/>
      <c r="X31" s="189"/>
      <c r="Y31" s="189"/>
      <c r="Z31" s="189"/>
      <c r="AA31" s="189"/>
      <c r="AB31" s="189"/>
      <c r="AC31" s="189"/>
      <c r="AD31" s="106"/>
      <c r="AG31" s="3" t="s">
        <v>1510</v>
      </c>
      <c r="AH31" s="3">
        <v>228</v>
      </c>
      <c r="BA31" s="3">
        <v>30</v>
      </c>
      <c r="BF31" s="3" t="s">
        <v>1511</v>
      </c>
      <c r="BH31" s="3" t="s">
        <v>1512</v>
      </c>
      <c r="BI31" s="3" t="s">
        <v>1513</v>
      </c>
      <c r="BK31" s="3" t="s">
        <v>1514</v>
      </c>
      <c r="BL31" s="3" t="s">
        <v>1515</v>
      </c>
      <c r="BM31" s="3" t="s">
        <v>1516</v>
      </c>
      <c r="BN31" s="3" t="s">
        <v>1517</v>
      </c>
      <c r="BO31" s="3" t="s">
        <v>1518</v>
      </c>
      <c r="BP31" s="3" t="s">
        <v>1519</v>
      </c>
      <c r="BQ31" s="3" t="s">
        <v>1520</v>
      </c>
      <c r="BR31" s="3" t="s">
        <v>1521</v>
      </c>
      <c r="BT31" s="3" t="s">
        <v>1522</v>
      </c>
      <c r="BU31" s="3" t="s">
        <v>1523</v>
      </c>
      <c r="BV31" s="3" t="s">
        <v>1524</v>
      </c>
      <c r="BY31" s="3" t="s">
        <v>1525</v>
      </c>
      <c r="CA31" s="3" t="s">
        <v>1526</v>
      </c>
      <c r="CC31" s="3" t="s">
        <v>1527</v>
      </c>
      <c r="CD31" s="3" t="s">
        <v>1528</v>
      </c>
      <c r="CE31" s="3" t="s">
        <v>1529</v>
      </c>
      <c r="CF31" s="3" t="s">
        <v>1530</v>
      </c>
      <c r="CG31" s="3" t="s">
        <v>1531</v>
      </c>
      <c r="CI31" s="3">
        <v>30</v>
      </c>
      <c r="CN31" s="3" t="s">
        <v>1532</v>
      </c>
      <c r="CP31" s="3" t="s">
        <v>1533</v>
      </c>
      <c r="CQ31" s="3" t="s">
        <v>1534</v>
      </c>
      <c r="CS31" s="3" t="s">
        <v>1535</v>
      </c>
      <c r="CT31" s="3" t="s">
        <v>417</v>
      </c>
      <c r="CU31" s="3" t="s">
        <v>1536</v>
      </c>
      <c r="CV31" s="3" t="s">
        <v>1537</v>
      </c>
      <c r="CW31" s="3" t="s">
        <v>1538</v>
      </c>
      <c r="CX31" s="3" t="s">
        <v>1539</v>
      </c>
      <c r="CY31" s="3" t="s">
        <v>1540</v>
      </c>
      <c r="CZ31" s="3" t="s">
        <v>1541</v>
      </c>
      <c r="DB31" s="3" t="s">
        <v>1542</v>
      </c>
      <c r="DC31" s="3" t="s">
        <v>1543</v>
      </c>
      <c r="DD31" s="3" t="s">
        <v>1544</v>
      </c>
      <c r="DG31" s="3" t="s">
        <v>1545</v>
      </c>
      <c r="DI31" s="3" t="s">
        <v>1546</v>
      </c>
      <c r="DK31" s="3" t="s">
        <v>1547</v>
      </c>
      <c r="DL31" s="3" t="s">
        <v>1548</v>
      </c>
      <c r="DM31" s="3" t="s">
        <v>1549</v>
      </c>
      <c r="DN31" s="3" t="s">
        <v>1550</v>
      </c>
      <c r="DO31" s="3" t="s">
        <v>1551</v>
      </c>
    </row>
    <row r="32" spans="2:119" ht="6.75" customHeight="1">
      <c r="B32" s="10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106"/>
      <c r="AG32" s="3" t="s">
        <v>1552</v>
      </c>
      <c r="AH32" s="3">
        <v>229</v>
      </c>
      <c r="BA32" s="3">
        <v>31</v>
      </c>
      <c r="BF32" s="3" t="s">
        <v>1553</v>
      </c>
      <c r="BH32" s="3" t="s">
        <v>1554</v>
      </c>
      <c r="BI32" s="3" t="s">
        <v>1555</v>
      </c>
      <c r="BK32" s="3" t="s">
        <v>1556</v>
      </c>
      <c r="BL32" s="3" t="s">
        <v>1557</v>
      </c>
      <c r="BM32" s="3" t="s">
        <v>1558</v>
      </c>
      <c r="BN32" s="3" t="s">
        <v>1559</v>
      </c>
      <c r="BO32" s="3" t="s">
        <v>1560</v>
      </c>
      <c r="BP32" s="3" t="s">
        <v>1561</v>
      </c>
      <c r="BQ32" s="3" t="s">
        <v>1562</v>
      </c>
      <c r="BR32" s="3" t="s">
        <v>1563</v>
      </c>
      <c r="BT32" s="3" t="s">
        <v>1564</v>
      </c>
      <c r="BU32" s="3" t="s">
        <v>1565</v>
      </c>
      <c r="BV32" s="3" t="s">
        <v>1566</v>
      </c>
      <c r="BY32" s="3" t="s">
        <v>1567</v>
      </c>
      <c r="CA32" s="3" t="s">
        <v>1568</v>
      </c>
      <c r="CC32" s="3" t="s">
        <v>1569</v>
      </c>
      <c r="CD32" s="3" t="s">
        <v>1570</v>
      </c>
      <c r="CE32" s="3" t="s">
        <v>1571</v>
      </c>
      <c r="CF32" s="3" t="s">
        <v>1572</v>
      </c>
      <c r="CG32" s="3" t="s">
        <v>1573</v>
      </c>
      <c r="CI32" s="3">
        <v>31</v>
      </c>
      <c r="CN32" s="3" t="s">
        <v>1574</v>
      </c>
      <c r="CP32" s="3" t="s">
        <v>1575</v>
      </c>
      <c r="CQ32" s="3" t="s">
        <v>716</v>
      </c>
      <c r="CS32" s="3" t="s">
        <v>1576</v>
      </c>
      <c r="CT32" s="3" t="s">
        <v>1577</v>
      </c>
      <c r="CU32" s="3" t="s">
        <v>1578</v>
      </c>
      <c r="CV32" s="3" t="s">
        <v>1579</v>
      </c>
      <c r="CW32" s="3" t="s">
        <v>1580</v>
      </c>
      <c r="CX32" s="3" t="s">
        <v>1581</v>
      </c>
      <c r="CY32" s="3" t="s">
        <v>1582</v>
      </c>
      <c r="CZ32" s="3" t="s">
        <v>1583</v>
      </c>
      <c r="DB32" s="3" t="s">
        <v>873</v>
      </c>
      <c r="DC32" s="3" t="s">
        <v>1584</v>
      </c>
      <c r="DD32" s="3" t="s">
        <v>1585</v>
      </c>
      <c r="DG32" s="3" t="s">
        <v>1586</v>
      </c>
      <c r="DI32" s="3" t="s">
        <v>1587</v>
      </c>
      <c r="DK32" s="3" t="s">
        <v>1588</v>
      </c>
      <c r="DL32" s="3" t="s">
        <v>1589</v>
      </c>
      <c r="DM32" s="3" t="s">
        <v>1590</v>
      </c>
      <c r="DN32" s="3" t="s">
        <v>1591</v>
      </c>
      <c r="DO32" s="3" t="s">
        <v>1592</v>
      </c>
    </row>
    <row r="33" spans="2:119" ht="48" customHeight="1">
      <c r="B33" s="105"/>
      <c r="C33" s="180" t="s">
        <v>1593</v>
      </c>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06"/>
      <c r="AG33" s="3" t="s">
        <v>1594</v>
      </c>
      <c r="AH33" s="3">
        <v>230</v>
      </c>
      <c r="BA33" s="3">
        <v>32</v>
      </c>
      <c r="BF33" s="3" t="s">
        <v>1595</v>
      </c>
      <c r="BH33" s="3" t="s">
        <v>1596</v>
      </c>
      <c r="BI33" s="3" t="s">
        <v>1597</v>
      </c>
      <c r="BK33" s="3" t="s">
        <v>1598</v>
      </c>
      <c r="BL33" s="3" t="s">
        <v>1599</v>
      </c>
      <c r="BM33" s="3" t="s">
        <v>1600</v>
      </c>
      <c r="BN33" s="3" t="s">
        <v>1601</v>
      </c>
      <c r="BO33" s="3" t="s">
        <v>1602</v>
      </c>
      <c r="BP33" s="3" t="s">
        <v>1603</v>
      </c>
      <c r="BQ33" s="3" t="s">
        <v>1604</v>
      </c>
      <c r="BR33" s="3" t="s">
        <v>1605</v>
      </c>
      <c r="BT33" s="3" t="s">
        <v>1606</v>
      </c>
      <c r="BU33" s="3" t="s">
        <v>1607</v>
      </c>
      <c r="BV33" s="3" t="s">
        <v>1608</v>
      </c>
      <c r="BY33" s="3" t="s">
        <v>1609</v>
      </c>
      <c r="CA33" s="3" t="s">
        <v>1610</v>
      </c>
      <c r="CC33" s="3" t="s">
        <v>1611</v>
      </c>
      <c r="CD33" s="3" t="s">
        <v>1612</v>
      </c>
      <c r="CE33" s="3" t="s">
        <v>1613</v>
      </c>
      <c r="CF33" s="3" t="s">
        <v>1614</v>
      </c>
      <c r="CG33" s="3" t="s">
        <v>1615</v>
      </c>
      <c r="CI33" s="3">
        <v>32</v>
      </c>
      <c r="CN33" s="3" t="s">
        <v>1616</v>
      </c>
      <c r="CP33" s="3" t="s">
        <v>1617</v>
      </c>
      <c r="CQ33" s="3" t="s">
        <v>1618</v>
      </c>
      <c r="CS33" s="3" t="s">
        <v>1619</v>
      </c>
      <c r="CT33" s="3" t="s">
        <v>1620</v>
      </c>
      <c r="CU33" s="3" t="s">
        <v>1621</v>
      </c>
      <c r="CV33" s="3" t="s">
        <v>1622</v>
      </c>
      <c r="CW33" s="3" t="s">
        <v>1623</v>
      </c>
      <c r="CX33" s="3" t="s">
        <v>1624</v>
      </c>
      <c r="CY33" s="3" t="s">
        <v>1625</v>
      </c>
      <c r="CZ33" s="3" t="s">
        <v>1626</v>
      </c>
      <c r="DB33" s="3" t="s">
        <v>1627</v>
      </c>
      <c r="DC33" s="3" t="s">
        <v>1628</v>
      </c>
      <c r="DD33" s="3" t="s">
        <v>1629</v>
      </c>
      <c r="DG33" s="3" t="s">
        <v>1630</v>
      </c>
      <c r="DI33" s="3" t="s">
        <v>1631</v>
      </c>
      <c r="DK33" s="3" t="s">
        <v>1632</v>
      </c>
      <c r="DL33" s="3" t="s">
        <v>1633</v>
      </c>
      <c r="DM33" s="3" t="s">
        <v>1634</v>
      </c>
      <c r="DN33" s="3" t="s">
        <v>1635</v>
      </c>
      <c r="DO33" s="3" t="s">
        <v>1049</v>
      </c>
    </row>
    <row r="34" spans="2:119" ht="6.75" customHeight="1">
      <c r="B34" s="10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106"/>
      <c r="AG34" s="3" t="s">
        <v>1636</v>
      </c>
      <c r="AH34" s="3">
        <v>231</v>
      </c>
      <c r="BA34" s="3">
        <v>33</v>
      </c>
      <c r="BF34" s="3" t="s">
        <v>1637</v>
      </c>
      <c r="BH34" s="3" t="s">
        <v>1638</v>
      </c>
      <c r="BI34" s="3" t="s">
        <v>1639</v>
      </c>
      <c r="BK34" s="3" t="s">
        <v>1640</v>
      </c>
      <c r="BL34" s="3" t="s">
        <v>1641</v>
      </c>
      <c r="BM34" s="3" t="s">
        <v>1642</v>
      </c>
      <c r="BN34" s="3" t="s">
        <v>1643</v>
      </c>
      <c r="BO34" s="3" t="s">
        <v>1644</v>
      </c>
      <c r="BP34" s="3" t="s">
        <v>1645</v>
      </c>
      <c r="BQ34" s="3" t="s">
        <v>1646</v>
      </c>
      <c r="BR34" s="3" t="s">
        <v>1647</v>
      </c>
      <c r="BT34" s="3" t="s">
        <v>1648</v>
      </c>
      <c r="BU34" s="3" t="s">
        <v>1649</v>
      </c>
      <c r="BV34" s="3" t="s">
        <v>1650</v>
      </c>
      <c r="BY34" s="3" t="s">
        <v>1651</v>
      </c>
      <c r="CA34" s="3" t="s">
        <v>1652</v>
      </c>
      <c r="CC34" s="3" t="s">
        <v>1653</v>
      </c>
      <c r="CD34" s="3" t="s">
        <v>1654</v>
      </c>
      <c r="CE34" s="3" t="s">
        <v>1655</v>
      </c>
      <c r="CF34" s="3" t="s">
        <v>1656</v>
      </c>
      <c r="CG34" s="3" t="s">
        <v>1657</v>
      </c>
      <c r="CI34" s="3">
        <v>33</v>
      </c>
      <c r="CN34" s="3" t="s">
        <v>1658</v>
      </c>
      <c r="CP34" s="3" t="s">
        <v>1659</v>
      </c>
      <c r="CQ34" s="3" t="s">
        <v>1660</v>
      </c>
      <c r="CS34" s="3" t="s">
        <v>1661</v>
      </c>
      <c r="CT34" s="3" t="s">
        <v>1662</v>
      </c>
      <c r="CU34" s="3" t="s">
        <v>1663</v>
      </c>
      <c r="CV34" s="3" t="s">
        <v>1664</v>
      </c>
      <c r="CW34" s="3" t="s">
        <v>1665</v>
      </c>
      <c r="CX34" s="3" t="s">
        <v>1666</v>
      </c>
      <c r="CY34" s="3" t="s">
        <v>1667</v>
      </c>
      <c r="CZ34" s="3" t="s">
        <v>1668</v>
      </c>
      <c r="DB34" s="3" t="s">
        <v>1669</v>
      </c>
      <c r="DC34" s="3" t="s">
        <v>1670</v>
      </c>
      <c r="DD34" s="3" t="s">
        <v>1671</v>
      </c>
      <c r="DG34" s="3" t="s">
        <v>1672</v>
      </c>
      <c r="DI34" s="3" t="s">
        <v>1673</v>
      </c>
      <c r="DK34" s="3" t="s">
        <v>1674</v>
      </c>
      <c r="DL34" s="3" t="s">
        <v>1552</v>
      </c>
      <c r="DM34" s="3" t="s">
        <v>1675</v>
      </c>
      <c r="DN34" s="3" t="s">
        <v>1676</v>
      </c>
      <c r="DO34" s="3" t="s">
        <v>1677</v>
      </c>
    </row>
    <row r="35" spans="2:119" ht="84" customHeight="1">
      <c r="B35" s="105"/>
      <c r="C35" s="180" t="s">
        <v>1678</v>
      </c>
      <c r="D35" s="180"/>
      <c r="E35" s="180"/>
      <c r="F35" s="180"/>
      <c r="G35" s="180"/>
      <c r="H35" s="180"/>
      <c r="I35" s="180"/>
      <c r="J35" s="180"/>
      <c r="K35" s="180"/>
      <c r="L35" s="180"/>
      <c r="M35" s="180"/>
      <c r="N35" s="180"/>
      <c r="O35" s="180"/>
      <c r="P35" s="180"/>
      <c r="Q35" s="180"/>
      <c r="R35" s="180"/>
      <c r="S35" s="180"/>
      <c r="T35" s="180"/>
      <c r="U35" s="180"/>
      <c r="V35" s="180"/>
      <c r="W35" s="180"/>
      <c r="X35" s="180"/>
      <c r="Y35" s="180"/>
      <c r="Z35" s="180"/>
      <c r="AA35" s="180"/>
      <c r="AB35" s="180"/>
      <c r="AC35" s="180"/>
      <c r="AD35" s="106"/>
      <c r="AG35" s="3" t="s">
        <v>1679</v>
      </c>
      <c r="AH35" s="3">
        <v>232</v>
      </c>
      <c r="BA35" s="3">
        <v>34</v>
      </c>
      <c r="BF35" s="3" t="s">
        <v>1680</v>
      </c>
      <c r="BH35" s="3" t="s">
        <v>1681</v>
      </c>
      <c r="BI35" s="3" t="s">
        <v>1682</v>
      </c>
      <c r="BK35" s="3" t="s">
        <v>1683</v>
      </c>
      <c r="BL35" s="3" t="s">
        <v>1684</v>
      </c>
      <c r="BM35" s="3" t="s">
        <v>1685</v>
      </c>
      <c r="BN35" s="3" t="s">
        <v>1686</v>
      </c>
      <c r="BO35" s="3" t="s">
        <v>1687</v>
      </c>
      <c r="BP35" s="3" t="s">
        <v>1688</v>
      </c>
      <c r="BQ35" s="3" t="s">
        <v>1689</v>
      </c>
      <c r="BR35" s="3" t="s">
        <v>1690</v>
      </c>
      <c r="BT35" s="3" t="s">
        <v>1691</v>
      </c>
      <c r="BU35" s="3" t="s">
        <v>1692</v>
      </c>
      <c r="BV35" s="3" t="s">
        <v>1693</v>
      </c>
      <c r="BY35" s="3" t="s">
        <v>1694</v>
      </c>
      <c r="CA35" s="3" t="s">
        <v>1695</v>
      </c>
      <c r="CC35" s="3" t="s">
        <v>1696</v>
      </c>
      <c r="CD35" s="3" t="s">
        <v>1697</v>
      </c>
      <c r="CE35" s="3" t="s">
        <v>1698</v>
      </c>
      <c r="CF35" s="3" t="s">
        <v>1699</v>
      </c>
      <c r="CG35" s="3" t="s">
        <v>1700</v>
      </c>
      <c r="CI35" s="3">
        <v>34</v>
      </c>
      <c r="CN35" s="3" t="s">
        <v>1701</v>
      </c>
      <c r="CP35" s="3" t="s">
        <v>1702</v>
      </c>
      <c r="CQ35" s="3" t="s">
        <v>1703</v>
      </c>
      <c r="CS35" s="3" t="s">
        <v>1704</v>
      </c>
      <c r="CT35" s="3" t="s">
        <v>1586</v>
      </c>
      <c r="CU35" s="3" t="s">
        <v>1705</v>
      </c>
      <c r="CV35" s="3" t="s">
        <v>1706</v>
      </c>
      <c r="CW35" s="3" t="s">
        <v>1707</v>
      </c>
      <c r="CX35" s="3" t="s">
        <v>1708</v>
      </c>
      <c r="CY35" s="3" t="s">
        <v>602</v>
      </c>
      <c r="CZ35" s="3" t="s">
        <v>1709</v>
      </c>
      <c r="DB35" s="3" t="s">
        <v>1710</v>
      </c>
      <c r="DC35" s="3" t="s">
        <v>1711</v>
      </c>
      <c r="DD35" s="3" t="s">
        <v>1712</v>
      </c>
      <c r="DG35" s="3" t="s">
        <v>1713</v>
      </c>
      <c r="DI35" s="3" t="s">
        <v>1714</v>
      </c>
      <c r="DK35" s="3" t="s">
        <v>1715</v>
      </c>
      <c r="DL35" s="3" t="s">
        <v>1716</v>
      </c>
      <c r="DM35" s="3" t="s">
        <v>1717</v>
      </c>
      <c r="DN35" s="3" t="s">
        <v>1718</v>
      </c>
      <c r="DO35" s="3" t="s">
        <v>1719</v>
      </c>
    </row>
    <row r="36" spans="2:119" ht="6.75" customHeight="1">
      <c r="B36" s="10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106"/>
      <c r="BA36" s="3">
        <v>35</v>
      </c>
      <c r="BF36" s="3" t="s">
        <v>1720</v>
      </c>
      <c r="BH36" s="3" t="s">
        <v>1721</v>
      </c>
      <c r="BI36" s="3" t="s">
        <v>1722</v>
      </c>
      <c r="BK36" s="3" t="s">
        <v>1723</v>
      </c>
      <c r="BL36" s="3" t="s">
        <v>1724</v>
      </c>
      <c r="BM36" s="3" t="s">
        <v>1725</v>
      </c>
      <c r="BN36" s="3" t="s">
        <v>1726</v>
      </c>
      <c r="BO36" s="3" t="s">
        <v>1727</v>
      </c>
      <c r="BP36" s="3" t="s">
        <v>1728</v>
      </c>
      <c r="BQ36" s="3" t="s">
        <v>1729</v>
      </c>
      <c r="BR36" s="3" t="s">
        <v>1730</v>
      </c>
      <c r="BT36" s="3" t="s">
        <v>1731</v>
      </c>
      <c r="BU36" s="3" t="s">
        <v>1732</v>
      </c>
      <c r="BV36" s="3" t="s">
        <v>1733</v>
      </c>
      <c r="BY36" s="3" t="s">
        <v>1734</v>
      </c>
      <c r="CA36" s="3" t="s">
        <v>1735</v>
      </c>
      <c r="CC36" s="3" t="s">
        <v>1736</v>
      </c>
      <c r="CD36" s="3" t="s">
        <v>1737</v>
      </c>
      <c r="CE36" s="3" t="s">
        <v>1738</v>
      </c>
      <c r="CF36" s="3" t="s">
        <v>1739</v>
      </c>
      <c r="CG36" s="3" t="s">
        <v>1740</v>
      </c>
      <c r="CI36" s="3">
        <v>35</v>
      </c>
      <c r="CN36" s="3" t="s">
        <v>1741</v>
      </c>
      <c r="CP36" s="3" t="s">
        <v>1742</v>
      </c>
      <c r="CQ36" s="3" t="s">
        <v>1743</v>
      </c>
      <c r="CS36" s="3" t="s">
        <v>1744</v>
      </c>
      <c r="CT36" s="3" t="s">
        <v>1745</v>
      </c>
      <c r="CU36" s="3" t="s">
        <v>1746</v>
      </c>
      <c r="CV36" s="3" t="s">
        <v>1747</v>
      </c>
      <c r="CW36" s="3" t="s">
        <v>1748</v>
      </c>
      <c r="CX36" s="3" t="s">
        <v>1749</v>
      </c>
      <c r="CY36" s="3" t="s">
        <v>1750</v>
      </c>
      <c r="CZ36" s="3" t="s">
        <v>1751</v>
      </c>
      <c r="DB36" s="3" t="s">
        <v>1426</v>
      </c>
      <c r="DC36" s="3" t="s">
        <v>1752</v>
      </c>
      <c r="DD36" s="3" t="s">
        <v>838</v>
      </c>
      <c r="DG36" s="3" t="s">
        <v>1753</v>
      </c>
      <c r="DI36" s="3" t="s">
        <v>1754</v>
      </c>
      <c r="DK36" s="3" t="s">
        <v>1755</v>
      </c>
      <c r="DL36" s="3" t="s">
        <v>1756</v>
      </c>
      <c r="DM36" s="3" t="s">
        <v>1757</v>
      </c>
      <c r="DN36" s="3" t="s">
        <v>1758</v>
      </c>
      <c r="DO36" s="3" t="s">
        <v>1759</v>
      </c>
    </row>
    <row r="37" spans="2:119" ht="36" customHeight="1">
      <c r="B37" s="105"/>
      <c r="C37" s="180" t="s">
        <v>1760</v>
      </c>
      <c r="D37" s="180"/>
      <c r="E37" s="180"/>
      <c r="F37" s="180"/>
      <c r="G37" s="180"/>
      <c r="H37" s="180"/>
      <c r="I37" s="180"/>
      <c r="J37" s="180"/>
      <c r="K37" s="180"/>
      <c r="L37" s="180"/>
      <c r="M37" s="180"/>
      <c r="N37" s="180"/>
      <c r="O37" s="180"/>
      <c r="P37" s="180"/>
      <c r="Q37" s="180"/>
      <c r="R37" s="180"/>
      <c r="S37" s="180"/>
      <c r="T37" s="180"/>
      <c r="U37" s="180"/>
      <c r="V37" s="180"/>
      <c r="W37" s="180"/>
      <c r="X37" s="180"/>
      <c r="Y37" s="180"/>
      <c r="Z37" s="180"/>
      <c r="AA37" s="180"/>
      <c r="AB37" s="180"/>
      <c r="AC37" s="180"/>
      <c r="AD37" s="106"/>
      <c r="BA37" s="3">
        <v>36</v>
      </c>
      <c r="BF37" s="3" t="s">
        <v>1761</v>
      </c>
      <c r="BH37" s="3" t="s">
        <v>1762</v>
      </c>
      <c r="BI37" s="3" t="s">
        <v>1763</v>
      </c>
      <c r="BK37" s="3" t="s">
        <v>1764</v>
      </c>
      <c r="BL37" s="3" t="s">
        <v>1765</v>
      </c>
      <c r="BM37" s="3" t="s">
        <v>1766</v>
      </c>
      <c r="BN37" s="3" t="s">
        <v>1767</v>
      </c>
      <c r="BO37" s="3" t="s">
        <v>1768</v>
      </c>
      <c r="BP37" s="3" t="s">
        <v>1769</v>
      </c>
      <c r="BQ37" s="3" t="s">
        <v>1770</v>
      </c>
      <c r="BR37" s="3" t="s">
        <v>1771</v>
      </c>
      <c r="BT37" s="3" t="s">
        <v>1772</v>
      </c>
      <c r="BU37" s="3" t="s">
        <v>1773</v>
      </c>
      <c r="BV37" s="3" t="s">
        <v>1774</v>
      </c>
      <c r="BY37" s="3" t="s">
        <v>1775</v>
      </c>
      <c r="CA37" s="3" t="s">
        <v>1776</v>
      </c>
      <c r="CC37" s="3" t="s">
        <v>1777</v>
      </c>
      <c r="CD37" s="3" t="s">
        <v>1778</v>
      </c>
      <c r="CE37" s="3" t="s">
        <v>1779</v>
      </c>
      <c r="CF37" s="3" t="s">
        <v>1780</v>
      </c>
      <c r="CG37" s="3" t="s">
        <v>1781</v>
      </c>
      <c r="CI37" s="3">
        <v>36</v>
      </c>
      <c r="CN37" s="3" t="s">
        <v>1782</v>
      </c>
      <c r="CP37" s="3" t="s">
        <v>1783</v>
      </c>
      <c r="CQ37" s="3" t="s">
        <v>823</v>
      </c>
      <c r="CS37" s="3" t="s">
        <v>1784</v>
      </c>
      <c r="CT37" s="3" t="s">
        <v>1785</v>
      </c>
      <c r="CU37" s="3" t="s">
        <v>1786</v>
      </c>
      <c r="CV37" s="3" t="s">
        <v>1787</v>
      </c>
      <c r="CW37" s="3" t="s">
        <v>1788</v>
      </c>
      <c r="CX37" s="3" t="s">
        <v>1789</v>
      </c>
      <c r="CY37" s="3" t="s">
        <v>1790</v>
      </c>
      <c r="CZ37" s="3" t="s">
        <v>1791</v>
      </c>
      <c r="DB37" s="3" t="s">
        <v>1792</v>
      </c>
      <c r="DC37" s="3" t="s">
        <v>1793</v>
      </c>
      <c r="DD37" s="3" t="s">
        <v>1794</v>
      </c>
      <c r="DG37" s="3" t="s">
        <v>1795</v>
      </c>
      <c r="DI37" s="3" t="s">
        <v>1796</v>
      </c>
      <c r="DK37" s="3" t="s">
        <v>1797</v>
      </c>
      <c r="DL37" s="3" t="s">
        <v>1798</v>
      </c>
      <c r="DM37" s="3" t="s">
        <v>1799</v>
      </c>
      <c r="DN37" s="3" t="s">
        <v>1800</v>
      </c>
      <c r="DO37" s="3" t="s">
        <v>1801</v>
      </c>
    </row>
    <row r="38" spans="2:119" ht="6.75" customHeight="1">
      <c r="B38" s="10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106"/>
      <c r="BA38" s="3">
        <v>37</v>
      </c>
      <c r="BF38" s="3" t="s">
        <v>1802</v>
      </c>
      <c r="BH38" s="3" t="s">
        <v>1803</v>
      </c>
      <c r="BI38" s="3" t="s">
        <v>1804</v>
      </c>
      <c r="BK38" s="3" t="s">
        <v>1805</v>
      </c>
      <c r="BL38" s="3" t="s">
        <v>1806</v>
      </c>
      <c r="BM38" s="3" t="s">
        <v>1807</v>
      </c>
      <c r="BN38" s="3" t="s">
        <v>1808</v>
      </c>
      <c r="BO38" s="3" t="s">
        <v>1809</v>
      </c>
      <c r="BP38" s="3" t="s">
        <v>1810</v>
      </c>
      <c r="BQ38" s="3" t="s">
        <v>1811</v>
      </c>
      <c r="BR38" s="3">
        <v>17099</v>
      </c>
      <c r="BT38" s="3" t="s">
        <v>1812</v>
      </c>
      <c r="BU38" s="3" t="s">
        <v>1813</v>
      </c>
      <c r="BV38" s="3" t="s">
        <v>1814</v>
      </c>
      <c r="BY38" s="3" t="s">
        <v>1815</v>
      </c>
      <c r="CA38" s="3" t="s">
        <v>1816</v>
      </c>
      <c r="CC38" s="3" t="s">
        <v>1817</v>
      </c>
      <c r="CD38" s="3" t="s">
        <v>1818</v>
      </c>
      <c r="CE38" s="3" t="s">
        <v>1819</v>
      </c>
      <c r="CF38" s="3" t="s">
        <v>1820</v>
      </c>
      <c r="CG38" s="3" t="s">
        <v>1821</v>
      </c>
      <c r="CI38" s="3">
        <v>37</v>
      </c>
      <c r="CN38" s="3" t="s">
        <v>1822</v>
      </c>
      <c r="CP38" s="3" t="s">
        <v>1823</v>
      </c>
      <c r="CQ38" s="3" t="s">
        <v>873</v>
      </c>
      <c r="CS38" s="3" t="s">
        <v>1824</v>
      </c>
      <c r="CT38" s="3" t="s">
        <v>1825</v>
      </c>
      <c r="CU38" s="3" t="s">
        <v>1826</v>
      </c>
      <c r="CV38" s="3" t="s">
        <v>1827</v>
      </c>
      <c r="CW38" s="3" t="s">
        <v>1828</v>
      </c>
      <c r="CX38" s="3" t="s">
        <v>1829</v>
      </c>
      <c r="CY38" s="3" t="s">
        <v>1830</v>
      </c>
      <c r="CZ38" s="3" t="s">
        <v>355</v>
      </c>
      <c r="DB38" s="3" t="s">
        <v>1831</v>
      </c>
      <c r="DC38" s="3" t="s">
        <v>1832</v>
      </c>
      <c r="DD38" s="3" t="s">
        <v>1248</v>
      </c>
      <c r="DG38" s="3" t="s">
        <v>1833</v>
      </c>
      <c r="DI38" s="3" t="s">
        <v>1834</v>
      </c>
      <c r="DK38" s="3" t="s">
        <v>1835</v>
      </c>
      <c r="DL38" s="3" t="s">
        <v>1836</v>
      </c>
      <c r="DM38" s="3" t="s">
        <v>1837</v>
      </c>
      <c r="DN38" s="3" t="s">
        <v>1838</v>
      </c>
      <c r="DO38" s="3" t="s">
        <v>1839</v>
      </c>
    </row>
    <row r="39" spans="2:119" ht="36" customHeight="1">
      <c r="B39" s="105"/>
      <c r="C39" s="45"/>
      <c r="D39" s="180" t="s">
        <v>1840</v>
      </c>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06"/>
      <c r="BA39" s="3">
        <v>38</v>
      </c>
      <c r="BF39" s="3" t="s">
        <v>1841</v>
      </c>
      <c r="BH39" s="3" t="s">
        <v>1842</v>
      </c>
      <c r="BI39" s="3" t="s">
        <v>1843</v>
      </c>
      <c r="BK39" s="3" t="s">
        <v>1844</v>
      </c>
      <c r="BL39" s="3" t="s">
        <v>1845</v>
      </c>
      <c r="BM39" s="3" t="s">
        <v>1846</v>
      </c>
      <c r="BN39" s="3" t="s">
        <v>1847</v>
      </c>
      <c r="BO39" s="3" t="s">
        <v>1848</v>
      </c>
      <c r="BP39" s="3" t="s">
        <v>1849</v>
      </c>
      <c r="BQ39" s="3" t="s">
        <v>1850</v>
      </c>
      <c r="BT39" s="3" t="s">
        <v>1851</v>
      </c>
      <c r="BU39" s="3" t="s">
        <v>1852</v>
      </c>
      <c r="BV39" s="3" t="s">
        <v>1853</v>
      </c>
      <c r="BY39" s="3" t="s">
        <v>1854</v>
      </c>
      <c r="CA39" s="3" t="s">
        <v>1855</v>
      </c>
      <c r="CC39" s="3" t="s">
        <v>1856</v>
      </c>
      <c r="CD39" s="3" t="s">
        <v>1857</v>
      </c>
      <c r="CE39" s="3" t="s">
        <v>1858</v>
      </c>
      <c r="CF39" s="3" t="s">
        <v>1859</v>
      </c>
      <c r="CG39" s="3" t="s">
        <v>1860</v>
      </c>
      <c r="CI39" s="3">
        <v>38</v>
      </c>
      <c r="CN39" s="3" t="s">
        <v>1861</v>
      </c>
      <c r="CP39" s="3" t="s">
        <v>1862</v>
      </c>
      <c r="CQ39" s="3" t="s">
        <v>1863</v>
      </c>
      <c r="CS39" s="3" t="s">
        <v>1864</v>
      </c>
      <c r="CT39" s="3" t="s">
        <v>1865</v>
      </c>
      <c r="CU39" s="3" t="s">
        <v>1866</v>
      </c>
      <c r="CV39" s="3" t="s">
        <v>1867</v>
      </c>
      <c r="CW39" s="3" t="s">
        <v>1868</v>
      </c>
      <c r="CX39" s="3" t="s">
        <v>1869</v>
      </c>
      <c r="CY39" s="3" t="s">
        <v>1870</v>
      </c>
      <c r="DB39" s="3" t="s">
        <v>1871</v>
      </c>
      <c r="DC39" s="3" t="s">
        <v>1872</v>
      </c>
      <c r="DD39" s="3" t="s">
        <v>1873</v>
      </c>
      <c r="DG39" s="3" t="s">
        <v>1874</v>
      </c>
      <c r="DI39" s="3" t="s">
        <v>1215</v>
      </c>
      <c r="DK39" s="3" t="s">
        <v>1875</v>
      </c>
      <c r="DL39" s="3" t="s">
        <v>1876</v>
      </c>
      <c r="DM39" s="3" t="s">
        <v>1544</v>
      </c>
      <c r="DN39" s="3" t="s">
        <v>1877</v>
      </c>
      <c r="DO39" s="3" t="s">
        <v>1878</v>
      </c>
    </row>
    <row r="40" spans="2:119" ht="6.75" customHeight="1">
      <c r="B40" s="10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106"/>
      <c r="BA40" s="3">
        <v>39</v>
      </c>
      <c r="BF40" s="3" t="s">
        <v>1879</v>
      </c>
      <c r="BH40" s="3" t="s">
        <v>1880</v>
      </c>
      <c r="BI40" s="3" t="s">
        <v>1881</v>
      </c>
      <c r="BK40" s="3" t="s">
        <v>1882</v>
      </c>
      <c r="BL40" s="3" t="s">
        <v>1883</v>
      </c>
      <c r="BM40" s="3" t="s">
        <v>1884</v>
      </c>
      <c r="BN40" s="3" t="s">
        <v>1885</v>
      </c>
      <c r="BO40" s="3" t="s">
        <v>1886</v>
      </c>
      <c r="BP40" s="3" t="s">
        <v>1887</v>
      </c>
      <c r="BQ40" s="3" t="s">
        <v>1888</v>
      </c>
      <c r="BT40" s="3" t="s">
        <v>1889</v>
      </c>
      <c r="BU40" s="3" t="s">
        <v>1890</v>
      </c>
      <c r="BV40" s="3" t="s">
        <v>1891</v>
      </c>
      <c r="BY40" s="3" t="s">
        <v>1892</v>
      </c>
      <c r="CA40" s="3" t="s">
        <v>1893</v>
      </c>
      <c r="CC40" s="3" t="s">
        <v>1894</v>
      </c>
      <c r="CD40" s="3" t="s">
        <v>1895</v>
      </c>
      <c r="CE40" s="3" t="s">
        <v>1896</v>
      </c>
      <c r="CF40" s="3" t="s">
        <v>1897</v>
      </c>
      <c r="CG40" s="3" t="s">
        <v>1898</v>
      </c>
      <c r="CI40" s="3">
        <v>39</v>
      </c>
      <c r="CN40" s="3" t="s">
        <v>355</v>
      </c>
      <c r="CP40" s="3" t="s">
        <v>1899</v>
      </c>
      <c r="CQ40" s="3" t="s">
        <v>1900</v>
      </c>
      <c r="CS40" s="3" t="s">
        <v>1901</v>
      </c>
      <c r="CT40" s="3" t="s">
        <v>1902</v>
      </c>
      <c r="CU40" s="3" t="s">
        <v>1903</v>
      </c>
      <c r="CV40" s="3" t="s">
        <v>1904</v>
      </c>
      <c r="CW40" s="3" t="s">
        <v>1905</v>
      </c>
      <c r="CX40" s="3" t="s">
        <v>1906</v>
      </c>
      <c r="CY40" s="3" t="s">
        <v>1907</v>
      </c>
      <c r="DB40" s="3" t="s">
        <v>1908</v>
      </c>
      <c r="DC40" s="3" t="s">
        <v>1909</v>
      </c>
      <c r="DD40" s="3" t="s">
        <v>1910</v>
      </c>
      <c r="DG40" s="3" t="s">
        <v>1911</v>
      </c>
      <c r="DI40" s="3" t="s">
        <v>1912</v>
      </c>
      <c r="DK40" s="3" t="s">
        <v>1913</v>
      </c>
      <c r="DL40" s="3" t="s">
        <v>1914</v>
      </c>
      <c r="DM40" s="3" t="s">
        <v>1915</v>
      </c>
      <c r="DN40" s="3" t="s">
        <v>1916</v>
      </c>
      <c r="DO40" s="3" t="s">
        <v>1917</v>
      </c>
    </row>
    <row r="41" spans="2:119" ht="72" customHeight="1">
      <c r="B41" s="105"/>
      <c r="C41" s="180" t="s">
        <v>1918</v>
      </c>
      <c r="D41" s="180"/>
      <c r="E41" s="180"/>
      <c r="F41" s="180"/>
      <c r="G41" s="180"/>
      <c r="H41" s="180"/>
      <c r="I41" s="180"/>
      <c r="J41" s="180"/>
      <c r="K41" s="180"/>
      <c r="L41" s="180"/>
      <c r="M41" s="180"/>
      <c r="N41" s="180"/>
      <c r="O41" s="180"/>
      <c r="P41" s="180"/>
      <c r="Q41" s="180"/>
      <c r="R41" s="180"/>
      <c r="S41" s="180"/>
      <c r="T41" s="180"/>
      <c r="U41" s="180"/>
      <c r="V41" s="180"/>
      <c r="W41" s="180"/>
      <c r="X41" s="180"/>
      <c r="Y41" s="180"/>
      <c r="Z41" s="180"/>
      <c r="AA41" s="180"/>
      <c r="AB41" s="180"/>
      <c r="AC41" s="180"/>
      <c r="AD41" s="106"/>
      <c r="BA41" s="3">
        <v>40</v>
      </c>
      <c r="BH41" s="3" t="s">
        <v>1919</v>
      </c>
      <c r="BI41" s="3" t="s">
        <v>1920</v>
      </c>
      <c r="BK41" s="3">
        <v>10099</v>
      </c>
      <c r="BL41" s="3" t="s">
        <v>1921</v>
      </c>
      <c r="BM41" s="3" t="s">
        <v>1922</v>
      </c>
      <c r="BN41" s="3" t="s">
        <v>1923</v>
      </c>
      <c r="BO41" s="3" t="s">
        <v>1924</v>
      </c>
      <c r="BP41" s="3" t="s">
        <v>1925</v>
      </c>
      <c r="BQ41" s="3" t="s">
        <v>1926</v>
      </c>
      <c r="BT41" s="3" t="s">
        <v>1927</v>
      </c>
      <c r="BU41" s="3" t="s">
        <v>1928</v>
      </c>
      <c r="BV41" s="3" t="s">
        <v>1929</v>
      </c>
      <c r="BY41" s="3" t="s">
        <v>1930</v>
      </c>
      <c r="CA41" s="3" t="s">
        <v>1931</v>
      </c>
      <c r="CC41" s="3" t="s">
        <v>1932</v>
      </c>
      <c r="CD41" s="3" t="s">
        <v>1933</v>
      </c>
      <c r="CE41" s="3" t="s">
        <v>1934</v>
      </c>
      <c r="CF41" s="3" t="s">
        <v>1935</v>
      </c>
      <c r="CG41" s="3" t="s">
        <v>1936</v>
      </c>
      <c r="CI41" s="3">
        <v>40</v>
      </c>
      <c r="CP41" s="3" t="s">
        <v>1937</v>
      </c>
      <c r="CQ41" s="3" t="s">
        <v>1938</v>
      </c>
      <c r="CS41" s="3" t="s">
        <v>355</v>
      </c>
      <c r="CT41" s="3" t="s">
        <v>1939</v>
      </c>
      <c r="CU41" s="3" t="s">
        <v>1940</v>
      </c>
      <c r="CV41" s="3" t="s">
        <v>1941</v>
      </c>
      <c r="CW41" s="3" t="s">
        <v>1942</v>
      </c>
      <c r="CX41" s="3" t="s">
        <v>1943</v>
      </c>
      <c r="CY41" s="3" t="s">
        <v>1944</v>
      </c>
      <c r="DB41" s="3" t="s">
        <v>1945</v>
      </c>
      <c r="DC41" s="3" t="s">
        <v>1946</v>
      </c>
      <c r="DD41" s="3" t="s">
        <v>1947</v>
      </c>
      <c r="DG41" s="3" t="s">
        <v>1948</v>
      </c>
      <c r="DI41" s="3" t="s">
        <v>1949</v>
      </c>
      <c r="DK41" s="3" t="s">
        <v>1950</v>
      </c>
      <c r="DL41" s="3" t="s">
        <v>1951</v>
      </c>
      <c r="DM41" s="3" t="s">
        <v>1952</v>
      </c>
      <c r="DN41" s="3" t="s">
        <v>1953</v>
      </c>
      <c r="DO41" s="3" t="s">
        <v>1954</v>
      </c>
    </row>
    <row r="42" spans="2:119" ht="6.75" customHeight="1">
      <c r="B42" s="10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106"/>
      <c r="BA42" s="3">
        <v>41</v>
      </c>
      <c r="BH42" s="3" t="s">
        <v>1955</v>
      </c>
      <c r="BI42" s="3" t="s">
        <v>1956</v>
      </c>
      <c r="BL42" s="3" t="s">
        <v>1957</v>
      </c>
      <c r="BM42" s="3" t="s">
        <v>1958</v>
      </c>
      <c r="BN42" s="3" t="s">
        <v>1959</v>
      </c>
      <c r="BO42" s="3" t="s">
        <v>1960</v>
      </c>
      <c r="BP42" s="3" t="s">
        <v>1961</v>
      </c>
      <c r="BQ42" s="3" t="s">
        <v>1962</v>
      </c>
      <c r="BT42" s="3" t="s">
        <v>1963</v>
      </c>
      <c r="BU42" s="3" t="s">
        <v>1964</v>
      </c>
      <c r="BV42" s="3" t="s">
        <v>1965</v>
      </c>
      <c r="BY42" s="3" t="s">
        <v>1966</v>
      </c>
      <c r="CA42" s="3" t="s">
        <v>1967</v>
      </c>
      <c r="CC42" s="3" t="s">
        <v>1968</v>
      </c>
      <c r="CD42" s="3" t="s">
        <v>1969</v>
      </c>
      <c r="CE42" s="3" t="s">
        <v>1970</v>
      </c>
      <c r="CF42" s="3" t="s">
        <v>1971</v>
      </c>
      <c r="CG42" s="3" t="s">
        <v>1972</v>
      </c>
      <c r="CI42" s="3">
        <v>41</v>
      </c>
      <c r="CP42" s="3" t="s">
        <v>1973</v>
      </c>
      <c r="CQ42" s="3" t="s">
        <v>1974</v>
      </c>
      <c r="CT42" s="3" t="s">
        <v>1975</v>
      </c>
      <c r="CU42" s="3" t="s">
        <v>1976</v>
      </c>
      <c r="CV42" s="3" t="s">
        <v>1977</v>
      </c>
      <c r="CW42" s="3" t="s">
        <v>1978</v>
      </c>
      <c r="CX42" s="3" t="s">
        <v>1979</v>
      </c>
      <c r="CY42" s="3" t="s">
        <v>1980</v>
      </c>
      <c r="DB42" s="3" t="s">
        <v>1981</v>
      </c>
      <c r="DC42" s="3" t="s">
        <v>1982</v>
      </c>
      <c r="DD42" s="3" t="s">
        <v>1983</v>
      </c>
      <c r="DG42" s="3" t="s">
        <v>1984</v>
      </c>
      <c r="DI42" s="3" t="s">
        <v>1985</v>
      </c>
      <c r="DK42" s="3" t="s">
        <v>1986</v>
      </c>
      <c r="DL42" s="3" t="s">
        <v>1987</v>
      </c>
      <c r="DM42" s="3" t="s">
        <v>1988</v>
      </c>
      <c r="DN42" s="3" t="s">
        <v>1989</v>
      </c>
      <c r="DO42" s="3" t="s">
        <v>1990</v>
      </c>
    </row>
    <row r="43" spans="2:119" ht="60" customHeight="1">
      <c r="B43" s="105"/>
      <c r="C43" s="180" t="s">
        <v>1991</v>
      </c>
      <c r="D43" s="180"/>
      <c r="E43" s="180"/>
      <c r="F43" s="180"/>
      <c r="G43" s="180"/>
      <c r="H43" s="180"/>
      <c r="I43" s="180"/>
      <c r="J43" s="180"/>
      <c r="K43" s="180"/>
      <c r="L43" s="180"/>
      <c r="M43" s="180"/>
      <c r="N43" s="180"/>
      <c r="O43" s="180"/>
      <c r="P43" s="180"/>
      <c r="Q43" s="180"/>
      <c r="R43" s="180"/>
      <c r="S43" s="180"/>
      <c r="T43" s="180"/>
      <c r="U43" s="180"/>
      <c r="V43" s="180"/>
      <c r="W43" s="180"/>
      <c r="X43" s="180"/>
      <c r="Y43" s="180"/>
      <c r="Z43" s="180"/>
      <c r="AA43" s="180"/>
      <c r="AB43" s="180"/>
      <c r="AC43" s="180"/>
      <c r="AD43" s="106"/>
      <c r="BA43" s="3">
        <v>42</v>
      </c>
      <c r="BH43" s="3" t="s">
        <v>1992</v>
      </c>
      <c r="BI43" s="3" t="s">
        <v>1993</v>
      </c>
      <c r="BL43" s="3" t="s">
        <v>1994</v>
      </c>
      <c r="BM43" s="3" t="s">
        <v>1995</v>
      </c>
      <c r="BN43" s="3" t="s">
        <v>1996</v>
      </c>
      <c r="BO43" s="3" t="s">
        <v>1997</v>
      </c>
      <c r="BP43" s="3" t="s">
        <v>1998</v>
      </c>
      <c r="BQ43" s="3" t="s">
        <v>1999</v>
      </c>
      <c r="BT43" s="3" t="s">
        <v>2000</v>
      </c>
      <c r="BU43" s="3" t="s">
        <v>2001</v>
      </c>
      <c r="BV43" s="3" t="s">
        <v>2002</v>
      </c>
      <c r="BY43" s="3" t="s">
        <v>2003</v>
      </c>
      <c r="CA43" s="3" t="s">
        <v>2004</v>
      </c>
      <c r="CC43" s="3" t="s">
        <v>2005</v>
      </c>
      <c r="CD43" s="3" t="s">
        <v>2006</v>
      </c>
      <c r="CE43" s="3" t="s">
        <v>2007</v>
      </c>
      <c r="CF43" s="3" t="s">
        <v>2008</v>
      </c>
      <c r="CG43" s="3" t="s">
        <v>2009</v>
      </c>
      <c r="CI43" s="3">
        <v>42</v>
      </c>
      <c r="CP43" s="3" t="s">
        <v>2010</v>
      </c>
      <c r="CQ43" s="3" t="s">
        <v>2011</v>
      </c>
      <c r="CT43" s="3" t="s">
        <v>2012</v>
      </c>
      <c r="CU43" s="3" t="s">
        <v>2013</v>
      </c>
      <c r="CV43" s="3" t="s">
        <v>2014</v>
      </c>
      <c r="CW43" s="3" t="s">
        <v>2015</v>
      </c>
      <c r="CX43" s="3" t="s">
        <v>2016</v>
      </c>
      <c r="CY43" s="3" t="s">
        <v>2017</v>
      </c>
      <c r="DB43" s="3" t="s">
        <v>2018</v>
      </c>
      <c r="DC43" s="3" t="s">
        <v>2019</v>
      </c>
      <c r="DD43" s="3" t="s">
        <v>2020</v>
      </c>
      <c r="DG43" s="3" t="s">
        <v>2021</v>
      </c>
      <c r="DI43" s="3" t="s">
        <v>2022</v>
      </c>
      <c r="DK43" s="3" t="s">
        <v>2023</v>
      </c>
      <c r="DL43" s="3" t="s">
        <v>2024</v>
      </c>
      <c r="DM43" s="3" t="s">
        <v>2025</v>
      </c>
      <c r="DN43" s="3" t="s">
        <v>2026</v>
      </c>
      <c r="DO43" s="3" t="s">
        <v>2027</v>
      </c>
    </row>
    <row r="44" spans="2:119" ht="6.75" customHeight="1">
      <c r="B44" s="10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106"/>
      <c r="BA44" s="3">
        <v>43</v>
      </c>
      <c r="BH44" s="3" t="s">
        <v>2028</v>
      </c>
      <c r="BI44" s="3" t="s">
        <v>2029</v>
      </c>
      <c r="BL44" s="3" t="s">
        <v>2030</v>
      </c>
      <c r="BM44" s="3" t="s">
        <v>2031</v>
      </c>
      <c r="BN44" s="3" t="s">
        <v>2032</v>
      </c>
      <c r="BO44" s="3" t="s">
        <v>2033</v>
      </c>
      <c r="BP44" s="3" t="s">
        <v>2034</v>
      </c>
      <c r="BQ44" s="3" t="s">
        <v>2035</v>
      </c>
      <c r="BT44" s="3" t="s">
        <v>2036</v>
      </c>
      <c r="BU44" s="3" t="s">
        <v>2037</v>
      </c>
      <c r="BV44" s="3" t="s">
        <v>2038</v>
      </c>
      <c r="BY44" s="3" t="s">
        <v>2039</v>
      </c>
      <c r="CA44" s="3" t="s">
        <v>2040</v>
      </c>
      <c r="CC44" s="3" t="s">
        <v>2041</v>
      </c>
      <c r="CD44" s="3" t="s">
        <v>2042</v>
      </c>
      <c r="CE44" s="3" t="s">
        <v>2043</v>
      </c>
      <c r="CF44" s="3" t="s">
        <v>2044</v>
      </c>
      <c r="CG44" s="3" t="s">
        <v>2045</v>
      </c>
      <c r="CI44" s="3">
        <v>43</v>
      </c>
      <c r="CP44" s="3" t="s">
        <v>2046</v>
      </c>
      <c r="CQ44" s="3" t="s">
        <v>2047</v>
      </c>
      <c r="CT44" s="3" t="s">
        <v>1986</v>
      </c>
      <c r="CU44" s="3" t="s">
        <v>2048</v>
      </c>
      <c r="CV44" s="3" t="s">
        <v>2049</v>
      </c>
      <c r="CW44" s="3" t="s">
        <v>2050</v>
      </c>
      <c r="CX44" s="3" t="s">
        <v>2051</v>
      </c>
      <c r="CY44" s="3" t="s">
        <v>2052</v>
      </c>
      <c r="DB44" s="3" t="s">
        <v>2053</v>
      </c>
      <c r="DC44" s="3" t="s">
        <v>2054</v>
      </c>
      <c r="DD44" s="3" t="s">
        <v>2055</v>
      </c>
      <c r="DG44" s="3" t="s">
        <v>2056</v>
      </c>
      <c r="DI44" s="3" t="s">
        <v>2057</v>
      </c>
      <c r="DK44" s="3" t="s">
        <v>2058</v>
      </c>
      <c r="DL44" s="3" t="s">
        <v>2059</v>
      </c>
      <c r="DM44" s="3" t="s">
        <v>2060</v>
      </c>
      <c r="DN44" s="3" t="s">
        <v>2061</v>
      </c>
      <c r="DO44" s="3" t="s">
        <v>2062</v>
      </c>
    </row>
    <row r="45" spans="2:119" ht="24" customHeight="1">
      <c r="B45" s="105"/>
      <c r="C45" s="189" t="s">
        <v>2063</v>
      </c>
      <c r="D45" s="189"/>
      <c r="E45" s="189"/>
      <c r="F45" s="189"/>
      <c r="G45" s="189"/>
      <c r="H45" s="189"/>
      <c r="I45" s="189"/>
      <c r="J45" s="189"/>
      <c r="K45" s="189"/>
      <c r="L45" s="189"/>
      <c r="M45" s="189"/>
      <c r="N45" s="189"/>
      <c r="O45" s="189"/>
      <c r="P45" s="189"/>
      <c r="Q45" s="189"/>
      <c r="R45" s="189"/>
      <c r="S45" s="189"/>
      <c r="T45" s="189"/>
      <c r="U45" s="189"/>
      <c r="V45" s="189"/>
      <c r="W45" s="189"/>
      <c r="X45" s="189"/>
      <c r="Y45" s="189"/>
      <c r="Z45" s="189"/>
      <c r="AA45" s="189"/>
      <c r="AB45" s="189"/>
      <c r="AC45" s="189"/>
      <c r="AD45" s="106"/>
      <c r="BA45" s="3">
        <v>44</v>
      </c>
      <c r="BH45" s="3" t="s">
        <v>2064</v>
      </c>
      <c r="BI45" s="3" t="s">
        <v>2065</v>
      </c>
      <c r="BL45" s="3" t="s">
        <v>2066</v>
      </c>
      <c r="BM45" s="3" t="s">
        <v>2067</v>
      </c>
      <c r="BN45" s="3" t="s">
        <v>2068</v>
      </c>
      <c r="BO45" s="3" t="s">
        <v>2069</v>
      </c>
      <c r="BP45" s="3" t="s">
        <v>2070</v>
      </c>
      <c r="BQ45" s="3" t="s">
        <v>2071</v>
      </c>
      <c r="BT45" s="3" t="s">
        <v>2072</v>
      </c>
      <c r="BU45" s="3" t="s">
        <v>2073</v>
      </c>
      <c r="BV45" s="3" t="s">
        <v>2074</v>
      </c>
      <c r="BY45" s="3" t="s">
        <v>2075</v>
      </c>
      <c r="CA45" s="3" t="s">
        <v>2076</v>
      </c>
      <c r="CC45" s="3">
        <v>28099</v>
      </c>
      <c r="CD45" s="3" t="s">
        <v>2077</v>
      </c>
      <c r="CE45" s="3" t="s">
        <v>2078</v>
      </c>
      <c r="CF45" s="3" t="s">
        <v>2079</v>
      </c>
      <c r="CG45" s="3" t="s">
        <v>2080</v>
      </c>
      <c r="CI45" s="3">
        <v>44</v>
      </c>
      <c r="CP45" s="3" t="s">
        <v>2081</v>
      </c>
      <c r="CQ45" s="3" t="s">
        <v>977</v>
      </c>
      <c r="CT45" s="3" t="s">
        <v>2023</v>
      </c>
      <c r="CU45" s="3" t="s">
        <v>2082</v>
      </c>
      <c r="CV45" s="3" t="s">
        <v>2083</v>
      </c>
      <c r="CW45" s="3" t="s">
        <v>2084</v>
      </c>
      <c r="CX45" s="3" t="s">
        <v>2085</v>
      </c>
      <c r="CY45" s="3" t="s">
        <v>823</v>
      </c>
      <c r="DB45" s="3" t="s">
        <v>2086</v>
      </c>
      <c r="DC45" s="3" t="s">
        <v>2087</v>
      </c>
      <c r="DD45" s="3" t="s">
        <v>2088</v>
      </c>
      <c r="DG45" s="3" t="s">
        <v>2089</v>
      </c>
      <c r="DI45" s="3" t="s">
        <v>2090</v>
      </c>
      <c r="DK45" s="3" t="s">
        <v>355</v>
      </c>
      <c r="DL45" s="3" t="s">
        <v>2091</v>
      </c>
      <c r="DM45" s="3" t="s">
        <v>2092</v>
      </c>
      <c r="DN45" s="3" t="s">
        <v>2093</v>
      </c>
      <c r="DO45" s="3" t="s">
        <v>1467</v>
      </c>
    </row>
    <row r="46" spans="2:119" ht="6.75" customHeight="1">
      <c r="B46" s="10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106"/>
      <c r="BA46" s="3">
        <v>45</v>
      </c>
      <c r="BH46" s="3" t="s">
        <v>2094</v>
      </c>
      <c r="BI46" s="3" t="s">
        <v>2095</v>
      </c>
      <c r="BL46" s="3" t="s">
        <v>2096</v>
      </c>
      <c r="BM46" s="3" t="s">
        <v>2097</v>
      </c>
      <c r="BN46" s="3" t="s">
        <v>2098</v>
      </c>
      <c r="BO46" s="3" t="s">
        <v>2099</v>
      </c>
      <c r="BP46" s="3" t="s">
        <v>2100</v>
      </c>
      <c r="BQ46" s="3" t="s">
        <v>2101</v>
      </c>
      <c r="BT46" s="3" t="s">
        <v>2102</v>
      </c>
      <c r="BU46" s="3" t="s">
        <v>2103</v>
      </c>
      <c r="BV46" s="3" t="s">
        <v>2104</v>
      </c>
      <c r="BY46" s="3" t="s">
        <v>2105</v>
      </c>
      <c r="CA46" s="3" t="s">
        <v>2106</v>
      </c>
      <c r="CD46" s="3" t="s">
        <v>2107</v>
      </c>
      <c r="CE46" s="3" t="s">
        <v>2108</v>
      </c>
      <c r="CF46" s="3" t="s">
        <v>2109</v>
      </c>
      <c r="CG46" s="3" t="s">
        <v>2110</v>
      </c>
      <c r="CI46" s="3">
        <v>45</v>
      </c>
      <c r="CP46" s="3" t="s">
        <v>2111</v>
      </c>
      <c r="CQ46" s="3" t="s">
        <v>2112</v>
      </c>
      <c r="CT46" s="3" t="s">
        <v>2113</v>
      </c>
      <c r="CU46" s="3" t="s">
        <v>2114</v>
      </c>
      <c r="CV46" s="3" t="s">
        <v>2115</v>
      </c>
      <c r="CW46" s="3" t="s">
        <v>2116</v>
      </c>
      <c r="CX46" s="3" t="s">
        <v>2117</v>
      </c>
      <c r="CY46" s="3" t="s">
        <v>2118</v>
      </c>
      <c r="DB46" s="3" t="s">
        <v>2119</v>
      </c>
      <c r="DC46" s="3" t="s">
        <v>2120</v>
      </c>
      <c r="DD46" s="3" t="s">
        <v>2121</v>
      </c>
      <c r="DG46" s="3" t="s">
        <v>2122</v>
      </c>
      <c r="DI46" s="3" t="s">
        <v>2123</v>
      </c>
      <c r="DL46" s="3" t="s">
        <v>257</v>
      </c>
      <c r="DM46" s="3" t="s">
        <v>2124</v>
      </c>
      <c r="DN46" s="3" t="s">
        <v>2125</v>
      </c>
      <c r="DO46" s="3" t="s">
        <v>2126</v>
      </c>
    </row>
    <row r="47" spans="2:119" ht="84" customHeight="1">
      <c r="B47" s="105"/>
      <c r="C47" s="189" t="s">
        <v>2127</v>
      </c>
      <c r="D47" s="189"/>
      <c r="E47" s="189"/>
      <c r="F47" s="189"/>
      <c r="G47" s="189"/>
      <c r="H47" s="189"/>
      <c r="I47" s="189"/>
      <c r="J47" s="189"/>
      <c r="K47" s="189"/>
      <c r="L47" s="189"/>
      <c r="M47" s="189"/>
      <c r="N47" s="189"/>
      <c r="O47" s="189"/>
      <c r="P47" s="189"/>
      <c r="Q47" s="189"/>
      <c r="R47" s="189"/>
      <c r="S47" s="189"/>
      <c r="T47" s="189"/>
      <c r="U47" s="189"/>
      <c r="V47" s="189"/>
      <c r="W47" s="189"/>
      <c r="X47" s="189"/>
      <c r="Y47" s="189"/>
      <c r="Z47" s="189"/>
      <c r="AA47" s="189"/>
      <c r="AB47" s="189"/>
      <c r="AC47" s="189"/>
      <c r="AD47" s="106"/>
      <c r="BA47" s="3">
        <v>46</v>
      </c>
      <c r="BH47" s="3" t="s">
        <v>2128</v>
      </c>
      <c r="BI47" s="3" t="s">
        <v>2129</v>
      </c>
      <c r="BL47" s="3" t="s">
        <v>2130</v>
      </c>
      <c r="BM47" s="3" t="s">
        <v>2131</v>
      </c>
      <c r="BN47" s="3" t="s">
        <v>2132</v>
      </c>
      <c r="BO47" s="3" t="s">
        <v>2133</v>
      </c>
      <c r="BP47" s="3" t="s">
        <v>2134</v>
      </c>
      <c r="BQ47" s="3" t="s">
        <v>2135</v>
      </c>
      <c r="BT47" s="3" t="s">
        <v>2136</v>
      </c>
      <c r="BU47" s="3" t="s">
        <v>2137</v>
      </c>
      <c r="BV47" s="3" t="s">
        <v>2138</v>
      </c>
      <c r="BY47" s="3" t="s">
        <v>2139</v>
      </c>
      <c r="CA47" s="3" t="s">
        <v>2140</v>
      </c>
      <c r="CD47" s="3" t="s">
        <v>2141</v>
      </c>
      <c r="CE47" s="3" t="s">
        <v>2142</v>
      </c>
      <c r="CF47" s="3" t="s">
        <v>2143</v>
      </c>
      <c r="CG47" s="3" t="s">
        <v>2144</v>
      </c>
      <c r="CI47" s="3">
        <v>46</v>
      </c>
      <c r="CP47" s="3" t="s">
        <v>2145</v>
      </c>
      <c r="CQ47" s="3" t="s">
        <v>1049</v>
      </c>
      <c r="CT47" s="3" t="s">
        <v>2146</v>
      </c>
      <c r="CU47" s="3" t="s">
        <v>2147</v>
      </c>
      <c r="CV47" s="3" t="s">
        <v>2148</v>
      </c>
      <c r="CW47" s="3" t="s">
        <v>2149</v>
      </c>
      <c r="CX47" s="3" t="s">
        <v>2150</v>
      </c>
      <c r="CY47" s="3" t="s">
        <v>873</v>
      </c>
      <c r="DB47" s="3" t="s">
        <v>2151</v>
      </c>
      <c r="DC47" s="3" t="s">
        <v>2152</v>
      </c>
      <c r="DD47" s="3" t="s">
        <v>2153</v>
      </c>
      <c r="DG47" s="3" t="s">
        <v>2154</v>
      </c>
      <c r="DI47" s="3" t="s">
        <v>2155</v>
      </c>
      <c r="DL47" s="3" t="s">
        <v>441</v>
      </c>
      <c r="DM47" s="3" t="s">
        <v>2156</v>
      </c>
      <c r="DN47" s="3" t="s">
        <v>2157</v>
      </c>
      <c r="DO47" s="3" t="s">
        <v>2158</v>
      </c>
    </row>
    <row r="48" spans="2:119" ht="6.75" customHeight="1">
      <c r="B48" s="10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106"/>
      <c r="BA48" s="3">
        <v>47</v>
      </c>
      <c r="BH48" s="3" t="s">
        <v>2159</v>
      </c>
      <c r="BI48" s="3" t="s">
        <v>2160</v>
      </c>
      <c r="BL48" s="3">
        <v>11099</v>
      </c>
      <c r="BM48" s="3" t="s">
        <v>2161</v>
      </c>
      <c r="BN48" s="3" t="s">
        <v>2162</v>
      </c>
      <c r="BO48" s="3" t="s">
        <v>2163</v>
      </c>
      <c r="BP48" s="3" t="s">
        <v>2164</v>
      </c>
      <c r="BQ48" s="3" t="s">
        <v>2165</v>
      </c>
      <c r="BT48" s="3" t="s">
        <v>2166</v>
      </c>
      <c r="BU48" s="3" t="s">
        <v>2167</v>
      </c>
      <c r="BV48" s="3" t="s">
        <v>2168</v>
      </c>
      <c r="BY48" s="3" t="s">
        <v>2169</v>
      </c>
      <c r="CA48" s="3" t="s">
        <v>2170</v>
      </c>
      <c r="CD48" s="3" t="s">
        <v>2171</v>
      </c>
      <c r="CE48" s="3" t="s">
        <v>2172</v>
      </c>
      <c r="CF48" s="3" t="s">
        <v>2173</v>
      </c>
      <c r="CG48" s="3" t="s">
        <v>2174</v>
      </c>
      <c r="CI48" s="3">
        <v>47</v>
      </c>
      <c r="CP48" s="3" t="s">
        <v>2175</v>
      </c>
      <c r="CQ48" s="3" t="s">
        <v>2176</v>
      </c>
      <c r="CT48" s="3" t="s">
        <v>355</v>
      </c>
      <c r="CU48" s="3" t="s">
        <v>2177</v>
      </c>
      <c r="CV48" s="3" t="s">
        <v>2178</v>
      </c>
      <c r="CW48" s="3" t="s">
        <v>2179</v>
      </c>
      <c r="CX48" s="3" t="s">
        <v>2180</v>
      </c>
      <c r="CY48" s="3" t="s">
        <v>2181</v>
      </c>
      <c r="DB48" s="3" t="s">
        <v>602</v>
      </c>
      <c r="DC48" s="3" t="s">
        <v>2182</v>
      </c>
      <c r="DD48" s="3" t="s">
        <v>1455</v>
      </c>
      <c r="DG48" s="3" t="s">
        <v>2183</v>
      </c>
      <c r="DI48" s="3" t="s">
        <v>2184</v>
      </c>
      <c r="DL48" s="3" t="s">
        <v>437</v>
      </c>
      <c r="DM48" s="3" t="s">
        <v>2185</v>
      </c>
      <c r="DN48" s="3" t="s">
        <v>2186</v>
      </c>
      <c r="DO48" s="3" t="s">
        <v>2187</v>
      </c>
    </row>
    <row r="49" spans="2:119" ht="72" customHeight="1">
      <c r="B49" s="105"/>
      <c r="C49" s="189" t="s">
        <v>2188</v>
      </c>
      <c r="D49" s="189"/>
      <c r="E49" s="189"/>
      <c r="F49" s="189"/>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06"/>
      <c r="BA49" s="3">
        <v>48</v>
      </c>
      <c r="BH49" s="3" t="s">
        <v>2189</v>
      </c>
      <c r="BI49" s="3" t="s">
        <v>2190</v>
      </c>
      <c r="BM49" s="3" t="s">
        <v>2191</v>
      </c>
      <c r="BN49" s="3" t="s">
        <v>2192</v>
      </c>
      <c r="BO49" s="3" t="s">
        <v>2193</v>
      </c>
      <c r="BP49" s="3" t="s">
        <v>2194</v>
      </c>
      <c r="BQ49" s="3" t="s">
        <v>2195</v>
      </c>
      <c r="BT49" s="3" t="s">
        <v>2196</v>
      </c>
      <c r="BU49" s="3" t="s">
        <v>2197</v>
      </c>
      <c r="BV49" s="3" t="s">
        <v>2198</v>
      </c>
      <c r="BY49" s="3" t="s">
        <v>2199</v>
      </c>
      <c r="CA49" s="3" t="s">
        <v>2200</v>
      </c>
      <c r="CD49" s="3" t="s">
        <v>2201</v>
      </c>
      <c r="CE49" s="3" t="s">
        <v>2202</v>
      </c>
      <c r="CF49" s="3" t="s">
        <v>2203</v>
      </c>
      <c r="CG49" s="3" t="s">
        <v>2204</v>
      </c>
      <c r="CI49" s="3">
        <v>48</v>
      </c>
      <c r="CP49" s="3" t="s">
        <v>873</v>
      </c>
      <c r="CQ49" s="3" t="s">
        <v>2205</v>
      </c>
      <c r="CU49" s="3" t="s">
        <v>2206</v>
      </c>
      <c r="CV49" s="3" t="s">
        <v>2207</v>
      </c>
      <c r="CW49" s="3" t="s">
        <v>291</v>
      </c>
      <c r="CX49" s="3" t="s">
        <v>2208</v>
      </c>
      <c r="CY49" s="3" t="s">
        <v>1085</v>
      </c>
      <c r="DB49" s="3" t="s">
        <v>1586</v>
      </c>
      <c r="DC49" s="3" t="s">
        <v>2209</v>
      </c>
      <c r="DD49" s="3" t="s">
        <v>2210</v>
      </c>
      <c r="DG49" s="3" t="s">
        <v>2211</v>
      </c>
      <c r="DI49" s="3" t="s">
        <v>2212</v>
      </c>
      <c r="DL49" s="3" t="s">
        <v>2213</v>
      </c>
      <c r="DM49" s="3" t="s">
        <v>2214</v>
      </c>
      <c r="DN49" s="3" t="s">
        <v>2215</v>
      </c>
      <c r="DO49" s="3" t="s">
        <v>2216</v>
      </c>
    </row>
    <row r="50" spans="2:119" ht="6.75" customHeight="1">
      <c r="B50" s="10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106"/>
      <c r="BA50" s="3">
        <v>49</v>
      </c>
      <c r="BH50" s="3" t="s">
        <v>2217</v>
      </c>
      <c r="BI50" s="3" t="s">
        <v>2218</v>
      </c>
      <c r="BM50" s="3" t="s">
        <v>2219</v>
      </c>
      <c r="BN50" s="3" t="s">
        <v>2220</v>
      </c>
      <c r="BO50" s="3" t="s">
        <v>2221</v>
      </c>
      <c r="BP50" s="3" t="s">
        <v>2222</v>
      </c>
      <c r="BQ50" s="3" t="s">
        <v>2223</v>
      </c>
      <c r="BT50" s="3" t="s">
        <v>2224</v>
      </c>
      <c r="BU50" s="3" t="s">
        <v>2225</v>
      </c>
      <c r="BV50" s="3" t="s">
        <v>2226</v>
      </c>
      <c r="BY50" s="3" t="s">
        <v>2227</v>
      </c>
      <c r="CA50" s="3" t="s">
        <v>2228</v>
      </c>
      <c r="CD50" s="3" t="s">
        <v>2229</v>
      </c>
      <c r="CE50" s="3" t="s">
        <v>2230</v>
      </c>
      <c r="CF50" s="3" t="s">
        <v>2231</v>
      </c>
      <c r="CG50" s="3" t="s">
        <v>2232</v>
      </c>
      <c r="CI50" s="3">
        <v>49</v>
      </c>
      <c r="CP50" s="3" t="s">
        <v>2233</v>
      </c>
      <c r="CQ50" s="3" t="s">
        <v>2234</v>
      </c>
      <c r="CU50" s="3" t="s">
        <v>2235</v>
      </c>
      <c r="CV50" s="3" t="s">
        <v>2236</v>
      </c>
      <c r="CW50" s="3" t="s">
        <v>2237</v>
      </c>
      <c r="CX50" s="3" t="s">
        <v>2238</v>
      </c>
      <c r="CY50" s="3" t="s">
        <v>2239</v>
      </c>
      <c r="DB50" s="3" t="s">
        <v>2240</v>
      </c>
      <c r="DC50" s="3" t="s">
        <v>2241</v>
      </c>
      <c r="DD50" s="3" t="s">
        <v>2242</v>
      </c>
      <c r="DG50" s="3" t="s">
        <v>2243</v>
      </c>
      <c r="DI50" s="3" t="s">
        <v>2244</v>
      </c>
      <c r="DL50" s="3" t="s">
        <v>2245</v>
      </c>
      <c r="DM50" s="3" t="s">
        <v>2246</v>
      </c>
      <c r="DN50" s="3" t="s">
        <v>2247</v>
      </c>
      <c r="DO50" s="3" t="s">
        <v>2248</v>
      </c>
    </row>
    <row r="51" spans="2:119" ht="48" customHeight="1">
      <c r="B51" s="105"/>
      <c r="C51" s="189" t="s">
        <v>2249</v>
      </c>
      <c r="D51" s="189"/>
      <c r="E51" s="189"/>
      <c r="F51" s="189"/>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06"/>
      <c r="BA51" s="3">
        <v>50</v>
      </c>
      <c r="BH51" s="3" t="s">
        <v>2250</v>
      </c>
      <c r="BI51" s="3" t="s">
        <v>2251</v>
      </c>
      <c r="BM51" s="3" t="s">
        <v>2252</v>
      </c>
      <c r="BN51" s="3" t="s">
        <v>2253</v>
      </c>
      <c r="BO51" s="3" t="s">
        <v>2254</v>
      </c>
      <c r="BP51" s="3" t="s">
        <v>2255</v>
      </c>
      <c r="BQ51" s="3" t="s">
        <v>2256</v>
      </c>
      <c r="BT51" s="3" t="s">
        <v>2257</v>
      </c>
      <c r="BU51" s="3" t="s">
        <v>2258</v>
      </c>
      <c r="BV51" s="3" t="s">
        <v>2259</v>
      </c>
      <c r="BY51" s="3" t="s">
        <v>2260</v>
      </c>
      <c r="CA51" s="3" t="s">
        <v>2261</v>
      </c>
      <c r="CD51" s="3" t="s">
        <v>2262</v>
      </c>
      <c r="CE51" s="3" t="s">
        <v>2263</v>
      </c>
      <c r="CF51" s="3" t="s">
        <v>2264</v>
      </c>
      <c r="CG51" s="3" t="s">
        <v>2265</v>
      </c>
      <c r="CI51" s="3">
        <v>50</v>
      </c>
      <c r="CP51" s="3" t="s">
        <v>2266</v>
      </c>
      <c r="CQ51" s="3" t="s">
        <v>2267</v>
      </c>
      <c r="CU51" s="3" t="s">
        <v>2268</v>
      </c>
      <c r="CV51" s="3" t="s">
        <v>2269</v>
      </c>
      <c r="CW51" s="3" t="s">
        <v>2270</v>
      </c>
      <c r="CX51" s="3" t="s">
        <v>2271</v>
      </c>
      <c r="CY51" s="3" t="s">
        <v>2272</v>
      </c>
      <c r="DB51" s="3" t="s">
        <v>2273</v>
      </c>
      <c r="DC51" s="3" t="s">
        <v>2274</v>
      </c>
      <c r="DD51" s="3" t="s">
        <v>2275</v>
      </c>
      <c r="DG51" s="3" t="s">
        <v>2276</v>
      </c>
      <c r="DI51" s="3" t="s">
        <v>1254</v>
      </c>
      <c r="DL51" s="3" t="s">
        <v>2277</v>
      </c>
      <c r="DM51" s="3" t="s">
        <v>2278</v>
      </c>
      <c r="DN51" s="3" t="s">
        <v>2279</v>
      </c>
      <c r="DO51" s="3" t="s">
        <v>2280</v>
      </c>
    </row>
    <row r="52" spans="2:119" ht="6.75" customHeight="1">
      <c r="B52" s="10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106"/>
      <c r="BA52" s="3">
        <v>51</v>
      </c>
      <c r="BH52" s="3" t="s">
        <v>2281</v>
      </c>
      <c r="BI52" s="3" t="s">
        <v>2282</v>
      </c>
      <c r="BM52" s="3" t="s">
        <v>2283</v>
      </c>
      <c r="BN52" s="3" t="s">
        <v>2284</v>
      </c>
      <c r="BO52" s="3" t="s">
        <v>2285</v>
      </c>
      <c r="BP52" s="3" t="s">
        <v>2286</v>
      </c>
      <c r="BQ52" s="3" t="s">
        <v>2287</v>
      </c>
      <c r="BT52" s="3" t="s">
        <v>2288</v>
      </c>
      <c r="BU52" s="3" t="s">
        <v>2289</v>
      </c>
      <c r="BV52" s="3" t="s">
        <v>2290</v>
      </c>
      <c r="BY52" s="3" t="s">
        <v>2291</v>
      </c>
      <c r="CA52" s="3" t="s">
        <v>2292</v>
      </c>
      <c r="CD52" s="3" t="s">
        <v>2293</v>
      </c>
      <c r="CE52" s="3" t="s">
        <v>2294</v>
      </c>
      <c r="CF52" s="3" t="s">
        <v>2295</v>
      </c>
      <c r="CG52" s="3" t="s">
        <v>2296</v>
      </c>
      <c r="CI52" s="3">
        <v>51</v>
      </c>
      <c r="CP52" s="3" t="s">
        <v>2297</v>
      </c>
      <c r="CQ52" s="3" t="s">
        <v>979</v>
      </c>
      <c r="CU52" s="3" t="s">
        <v>2298</v>
      </c>
      <c r="CV52" s="3" t="s">
        <v>2299</v>
      </c>
      <c r="CW52" s="3" t="s">
        <v>2300</v>
      </c>
      <c r="CX52" s="3" t="s">
        <v>2301</v>
      </c>
      <c r="CY52" s="3" t="s">
        <v>2302</v>
      </c>
      <c r="DB52" s="3" t="s">
        <v>2303</v>
      </c>
      <c r="DC52" s="3" t="s">
        <v>2304</v>
      </c>
      <c r="DD52" s="3" t="s">
        <v>2305</v>
      </c>
      <c r="DG52" s="3" t="s">
        <v>1872</v>
      </c>
      <c r="DI52" s="3" t="s">
        <v>839</v>
      </c>
      <c r="DL52" s="3" t="s">
        <v>2306</v>
      </c>
      <c r="DM52" s="3" t="s">
        <v>2307</v>
      </c>
      <c r="DN52" s="3" t="s">
        <v>2308</v>
      </c>
      <c r="DO52" s="3" t="s">
        <v>2309</v>
      </c>
    </row>
    <row r="53" spans="2:119" ht="36" customHeight="1">
      <c r="B53" s="105"/>
      <c r="C53" s="189" t="s">
        <v>2310</v>
      </c>
      <c r="D53" s="189"/>
      <c r="E53" s="189"/>
      <c r="F53" s="189"/>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06"/>
      <c r="BA53" s="3">
        <v>52</v>
      </c>
      <c r="BH53" s="3" t="s">
        <v>2311</v>
      </c>
      <c r="BI53" s="3" t="s">
        <v>2312</v>
      </c>
      <c r="BM53" s="3" t="s">
        <v>2313</v>
      </c>
      <c r="BN53" s="3" t="s">
        <v>2314</v>
      </c>
      <c r="BO53" s="3" t="s">
        <v>2315</v>
      </c>
      <c r="BP53" s="3" t="s">
        <v>2316</v>
      </c>
      <c r="BQ53" s="3" t="s">
        <v>2317</v>
      </c>
      <c r="BT53" s="3">
        <v>19099</v>
      </c>
      <c r="BU53" s="3" t="s">
        <v>2318</v>
      </c>
      <c r="BV53" s="3" t="s">
        <v>2319</v>
      </c>
      <c r="BY53" s="3" t="s">
        <v>2320</v>
      </c>
      <c r="CA53" s="3" t="s">
        <v>2321</v>
      </c>
      <c r="CD53" s="3" t="s">
        <v>2322</v>
      </c>
      <c r="CE53" s="3" t="s">
        <v>2323</v>
      </c>
      <c r="CF53" s="3" t="s">
        <v>2324</v>
      </c>
      <c r="CG53" s="3" t="s">
        <v>2325</v>
      </c>
      <c r="CI53" s="3">
        <v>52</v>
      </c>
      <c r="CP53" s="3" t="s">
        <v>2326</v>
      </c>
      <c r="CQ53" s="3" t="s">
        <v>2327</v>
      </c>
      <c r="CU53" s="3" t="s">
        <v>2328</v>
      </c>
      <c r="CV53" s="3" t="s">
        <v>2329</v>
      </c>
      <c r="CW53" s="3" t="s">
        <v>2330</v>
      </c>
      <c r="CX53" s="3" t="s">
        <v>2331</v>
      </c>
      <c r="CY53" s="3" t="s">
        <v>437</v>
      </c>
      <c r="DB53" s="3" t="s">
        <v>355</v>
      </c>
      <c r="DC53" s="3" t="s">
        <v>2332</v>
      </c>
      <c r="DD53" s="3" t="s">
        <v>2333</v>
      </c>
      <c r="DG53" s="3" t="s">
        <v>2334</v>
      </c>
      <c r="DI53" s="3" t="s">
        <v>2335</v>
      </c>
      <c r="DL53" s="3" t="s">
        <v>2336</v>
      </c>
      <c r="DM53" s="3" t="s">
        <v>2337</v>
      </c>
      <c r="DN53" s="3" t="s">
        <v>2338</v>
      </c>
      <c r="DO53" s="3" t="s">
        <v>2339</v>
      </c>
    </row>
    <row r="54" spans="2:119" ht="6.75" customHeight="1">
      <c r="B54" s="10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106"/>
      <c r="BA54" s="3">
        <v>53</v>
      </c>
      <c r="BH54" s="3" t="s">
        <v>2340</v>
      </c>
      <c r="BI54" s="3" t="s">
        <v>2341</v>
      </c>
      <c r="BM54" s="3" t="s">
        <v>2342</v>
      </c>
      <c r="BN54" s="3" t="s">
        <v>2343</v>
      </c>
      <c r="BO54" s="3" t="s">
        <v>2344</v>
      </c>
      <c r="BP54" s="3" t="s">
        <v>2345</v>
      </c>
      <c r="BQ54" s="3" t="s">
        <v>2346</v>
      </c>
      <c r="BU54" s="3" t="s">
        <v>2347</v>
      </c>
      <c r="BV54" s="3" t="s">
        <v>2348</v>
      </c>
      <c r="BY54" s="3" t="s">
        <v>2349</v>
      </c>
      <c r="CA54" s="3" t="s">
        <v>2350</v>
      </c>
      <c r="CD54" s="3" t="s">
        <v>2351</v>
      </c>
      <c r="CE54" s="3" t="s">
        <v>2352</v>
      </c>
      <c r="CF54" s="3" t="s">
        <v>2353</v>
      </c>
      <c r="CG54" s="3" t="s">
        <v>2354</v>
      </c>
      <c r="CI54" s="3">
        <v>53</v>
      </c>
      <c r="CP54" s="3" t="s">
        <v>2355</v>
      </c>
      <c r="CQ54" s="3" t="s">
        <v>2356</v>
      </c>
      <c r="CU54" s="3" t="s">
        <v>2357</v>
      </c>
      <c r="CV54" s="3" t="s">
        <v>2358</v>
      </c>
      <c r="CW54" s="3" t="s">
        <v>2359</v>
      </c>
      <c r="CX54" s="3" t="s">
        <v>1426</v>
      </c>
      <c r="CY54" s="3" t="s">
        <v>2360</v>
      </c>
      <c r="DC54" s="3" t="s">
        <v>2361</v>
      </c>
      <c r="DD54" s="3" t="s">
        <v>2362</v>
      </c>
      <c r="DG54" s="3" t="s">
        <v>2363</v>
      </c>
      <c r="DI54" s="3" t="s">
        <v>2364</v>
      </c>
      <c r="DL54" s="3" t="s">
        <v>2365</v>
      </c>
      <c r="DM54" s="3" t="s">
        <v>2366</v>
      </c>
      <c r="DN54" s="3" t="s">
        <v>2367</v>
      </c>
      <c r="DO54" s="3" t="s">
        <v>2368</v>
      </c>
    </row>
    <row r="55" spans="2:119" ht="72" customHeight="1">
      <c r="B55" s="105"/>
      <c r="C55" s="189" t="s">
        <v>2369</v>
      </c>
      <c r="D55" s="189"/>
      <c r="E55" s="189"/>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06"/>
      <c r="BA55" s="3">
        <v>54</v>
      </c>
      <c r="BH55" s="3" t="s">
        <v>2370</v>
      </c>
      <c r="BI55" s="3" t="s">
        <v>2371</v>
      </c>
      <c r="BM55" s="3" t="s">
        <v>2372</v>
      </c>
      <c r="BN55" s="3" t="s">
        <v>2373</v>
      </c>
      <c r="BO55" s="3" t="s">
        <v>2374</v>
      </c>
      <c r="BP55" s="3" t="s">
        <v>2375</v>
      </c>
      <c r="BQ55" s="3" t="s">
        <v>2376</v>
      </c>
      <c r="BU55" s="3" t="s">
        <v>2377</v>
      </c>
      <c r="BV55" s="3" t="s">
        <v>2378</v>
      </c>
      <c r="BY55" s="3" t="s">
        <v>2379</v>
      </c>
      <c r="CA55" s="3" t="s">
        <v>2380</v>
      </c>
      <c r="CD55" s="3" t="s">
        <v>2381</v>
      </c>
      <c r="CE55" s="3" t="s">
        <v>2382</v>
      </c>
      <c r="CF55" s="3" t="s">
        <v>2383</v>
      </c>
      <c r="CG55" s="3" t="s">
        <v>2384</v>
      </c>
      <c r="CI55" s="3">
        <v>54</v>
      </c>
      <c r="CP55" s="3" t="s">
        <v>1834</v>
      </c>
      <c r="CQ55" s="3" t="s">
        <v>2385</v>
      </c>
      <c r="CU55" s="3" t="s">
        <v>2386</v>
      </c>
      <c r="CV55" s="3" t="s">
        <v>2387</v>
      </c>
      <c r="CW55" s="3" t="s">
        <v>2388</v>
      </c>
      <c r="CX55" s="3" t="s">
        <v>1747</v>
      </c>
      <c r="CY55" s="3" t="s">
        <v>1049</v>
      </c>
      <c r="DC55" s="3" t="s">
        <v>2389</v>
      </c>
      <c r="DD55" s="3" t="s">
        <v>2390</v>
      </c>
      <c r="DG55" s="3" t="s">
        <v>2391</v>
      </c>
      <c r="DI55" s="3" t="s">
        <v>2392</v>
      </c>
      <c r="DL55" s="3" t="s">
        <v>2393</v>
      </c>
      <c r="DM55" s="3" t="s">
        <v>2394</v>
      </c>
      <c r="DN55" s="3" t="s">
        <v>2395</v>
      </c>
      <c r="DO55" s="3" t="s">
        <v>1872</v>
      </c>
    </row>
    <row r="56" spans="2:119" ht="6.75" customHeight="1">
      <c r="B56" s="10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106"/>
      <c r="BA56" s="3">
        <v>55</v>
      </c>
      <c r="BH56" s="3" t="s">
        <v>2396</v>
      </c>
      <c r="BI56" s="3" t="s">
        <v>2397</v>
      </c>
      <c r="BM56" s="3" t="s">
        <v>2398</v>
      </c>
      <c r="BN56" s="3" t="s">
        <v>2399</v>
      </c>
      <c r="BO56" s="3" t="s">
        <v>2400</v>
      </c>
      <c r="BP56" s="3" t="s">
        <v>2401</v>
      </c>
      <c r="BQ56" s="3" t="s">
        <v>2402</v>
      </c>
      <c r="BU56" s="3" t="s">
        <v>2403</v>
      </c>
      <c r="BV56" s="3" t="s">
        <v>2404</v>
      </c>
      <c r="BY56" s="3" t="s">
        <v>2405</v>
      </c>
      <c r="CA56" s="3" t="s">
        <v>2406</v>
      </c>
      <c r="CD56" s="3" t="s">
        <v>2407</v>
      </c>
      <c r="CE56" s="3" t="s">
        <v>2408</v>
      </c>
      <c r="CF56" s="3" t="s">
        <v>2409</v>
      </c>
      <c r="CG56" s="3" t="s">
        <v>2410</v>
      </c>
      <c r="CI56" s="3">
        <v>55</v>
      </c>
      <c r="CP56" s="3" t="s">
        <v>2411</v>
      </c>
      <c r="CQ56" s="3" t="s">
        <v>2412</v>
      </c>
      <c r="CU56" s="3" t="s">
        <v>2413</v>
      </c>
      <c r="CV56" s="3" t="s">
        <v>2414</v>
      </c>
      <c r="CW56" s="3" t="s">
        <v>1796</v>
      </c>
      <c r="CX56" s="3" t="s">
        <v>2415</v>
      </c>
      <c r="CY56" s="3" t="s">
        <v>2416</v>
      </c>
      <c r="DC56" s="3" t="s">
        <v>2417</v>
      </c>
      <c r="DD56" s="3" t="s">
        <v>2418</v>
      </c>
      <c r="DG56" s="3" t="s">
        <v>1861</v>
      </c>
      <c r="DI56" s="3" t="s">
        <v>2419</v>
      </c>
      <c r="DL56" s="3" t="s">
        <v>2420</v>
      </c>
      <c r="DM56" s="3" t="s">
        <v>2421</v>
      </c>
      <c r="DN56" s="3" t="s">
        <v>2422</v>
      </c>
      <c r="DO56" s="3" t="s">
        <v>2423</v>
      </c>
    </row>
    <row r="57" spans="2:119" ht="60" customHeight="1">
      <c r="B57" s="105"/>
      <c r="C57" s="189" t="s">
        <v>2424</v>
      </c>
      <c r="D57" s="189"/>
      <c r="E57" s="189"/>
      <c r="F57" s="189"/>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06"/>
      <c r="BA57" s="3">
        <v>56</v>
      </c>
      <c r="BH57" s="3" t="s">
        <v>2425</v>
      </c>
      <c r="BI57" s="3" t="s">
        <v>2426</v>
      </c>
      <c r="BM57" s="3" t="s">
        <v>2427</v>
      </c>
      <c r="BN57" s="3" t="s">
        <v>2428</v>
      </c>
      <c r="BO57" s="3" t="s">
        <v>2429</v>
      </c>
      <c r="BP57" s="3" t="s">
        <v>2430</v>
      </c>
      <c r="BQ57" s="3" t="s">
        <v>2431</v>
      </c>
      <c r="BU57" s="3" t="s">
        <v>2432</v>
      </c>
      <c r="BV57" s="3" t="s">
        <v>2433</v>
      </c>
      <c r="BY57" s="3" t="s">
        <v>2434</v>
      </c>
      <c r="CA57" s="3" t="s">
        <v>2435</v>
      </c>
      <c r="CD57" s="3" t="s">
        <v>2436</v>
      </c>
      <c r="CE57" s="3" t="s">
        <v>2437</v>
      </c>
      <c r="CF57" s="3" t="s">
        <v>2438</v>
      </c>
      <c r="CG57" s="3" t="s">
        <v>2439</v>
      </c>
      <c r="CI57" s="3">
        <v>56</v>
      </c>
      <c r="CP57" s="3" t="s">
        <v>2440</v>
      </c>
      <c r="CQ57" s="3" t="s">
        <v>839</v>
      </c>
      <c r="CU57" s="3" t="s">
        <v>2441</v>
      </c>
      <c r="CV57" s="3" t="s">
        <v>2442</v>
      </c>
      <c r="CW57" s="3" t="s">
        <v>833</v>
      </c>
      <c r="CX57" s="3" t="s">
        <v>1049</v>
      </c>
      <c r="CY57" s="3" t="s">
        <v>2443</v>
      </c>
      <c r="DC57" s="3" t="s">
        <v>2444</v>
      </c>
      <c r="DD57" s="3" t="s">
        <v>2445</v>
      </c>
      <c r="DG57" s="3" t="s">
        <v>2446</v>
      </c>
      <c r="DI57" s="3" t="s">
        <v>2447</v>
      </c>
      <c r="DL57" s="3" t="s">
        <v>2448</v>
      </c>
      <c r="DM57" s="3" t="s">
        <v>2449</v>
      </c>
      <c r="DN57" s="3" t="s">
        <v>2450</v>
      </c>
      <c r="DO57" s="3" t="s">
        <v>1679</v>
      </c>
    </row>
    <row r="58" spans="2:119" ht="6.75" customHeight="1">
      <c r="B58" s="105"/>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106"/>
      <c r="BA58" s="3">
        <v>57</v>
      </c>
      <c r="BH58" s="3" t="s">
        <v>2451</v>
      </c>
      <c r="BI58" s="3" t="s">
        <v>2452</v>
      </c>
      <c r="BM58" s="3" t="s">
        <v>2453</v>
      </c>
      <c r="BN58" s="3" t="s">
        <v>2454</v>
      </c>
      <c r="BO58" s="3" t="s">
        <v>2455</v>
      </c>
      <c r="BP58" s="3" t="s">
        <v>2456</v>
      </c>
      <c r="BQ58" s="3" t="s">
        <v>2457</v>
      </c>
      <c r="BU58" s="3" t="s">
        <v>2458</v>
      </c>
      <c r="BV58" s="3" t="s">
        <v>2459</v>
      </c>
      <c r="BY58" s="3" t="s">
        <v>2460</v>
      </c>
      <c r="CA58" s="3" t="s">
        <v>2461</v>
      </c>
      <c r="CD58" s="3" t="s">
        <v>2462</v>
      </c>
      <c r="CE58" s="3" t="s">
        <v>2463</v>
      </c>
      <c r="CF58" s="3" t="s">
        <v>2464</v>
      </c>
      <c r="CG58" s="3" t="s">
        <v>2465</v>
      </c>
      <c r="CI58" s="3">
        <v>57</v>
      </c>
      <c r="CP58" s="3" t="s">
        <v>2466</v>
      </c>
      <c r="CQ58" s="3" t="s">
        <v>2467</v>
      </c>
      <c r="CU58" s="3" t="s">
        <v>2468</v>
      </c>
      <c r="CV58" s="3" t="s">
        <v>2469</v>
      </c>
      <c r="CW58" s="3" t="s">
        <v>2470</v>
      </c>
      <c r="CX58" s="3" t="s">
        <v>2471</v>
      </c>
      <c r="CY58" s="3" t="s">
        <v>2472</v>
      </c>
      <c r="DC58" s="3" t="s">
        <v>2473</v>
      </c>
      <c r="DD58" s="3" t="s">
        <v>2474</v>
      </c>
      <c r="DG58" s="3" t="s">
        <v>2475</v>
      </c>
      <c r="DI58" s="3" t="s">
        <v>2476</v>
      </c>
      <c r="DL58" s="3" t="s">
        <v>2477</v>
      </c>
      <c r="DM58" s="3" t="s">
        <v>2478</v>
      </c>
      <c r="DN58" s="3" t="s">
        <v>2479</v>
      </c>
      <c r="DO58" s="3" t="s">
        <v>2480</v>
      </c>
    </row>
    <row r="59" spans="2:119" ht="15" customHeight="1">
      <c r="B59" s="105"/>
      <c r="C59" s="189" t="s">
        <v>2481</v>
      </c>
      <c r="D59" s="189"/>
      <c r="E59" s="189"/>
      <c r="F59" s="189"/>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06"/>
      <c r="BA59" s="3">
        <v>58</v>
      </c>
      <c r="BH59" s="3" t="s">
        <v>2482</v>
      </c>
      <c r="BI59" s="3" t="s">
        <v>2483</v>
      </c>
      <c r="BM59" s="3" t="s">
        <v>2484</v>
      </c>
      <c r="BN59" s="3" t="s">
        <v>2485</v>
      </c>
      <c r="BO59" s="3" t="s">
        <v>2486</v>
      </c>
      <c r="BP59" s="3" t="s">
        <v>2487</v>
      </c>
      <c r="BQ59" s="3" t="s">
        <v>2488</v>
      </c>
      <c r="BU59" s="3" t="s">
        <v>2489</v>
      </c>
      <c r="BV59" s="3" t="s">
        <v>2490</v>
      </c>
      <c r="BY59" s="3" t="s">
        <v>2491</v>
      </c>
      <c r="CA59" s="3" t="s">
        <v>2492</v>
      </c>
      <c r="CD59" s="3" t="s">
        <v>2493</v>
      </c>
      <c r="CE59" s="3" t="s">
        <v>2494</v>
      </c>
      <c r="CF59" s="3" t="s">
        <v>2495</v>
      </c>
      <c r="CG59" s="3" t="s">
        <v>2496</v>
      </c>
      <c r="CI59" s="3">
        <v>58</v>
      </c>
      <c r="CP59" s="3" t="s">
        <v>2497</v>
      </c>
      <c r="CQ59" s="3" t="s">
        <v>2498</v>
      </c>
      <c r="CU59" s="3" t="s">
        <v>2499</v>
      </c>
      <c r="CV59" s="3" t="s">
        <v>2500</v>
      </c>
      <c r="CW59" s="3" t="s">
        <v>2501</v>
      </c>
      <c r="CX59" s="3" t="s">
        <v>2502</v>
      </c>
      <c r="CY59" s="3" t="s">
        <v>2503</v>
      </c>
      <c r="DC59" s="3" t="s">
        <v>2504</v>
      </c>
      <c r="DD59" s="3" t="s">
        <v>2505</v>
      </c>
      <c r="DG59" s="3" t="s">
        <v>2506</v>
      </c>
      <c r="DI59" s="3" t="s">
        <v>2507</v>
      </c>
      <c r="DL59" s="3" t="s">
        <v>2508</v>
      </c>
      <c r="DM59" s="3" t="s">
        <v>2509</v>
      </c>
      <c r="DN59" s="3" t="s">
        <v>2510</v>
      </c>
      <c r="DO59" s="3" t="s">
        <v>2511</v>
      </c>
    </row>
    <row r="60" spans="2:119" ht="6.75" customHeight="1">
      <c r="B60" s="10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106"/>
      <c r="BA60" s="3">
        <v>59</v>
      </c>
      <c r="BH60" s="3" t="s">
        <v>2512</v>
      </c>
      <c r="BI60" s="3" t="s">
        <v>2513</v>
      </c>
      <c r="BM60" s="3" t="s">
        <v>2514</v>
      </c>
      <c r="BN60" s="3" t="s">
        <v>2515</v>
      </c>
      <c r="BO60" s="3" t="s">
        <v>2516</v>
      </c>
      <c r="BP60" s="3" t="s">
        <v>2517</v>
      </c>
      <c r="BQ60" s="3" t="s">
        <v>2518</v>
      </c>
      <c r="BU60" s="3" t="s">
        <v>2519</v>
      </c>
      <c r="BV60" s="3" t="s">
        <v>2520</v>
      </c>
      <c r="BY60" s="3">
        <v>24099</v>
      </c>
      <c r="CA60" s="3" t="s">
        <v>2521</v>
      </c>
      <c r="CD60" s="3" t="s">
        <v>2522</v>
      </c>
      <c r="CE60" s="3" t="s">
        <v>2523</v>
      </c>
      <c r="CF60" s="3" t="s">
        <v>2524</v>
      </c>
      <c r="CG60" s="3">
        <v>32099</v>
      </c>
      <c r="CI60" s="3">
        <v>59</v>
      </c>
      <c r="CP60" s="3" t="s">
        <v>2525</v>
      </c>
      <c r="CQ60" s="3" t="s">
        <v>2526</v>
      </c>
      <c r="CU60" s="3" t="s">
        <v>2527</v>
      </c>
      <c r="CV60" s="3" t="s">
        <v>2528</v>
      </c>
      <c r="CW60" s="3" t="s">
        <v>2529</v>
      </c>
      <c r="CX60" s="3" t="s">
        <v>2530</v>
      </c>
      <c r="CY60" s="3" t="s">
        <v>2531</v>
      </c>
      <c r="DC60" s="3" t="s">
        <v>2532</v>
      </c>
      <c r="DD60" s="3" t="s">
        <v>2533</v>
      </c>
      <c r="DG60" s="3" t="s">
        <v>355</v>
      </c>
      <c r="DI60" s="3" t="s">
        <v>2534</v>
      </c>
      <c r="DL60" s="3" t="s">
        <v>2535</v>
      </c>
      <c r="DM60" s="3" t="s">
        <v>2536</v>
      </c>
      <c r="DN60" s="3" t="s">
        <v>1366</v>
      </c>
      <c r="DO60" s="3" t="s">
        <v>355</v>
      </c>
    </row>
    <row r="61" spans="2:119" ht="84" customHeight="1">
      <c r="B61" s="105"/>
      <c r="C61" s="45"/>
      <c r="D61" s="189" t="s">
        <v>2537</v>
      </c>
      <c r="E61" s="189"/>
      <c r="F61" s="189"/>
      <c r="G61" s="189"/>
      <c r="H61" s="189"/>
      <c r="I61" s="189"/>
      <c r="J61" s="189"/>
      <c r="K61" s="189"/>
      <c r="L61" s="189"/>
      <c r="M61" s="189"/>
      <c r="N61" s="189"/>
      <c r="O61" s="189"/>
      <c r="P61" s="189"/>
      <c r="Q61" s="189"/>
      <c r="R61" s="189"/>
      <c r="S61" s="189"/>
      <c r="T61" s="189"/>
      <c r="U61" s="189"/>
      <c r="V61" s="189"/>
      <c r="W61" s="189"/>
      <c r="X61" s="189"/>
      <c r="Y61" s="189"/>
      <c r="Z61" s="189"/>
      <c r="AA61" s="189"/>
      <c r="AB61" s="189"/>
      <c r="AC61" s="189"/>
      <c r="AD61" s="106"/>
      <c r="BA61" s="3">
        <v>60</v>
      </c>
      <c r="BH61" s="3" t="s">
        <v>2538</v>
      </c>
      <c r="BI61" s="3" t="s">
        <v>2539</v>
      </c>
      <c r="BM61" s="3" t="s">
        <v>2540</v>
      </c>
      <c r="BN61" s="3" t="s">
        <v>2541</v>
      </c>
      <c r="BO61" s="3" t="s">
        <v>2542</v>
      </c>
      <c r="BP61" s="3" t="s">
        <v>2543</v>
      </c>
      <c r="BQ61" s="3" t="s">
        <v>2544</v>
      </c>
      <c r="BU61" s="3" t="s">
        <v>2545</v>
      </c>
      <c r="BV61" s="3" t="s">
        <v>2546</v>
      </c>
      <c r="CA61" s="3" t="s">
        <v>2547</v>
      </c>
      <c r="CD61" s="3" t="s">
        <v>2548</v>
      </c>
      <c r="CE61" s="3" t="s">
        <v>2549</v>
      </c>
      <c r="CF61" s="3" t="s">
        <v>2550</v>
      </c>
      <c r="CI61" s="3">
        <v>60</v>
      </c>
      <c r="CP61" s="3" t="s">
        <v>2551</v>
      </c>
      <c r="CQ61" s="3" t="s">
        <v>2552</v>
      </c>
      <c r="CU61" s="3" t="s">
        <v>2553</v>
      </c>
      <c r="CV61" s="3" t="s">
        <v>2554</v>
      </c>
      <c r="CW61" s="3" t="s">
        <v>2555</v>
      </c>
      <c r="CX61" s="3" t="s">
        <v>2556</v>
      </c>
      <c r="CY61" s="3" t="s">
        <v>2557</v>
      </c>
      <c r="DC61" s="3" t="s">
        <v>2558</v>
      </c>
      <c r="DD61" s="3" t="s">
        <v>2559</v>
      </c>
      <c r="DI61" s="3" t="s">
        <v>2560</v>
      </c>
      <c r="DL61" s="3" t="s">
        <v>2561</v>
      </c>
      <c r="DM61" s="3" t="s">
        <v>2562</v>
      </c>
      <c r="DN61" s="3" t="s">
        <v>1301</v>
      </c>
    </row>
    <row r="62" spans="2:119" ht="6.75" customHeight="1">
      <c r="B62" s="10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106"/>
      <c r="BA62" s="3">
        <v>61</v>
      </c>
      <c r="BH62" s="3" t="s">
        <v>2563</v>
      </c>
      <c r="BI62" s="3" t="s">
        <v>2564</v>
      </c>
      <c r="BM62" s="3" t="s">
        <v>2565</v>
      </c>
      <c r="BN62" s="3" t="s">
        <v>2566</v>
      </c>
      <c r="BO62" s="3" t="s">
        <v>2567</v>
      </c>
      <c r="BP62" s="3" t="s">
        <v>2568</v>
      </c>
      <c r="BQ62" s="3" t="s">
        <v>2569</v>
      </c>
      <c r="BU62" s="3" t="s">
        <v>2570</v>
      </c>
      <c r="BV62" s="3" t="s">
        <v>2571</v>
      </c>
      <c r="CA62" s="3" t="s">
        <v>2572</v>
      </c>
      <c r="CD62" s="3">
        <v>29099</v>
      </c>
      <c r="CE62" s="3" t="s">
        <v>2573</v>
      </c>
      <c r="CF62" s="3" t="s">
        <v>2574</v>
      </c>
      <c r="CI62" s="3">
        <v>61</v>
      </c>
      <c r="CP62" s="3" t="s">
        <v>2575</v>
      </c>
      <c r="CQ62" s="3" t="s">
        <v>2576</v>
      </c>
      <c r="CU62" s="3" t="s">
        <v>2577</v>
      </c>
      <c r="CV62" s="3" t="s">
        <v>2578</v>
      </c>
      <c r="CW62" s="3" t="s">
        <v>2579</v>
      </c>
      <c r="CX62" s="3" t="s">
        <v>2580</v>
      </c>
      <c r="CY62" s="3" t="s">
        <v>979</v>
      </c>
      <c r="DC62" s="3" t="s">
        <v>2581</v>
      </c>
      <c r="DD62" s="3" t="s">
        <v>1122</v>
      </c>
      <c r="DI62" s="3" t="s">
        <v>2582</v>
      </c>
      <c r="DL62" s="3" t="s">
        <v>355</v>
      </c>
      <c r="DM62" s="3" t="s">
        <v>2583</v>
      </c>
      <c r="DN62" s="3" t="s">
        <v>2584</v>
      </c>
    </row>
    <row r="63" spans="2:119" ht="15" customHeight="1">
      <c r="B63" s="105"/>
      <c r="C63" s="189" t="s">
        <v>2585</v>
      </c>
      <c r="D63" s="189"/>
      <c r="E63" s="189"/>
      <c r="F63" s="189"/>
      <c r="G63" s="189"/>
      <c r="H63" s="189"/>
      <c r="I63" s="189"/>
      <c r="J63" s="189"/>
      <c r="K63" s="189"/>
      <c r="L63" s="189"/>
      <c r="M63" s="189"/>
      <c r="N63" s="189"/>
      <c r="O63" s="189"/>
      <c r="P63" s="189"/>
      <c r="Q63" s="189"/>
      <c r="R63" s="189"/>
      <c r="S63" s="189"/>
      <c r="T63" s="189"/>
      <c r="U63" s="189"/>
      <c r="V63" s="189"/>
      <c r="W63" s="189"/>
      <c r="X63" s="189"/>
      <c r="Y63" s="189"/>
      <c r="Z63" s="189"/>
      <c r="AA63" s="189"/>
      <c r="AB63" s="189"/>
      <c r="AC63" s="189"/>
      <c r="AD63" s="106"/>
      <c r="BA63" s="3">
        <v>62</v>
      </c>
      <c r="BH63" s="3" t="s">
        <v>2586</v>
      </c>
      <c r="BI63" s="3" t="s">
        <v>2587</v>
      </c>
      <c r="BM63" s="3" t="s">
        <v>2588</v>
      </c>
      <c r="BN63" s="3" t="s">
        <v>2589</v>
      </c>
      <c r="BO63" s="3" t="s">
        <v>2590</v>
      </c>
      <c r="BP63" s="3" t="s">
        <v>2591</v>
      </c>
      <c r="BQ63" s="3" t="s">
        <v>2592</v>
      </c>
      <c r="BU63" s="3" t="s">
        <v>2593</v>
      </c>
      <c r="BV63" s="3" t="s">
        <v>2594</v>
      </c>
      <c r="CA63" s="3" t="s">
        <v>2595</v>
      </c>
      <c r="CE63" s="3" t="s">
        <v>2596</v>
      </c>
      <c r="CF63" s="3" t="s">
        <v>2597</v>
      </c>
      <c r="CI63" s="3">
        <v>62</v>
      </c>
      <c r="CP63" s="3" t="s">
        <v>2598</v>
      </c>
      <c r="CQ63" s="3" t="s">
        <v>2599</v>
      </c>
      <c r="CU63" s="3" t="s">
        <v>2600</v>
      </c>
      <c r="CV63" s="3" t="s">
        <v>2601</v>
      </c>
      <c r="CW63" s="3" t="s">
        <v>2602</v>
      </c>
      <c r="CX63" s="3" t="s">
        <v>2603</v>
      </c>
      <c r="CY63" s="3" t="s">
        <v>2604</v>
      </c>
      <c r="DC63" s="3" t="s">
        <v>2605</v>
      </c>
      <c r="DD63" s="3" t="s">
        <v>2606</v>
      </c>
      <c r="DI63" s="3" t="s">
        <v>2607</v>
      </c>
      <c r="DM63" s="3" t="s">
        <v>2608</v>
      </c>
      <c r="DN63" s="3" t="s">
        <v>2609</v>
      </c>
    </row>
    <row r="64" spans="2:119" ht="6.75" customHeight="1">
      <c r="B64" s="10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106"/>
      <c r="BA64" s="3">
        <v>63</v>
      </c>
      <c r="BH64" s="3" t="s">
        <v>2610</v>
      </c>
      <c r="BI64" s="3" t="s">
        <v>2611</v>
      </c>
      <c r="BM64" s="3" t="s">
        <v>2612</v>
      </c>
      <c r="BN64" s="3" t="s">
        <v>2613</v>
      </c>
      <c r="BO64" s="3" t="s">
        <v>2614</v>
      </c>
      <c r="BP64" s="3" t="s">
        <v>2615</v>
      </c>
      <c r="BQ64" s="3" t="s">
        <v>2616</v>
      </c>
      <c r="BU64" s="3" t="s">
        <v>2617</v>
      </c>
      <c r="BV64" s="3" t="s">
        <v>2618</v>
      </c>
      <c r="CA64" s="3" t="s">
        <v>2619</v>
      </c>
      <c r="CE64" s="3" t="s">
        <v>2620</v>
      </c>
      <c r="CF64" s="3" t="s">
        <v>2621</v>
      </c>
      <c r="CI64" s="3">
        <v>63</v>
      </c>
      <c r="CP64" s="3" t="s">
        <v>2622</v>
      </c>
      <c r="CQ64" s="3" t="s">
        <v>2623</v>
      </c>
      <c r="CU64" s="3" t="s">
        <v>2624</v>
      </c>
      <c r="CV64" s="3" t="s">
        <v>2625</v>
      </c>
      <c r="CW64" s="3" t="s">
        <v>2626</v>
      </c>
      <c r="CX64" s="3" t="s">
        <v>2627</v>
      </c>
      <c r="CY64" s="3" t="s">
        <v>2628</v>
      </c>
      <c r="DC64" s="3" t="s">
        <v>2629</v>
      </c>
      <c r="DD64" s="3" t="s">
        <v>2630</v>
      </c>
      <c r="DI64" s="3" t="s">
        <v>2631</v>
      </c>
      <c r="DM64" s="3" t="s">
        <v>2632</v>
      </c>
      <c r="DN64" s="3" t="s">
        <v>2633</v>
      </c>
    </row>
    <row r="65" spans="2:118" ht="24" customHeight="1">
      <c r="B65" s="105"/>
      <c r="C65" s="45"/>
      <c r="D65" s="180" t="s">
        <v>2634</v>
      </c>
      <c r="E65" s="180"/>
      <c r="F65" s="180"/>
      <c r="G65" s="180"/>
      <c r="H65" s="180"/>
      <c r="I65" s="180"/>
      <c r="J65" s="180"/>
      <c r="K65" s="180"/>
      <c r="L65" s="180"/>
      <c r="M65" s="180"/>
      <c r="N65" s="180"/>
      <c r="O65" s="180"/>
      <c r="P65" s="180"/>
      <c r="Q65" s="180"/>
      <c r="R65" s="180"/>
      <c r="S65" s="180"/>
      <c r="T65" s="180"/>
      <c r="U65" s="180"/>
      <c r="V65" s="180"/>
      <c r="W65" s="180"/>
      <c r="X65" s="180"/>
      <c r="Y65" s="180"/>
      <c r="Z65" s="180"/>
      <c r="AA65" s="180"/>
      <c r="AB65" s="180"/>
      <c r="AC65" s="180"/>
      <c r="AD65" s="106"/>
      <c r="BA65" s="3">
        <v>64</v>
      </c>
      <c r="BH65" s="3" t="s">
        <v>2635</v>
      </c>
      <c r="BI65" s="3" t="s">
        <v>2636</v>
      </c>
      <c r="BM65" s="3" t="s">
        <v>2637</v>
      </c>
      <c r="BN65" s="3" t="s">
        <v>2638</v>
      </c>
      <c r="BO65" s="3" t="s">
        <v>2639</v>
      </c>
      <c r="BP65" s="3" t="s">
        <v>2640</v>
      </c>
      <c r="BQ65" s="3" t="s">
        <v>2641</v>
      </c>
      <c r="BU65" s="3" t="s">
        <v>2642</v>
      </c>
      <c r="BV65" s="3" t="s">
        <v>2643</v>
      </c>
      <c r="CA65" s="3" t="s">
        <v>2644</v>
      </c>
      <c r="CE65" s="3" t="s">
        <v>2645</v>
      </c>
      <c r="CF65" s="3" t="s">
        <v>2646</v>
      </c>
      <c r="CI65" s="3">
        <v>64</v>
      </c>
      <c r="CP65" s="3" t="s">
        <v>2647</v>
      </c>
      <c r="CQ65" s="3" t="s">
        <v>2648</v>
      </c>
      <c r="CU65" s="3" t="s">
        <v>2649</v>
      </c>
      <c r="CV65" s="3" t="s">
        <v>2650</v>
      </c>
      <c r="CW65" s="3" t="s">
        <v>2651</v>
      </c>
      <c r="CX65" s="3" t="s">
        <v>1030</v>
      </c>
      <c r="CY65" s="3" t="s">
        <v>2652</v>
      </c>
      <c r="DC65" s="3" t="s">
        <v>2653</v>
      </c>
      <c r="DD65" s="3" t="s">
        <v>2654</v>
      </c>
      <c r="DI65" s="3" t="s">
        <v>2655</v>
      </c>
      <c r="DM65" s="3" t="s">
        <v>2656</v>
      </c>
      <c r="DN65" s="3" t="s">
        <v>2657</v>
      </c>
    </row>
    <row r="66" spans="2:118" ht="6.75" customHeight="1">
      <c r="B66" s="105"/>
      <c r="C66" s="45"/>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106"/>
      <c r="BA66" s="3">
        <v>65</v>
      </c>
      <c r="BH66" s="3" t="s">
        <v>2658</v>
      </c>
      <c r="BI66" s="3" t="s">
        <v>2659</v>
      </c>
      <c r="BM66" s="3" t="s">
        <v>2660</v>
      </c>
      <c r="BN66" s="3" t="s">
        <v>2661</v>
      </c>
      <c r="BO66" s="3" t="s">
        <v>2662</v>
      </c>
      <c r="BP66" s="3" t="s">
        <v>2663</v>
      </c>
      <c r="BQ66" s="3" t="s">
        <v>2664</v>
      </c>
      <c r="BU66" s="3" t="s">
        <v>2665</v>
      </c>
      <c r="BV66" s="3" t="s">
        <v>2666</v>
      </c>
      <c r="CA66" s="3" t="s">
        <v>2667</v>
      </c>
      <c r="CE66" s="3" t="s">
        <v>2668</v>
      </c>
      <c r="CF66" s="3" t="s">
        <v>2669</v>
      </c>
      <c r="CI66" s="3">
        <v>65</v>
      </c>
      <c r="CP66" s="3" t="s">
        <v>2670</v>
      </c>
      <c r="CQ66" s="3" t="s">
        <v>2671</v>
      </c>
      <c r="CU66" s="3" t="s">
        <v>2672</v>
      </c>
      <c r="CV66" s="3" t="s">
        <v>2673</v>
      </c>
      <c r="CW66" s="3" t="s">
        <v>2674</v>
      </c>
      <c r="CX66" s="3" t="s">
        <v>2675</v>
      </c>
      <c r="CY66" s="3" t="s">
        <v>2676</v>
      </c>
      <c r="DC66" s="3" t="s">
        <v>2677</v>
      </c>
      <c r="DD66" s="3" t="s">
        <v>2678</v>
      </c>
      <c r="DI66" s="3" t="s">
        <v>2679</v>
      </c>
      <c r="DM66" s="3" t="s">
        <v>441</v>
      </c>
      <c r="DN66" s="3" t="s">
        <v>417</v>
      </c>
    </row>
    <row r="67" spans="2:118" ht="24" customHeight="1">
      <c r="B67" s="105"/>
      <c r="C67" s="45"/>
      <c r="D67" s="180" t="s">
        <v>2680</v>
      </c>
      <c r="E67" s="180"/>
      <c r="F67" s="180"/>
      <c r="G67" s="180"/>
      <c r="H67" s="180"/>
      <c r="I67" s="180"/>
      <c r="J67" s="180"/>
      <c r="K67" s="180"/>
      <c r="L67" s="180"/>
      <c r="M67" s="180"/>
      <c r="N67" s="180"/>
      <c r="O67" s="180"/>
      <c r="P67" s="180"/>
      <c r="Q67" s="180"/>
      <c r="R67" s="180"/>
      <c r="S67" s="180"/>
      <c r="T67" s="180"/>
      <c r="U67" s="180"/>
      <c r="V67" s="180"/>
      <c r="W67" s="180"/>
      <c r="X67" s="180"/>
      <c r="Y67" s="180"/>
      <c r="Z67" s="180"/>
      <c r="AA67" s="180"/>
      <c r="AB67" s="180"/>
      <c r="AC67" s="180"/>
      <c r="AD67" s="106"/>
      <c r="BA67" s="3">
        <v>66</v>
      </c>
      <c r="BH67" s="3" t="s">
        <v>2681</v>
      </c>
      <c r="BI67" s="3" t="s">
        <v>2682</v>
      </c>
      <c r="BM67" s="3" t="s">
        <v>2683</v>
      </c>
      <c r="BN67" s="3" t="s">
        <v>2684</v>
      </c>
      <c r="BO67" s="3" t="s">
        <v>2685</v>
      </c>
      <c r="BP67" s="3" t="s">
        <v>2686</v>
      </c>
      <c r="BQ67" s="3" t="s">
        <v>2687</v>
      </c>
      <c r="BU67" s="3" t="s">
        <v>2688</v>
      </c>
      <c r="BV67" s="3" t="s">
        <v>2689</v>
      </c>
      <c r="CA67" s="3" t="s">
        <v>2690</v>
      </c>
      <c r="CE67" s="3" t="s">
        <v>2691</v>
      </c>
      <c r="CF67" s="3" t="s">
        <v>2692</v>
      </c>
      <c r="CI67" s="3">
        <v>66</v>
      </c>
      <c r="CP67" s="3" t="s">
        <v>2693</v>
      </c>
      <c r="CQ67" s="3" t="s">
        <v>2694</v>
      </c>
      <c r="CU67" s="3" t="s">
        <v>2695</v>
      </c>
      <c r="CV67" s="3" t="s">
        <v>2696</v>
      </c>
      <c r="CW67" s="3" t="s">
        <v>2697</v>
      </c>
      <c r="CX67" s="3" t="s">
        <v>2698</v>
      </c>
      <c r="CY67" s="3" t="s">
        <v>2699</v>
      </c>
      <c r="DC67" s="3" t="s">
        <v>2700</v>
      </c>
      <c r="DD67" s="3" t="s">
        <v>1000</v>
      </c>
      <c r="DI67" s="3" t="s">
        <v>2701</v>
      </c>
      <c r="DM67" s="3" t="s">
        <v>2702</v>
      </c>
      <c r="DN67" s="3" t="s">
        <v>2703</v>
      </c>
    </row>
    <row r="68" spans="2:118" ht="6.75" customHeight="1">
      <c r="B68" s="105"/>
      <c r="C68" s="45"/>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106"/>
      <c r="BA68" s="3">
        <v>67</v>
      </c>
      <c r="BH68" s="3" t="s">
        <v>2704</v>
      </c>
      <c r="BI68" s="3" t="s">
        <v>2705</v>
      </c>
      <c r="BM68" s="3" t="s">
        <v>2706</v>
      </c>
      <c r="BN68" s="3" t="s">
        <v>2707</v>
      </c>
      <c r="BO68" s="3" t="s">
        <v>2708</v>
      </c>
      <c r="BP68" s="3" t="s">
        <v>2709</v>
      </c>
      <c r="BQ68" s="3" t="s">
        <v>2710</v>
      </c>
      <c r="BU68" s="3" t="s">
        <v>2711</v>
      </c>
      <c r="BV68" s="3" t="s">
        <v>2712</v>
      </c>
      <c r="CA68" s="3" t="s">
        <v>2713</v>
      </c>
      <c r="CE68" s="3" t="s">
        <v>2714</v>
      </c>
      <c r="CF68" s="3" t="s">
        <v>2715</v>
      </c>
      <c r="CI68" s="3">
        <v>67</v>
      </c>
      <c r="CP68" s="3" t="s">
        <v>2716</v>
      </c>
      <c r="CQ68" s="3" t="s">
        <v>2717</v>
      </c>
      <c r="CU68" s="3" t="s">
        <v>2718</v>
      </c>
      <c r="CV68" s="3" t="s">
        <v>2719</v>
      </c>
      <c r="CW68" s="3" t="s">
        <v>2720</v>
      </c>
      <c r="CX68" s="3" t="s">
        <v>2721</v>
      </c>
      <c r="CY68" s="3" t="s">
        <v>2722</v>
      </c>
      <c r="DC68" s="3" t="s">
        <v>2723</v>
      </c>
      <c r="DD68" s="3" t="s">
        <v>485</v>
      </c>
      <c r="DI68" s="3" t="s">
        <v>1872</v>
      </c>
      <c r="DM68" s="3" t="s">
        <v>2724</v>
      </c>
      <c r="DN68" s="3" t="s">
        <v>2725</v>
      </c>
    </row>
    <row r="69" spans="2:118" ht="24" customHeight="1">
      <c r="B69" s="105"/>
      <c r="C69" s="45"/>
      <c r="D69" s="180" t="s">
        <v>2726</v>
      </c>
      <c r="E69" s="180"/>
      <c r="F69" s="180"/>
      <c r="G69" s="180"/>
      <c r="H69" s="180"/>
      <c r="I69" s="180"/>
      <c r="J69" s="180"/>
      <c r="K69" s="180"/>
      <c r="L69" s="180"/>
      <c r="M69" s="180"/>
      <c r="N69" s="180"/>
      <c r="O69" s="180"/>
      <c r="P69" s="180"/>
      <c r="Q69" s="180"/>
      <c r="R69" s="180"/>
      <c r="S69" s="180"/>
      <c r="T69" s="180"/>
      <c r="U69" s="180"/>
      <c r="V69" s="180"/>
      <c r="W69" s="180"/>
      <c r="X69" s="180"/>
      <c r="Y69" s="180"/>
      <c r="Z69" s="180"/>
      <c r="AA69" s="180"/>
      <c r="AB69" s="180"/>
      <c r="AC69" s="180"/>
      <c r="AD69" s="106"/>
      <c r="BA69" s="3">
        <v>68</v>
      </c>
      <c r="BH69" s="3" t="s">
        <v>2727</v>
      </c>
      <c r="BI69" s="3" t="s">
        <v>2728</v>
      </c>
      <c r="BM69" s="3" t="s">
        <v>2729</v>
      </c>
      <c r="BN69" s="3" t="s">
        <v>2730</v>
      </c>
      <c r="BO69" s="3" t="s">
        <v>2731</v>
      </c>
      <c r="BP69" s="3" t="s">
        <v>2732</v>
      </c>
      <c r="BQ69" s="3" t="s">
        <v>2733</v>
      </c>
      <c r="BU69" s="3" t="s">
        <v>2734</v>
      </c>
      <c r="BV69" s="3" t="s">
        <v>2735</v>
      </c>
      <c r="CA69" s="3" t="s">
        <v>2736</v>
      </c>
      <c r="CE69" s="3" t="s">
        <v>2737</v>
      </c>
      <c r="CF69" s="3" t="s">
        <v>2738</v>
      </c>
      <c r="CI69" s="3">
        <v>68</v>
      </c>
      <c r="CP69" s="3" t="s">
        <v>2739</v>
      </c>
      <c r="CQ69" s="3" t="s">
        <v>355</v>
      </c>
      <c r="CU69" s="3" t="s">
        <v>2740</v>
      </c>
      <c r="CV69" s="3" t="s">
        <v>2741</v>
      </c>
      <c r="CW69" s="3" t="s">
        <v>2742</v>
      </c>
      <c r="CX69" s="3" t="s">
        <v>2743</v>
      </c>
      <c r="CY69" s="3" t="s">
        <v>2744</v>
      </c>
      <c r="DC69" s="3" t="s">
        <v>2745</v>
      </c>
      <c r="DD69" s="3" t="s">
        <v>2746</v>
      </c>
      <c r="DI69" s="3" t="s">
        <v>2747</v>
      </c>
      <c r="DM69" s="3" t="s">
        <v>2748</v>
      </c>
      <c r="DN69" s="3" t="s">
        <v>2749</v>
      </c>
    </row>
    <row r="70" spans="2:118" ht="6.75" customHeight="1">
      <c r="B70" s="105"/>
      <c r="C70" s="45"/>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106"/>
      <c r="BA70" s="3">
        <v>69</v>
      </c>
      <c r="BH70" s="3" t="s">
        <v>2750</v>
      </c>
      <c r="BM70" s="3" t="s">
        <v>2751</v>
      </c>
      <c r="BN70" s="3" t="s">
        <v>2752</v>
      </c>
      <c r="BO70" s="3" t="s">
        <v>2753</v>
      </c>
      <c r="BP70" s="3" t="s">
        <v>2754</v>
      </c>
      <c r="BQ70" s="3" t="s">
        <v>2755</v>
      </c>
      <c r="BU70" s="3" t="s">
        <v>2756</v>
      </c>
      <c r="BV70" s="3" t="s">
        <v>2757</v>
      </c>
      <c r="CA70" s="3" t="s">
        <v>2758</v>
      </c>
      <c r="CE70" s="3" t="s">
        <v>2759</v>
      </c>
      <c r="CF70" s="3" t="s">
        <v>2760</v>
      </c>
      <c r="CI70" s="3">
        <v>69</v>
      </c>
      <c r="CP70" s="3" t="s">
        <v>2761</v>
      </c>
      <c r="CU70" s="3" t="s">
        <v>2762</v>
      </c>
      <c r="CV70" s="3" t="s">
        <v>2763</v>
      </c>
      <c r="CW70" s="3" t="s">
        <v>2764</v>
      </c>
      <c r="CX70" s="3" t="s">
        <v>2765</v>
      </c>
      <c r="CY70" s="3" t="s">
        <v>2766</v>
      </c>
      <c r="DC70" s="3" t="s">
        <v>2767</v>
      </c>
      <c r="DD70" s="3" t="s">
        <v>2768</v>
      </c>
      <c r="DI70" s="3" t="s">
        <v>2769</v>
      </c>
      <c r="DM70" s="3" t="s">
        <v>2770</v>
      </c>
      <c r="DN70" s="3" t="s">
        <v>2771</v>
      </c>
    </row>
    <row r="71" spans="2:118" ht="36" customHeight="1">
      <c r="B71" s="105"/>
      <c r="C71" s="45"/>
      <c r="D71" s="180" t="s">
        <v>2772</v>
      </c>
      <c r="E71" s="180"/>
      <c r="F71" s="180"/>
      <c r="G71" s="180"/>
      <c r="H71" s="180"/>
      <c r="I71" s="180"/>
      <c r="J71" s="180"/>
      <c r="K71" s="180"/>
      <c r="L71" s="180"/>
      <c r="M71" s="180"/>
      <c r="N71" s="180"/>
      <c r="O71" s="180"/>
      <c r="P71" s="180"/>
      <c r="Q71" s="180"/>
      <c r="R71" s="180"/>
      <c r="S71" s="180"/>
      <c r="T71" s="180"/>
      <c r="U71" s="180"/>
      <c r="V71" s="180"/>
      <c r="W71" s="180"/>
      <c r="X71" s="180"/>
      <c r="Y71" s="180"/>
      <c r="Z71" s="180"/>
      <c r="AA71" s="180"/>
      <c r="AB71" s="180"/>
      <c r="AC71" s="180"/>
      <c r="AD71" s="106"/>
      <c r="BA71" s="3">
        <v>70</v>
      </c>
      <c r="BH71" s="3" t="s">
        <v>2773</v>
      </c>
      <c r="BM71" s="3" t="s">
        <v>2774</v>
      </c>
      <c r="BN71" s="3" t="s">
        <v>2775</v>
      </c>
      <c r="BO71" s="3" t="s">
        <v>2776</v>
      </c>
      <c r="BP71" s="3" t="s">
        <v>2777</v>
      </c>
      <c r="BQ71" s="3" t="s">
        <v>2778</v>
      </c>
      <c r="BU71" s="3" t="s">
        <v>2779</v>
      </c>
      <c r="BV71" s="3" t="s">
        <v>2780</v>
      </c>
      <c r="CA71" s="3" t="s">
        <v>2781</v>
      </c>
      <c r="CE71" s="3" t="s">
        <v>2782</v>
      </c>
      <c r="CF71" s="3" t="s">
        <v>2783</v>
      </c>
      <c r="CI71" s="3">
        <v>70</v>
      </c>
      <c r="CP71" s="3" t="s">
        <v>2784</v>
      </c>
      <c r="CU71" s="3" t="s">
        <v>2785</v>
      </c>
      <c r="CV71" s="3" t="s">
        <v>2786</v>
      </c>
      <c r="CW71" s="3" t="s">
        <v>2787</v>
      </c>
      <c r="CX71" s="3" t="s">
        <v>167</v>
      </c>
      <c r="CY71" s="3" t="s">
        <v>2788</v>
      </c>
      <c r="DC71" s="3" t="s">
        <v>2789</v>
      </c>
      <c r="DD71" s="3" t="s">
        <v>2790</v>
      </c>
      <c r="DI71" s="3" t="s">
        <v>2791</v>
      </c>
      <c r="DM71" s="3" t="s">
        <v>2792</v>
      </c>
      <c r="DN71" s="3" t="s">
        <v>2793</v>
      </c>
    </row>
    <row r="72" spans="2:118" ht="6.75" customHeight="1">
      <c r="B72" s="105"/>
      <c r="C72" s="45"/>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106"/>
      <c r="BA72" s="3">
        <v>71</v>
      </c>
      <c r="BH72" s="3" t="s">
        <v>2794</v>
      </c>
      <c r="BM72" s="3" t="s">
        <v>2795</v>
      </c>
      <c r="BN72" s="3" t="s">
        <v>2796</v>
      </c>
      <c r="BO72" s="3" t="s">
        <v>2797</v>
      </c>
      <c r="BP72" s="3" t="s">
        <v>2798</v>
      </c>
      <c r="BQ72" s="3" t="s">
        <v>2799</v>
      </c>
      <c r="BU72" s="3" t="s">
        <v>2800</v>
      </c>
      <c r="BV72" s="3" t="s">
        <v>2801</v>
      </c>
      <c r="CA72" s="3" t="s">
        <v>2802</v>
      </c>
      <c r="CE72" s="3" t="s">
        <v>2803</v>
      </c>
      <c r="CF72" s="3" t="s">
        <v>2804</v>
      </c>
      <c r="CI72" s="3">
        <v>71</v>
      </c>
      <c r="CP72" s="3" t="s">
        <v>2805</v>
      </c>
      <c r="CU72" s="3" t="s">
        <v>2806</v>
      </c>
      <c r="CV72" s="3" t="s">
        <v>2807</v>
      </c>
      <c r="CW72" s="3" t="s">
        <v>2808</v>
      </c>
      <c r="CX72" s="3" t="s">
        <v>2809</v>
      </c>
      <c r="CY72" s="3" t="s">
        <v>2810</v>
      </c>
      <c r="DC72" s="3" t="s">
        <v>2811</v>
      </c>
      <c r="DD72" s="3" t="s">
        <v>2812</v>
      </c>
      <c r="DI72" s="3" t="s">
        <v>257</v>
      </c>
      <c r="DM72" s="3" t="s">
        <v>2813</v>
      </c>
      <c r="DN72" s="3" t="s">
        <v>2814</v>
      </c>
    </row>
    <row r="73" spans="2:118" ht="15" customHeight="1">
      <c r="B73" s="105"/>
      <c r="C73" s="45"/>
      <c r="D73" s="180" t="s">
        <v>2815</v>
      </c>
      <c r="E73" s="180"/>
      <c r="F73" s="180"/>
      <c r="G73" s="180"/>
      <c r="H73" s="180"/>
      <c r="I73" s="180"/>
      <c r="J73" s="180"/>
      <c r="K73" s="180"/>
      <c r="L73" s="180"/>
      <c r="M73" s="180"/>
      <c r="N73" s="180"/>
      <c r="O73" s="180"/>
      <c r="P73" s="180"/>
      <c r="Q73" s="180"/>
      <c r="R73" s="180"/>
      <c r="S73" s="180"/>
      <c r="T73" s="180"/>
      <c r="U73" s="180"/>
      <c r="V73" s="180"/>
      <c r="W73" s="180"/>
      <c r="X73" s="180"/>
      <c r="Y73" s="180"/>
      <c r="Z73" s="180"/>
      <c r="AA73" s="180"/>
      <c r="AB73" s="180"/>
      <c r="AC73" s="180"/>
      <c r="AD73" s="106"/>
      <c r="BA73" s="3">
        <v>72</v>
      </c>
      <c r="BH73" s="3" t="s">
        <v>2816</v>
      </c>
      <c r="BM73" s="3" t="s">
        <v>2817</v>
      </c>
      <c r="BN73" s="3" t="s">
        <v>2818</v>
      </c>
      <c r="BO73" s="3" t="s">
        <v>2819</v>
      </c>
      <c r="BP73" s="3" t="s">
        <v>2820</v>
      </c>
      <c r="BQ73" s="3" t="s">
        <v>2821</v>
      </c>
      <c r="BU73" s="3" t="s">
        <v>2822</v>
      </c>
      <c r="BV73" s="3" t="s">
        <v>2823</v>
      </c>
      <c r="CA73" s="3" t="s">
        <v>2824</v>
      </c>
      <c r="CE73" s="3" t="s">
        <v>2825</v>
      </c>
      <c r="CF73" s="3" t="s">
        <v>2826</v>
      </c>
      <c r="CI73" s="3">
        <v>72</v>
      </c>
      <c r="CP73" s="3" t="s">
        <v>2827</v>
      </c>
      <c r="CU73" s="3" t="s">
        <v>2828</v>
      </c>
      <c r="CV73" s="3" t="s">
        <v>2829</v>
      </c>
      <c r="CW73" s="3" t="s">
        <v>2830</v>
      </c>
      <c r="CX73" s="3" t="s">
        <v>1254</v>
      </c>
      <c r="CY73" s="3" t="s">
        <v>2831</v>
      </c>
      <c r="DC73" s="3" t="s">
        <v>2832</v>
      </c>
      <c r="DD73" s="3" t="s">
        <v>1413</v>
      </c>
      <c r="DI73" s="3" t="s">
        <v>2833</v>
      </c>
      <c r="DM73" s="3" t="s">
        <v>2834</v>
      </c>
      <c r="DN73" s="3" t="s">
        <v>2835</v>
      </c>
    </row>
    <row r="74" spans="2:118" ht="6.75" customHeight="1">
      <c r="B74" s="105"/>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106"/>
      <c r="BA74" s="3">
        <v>73</v>
      </c>
      <c r="BH74" s="3" t="s">
        <v>2836</v>
      </c>
      <c r="BM74" s="3" t="s">
        <v>2837</v>
      </c>
      <c r="BN74" s="3" t="s">
        <v>2838</v>
      </c>
      <c r="BO74" s="3" t="s">
        <v>2839</v>
      </c>
      <c r="BP74" s="3" t="s">
        <v>2840</v>
      </c>
      <c r="BQ74" s="3" t="s">
        <v>2841</v>
      </c>
      <c r="BU74" s="3" t="s">
        <v>2842</v>
      </c>
      <c r="BV74" s="3" t="s">
        <v>2843</v>
      </c>
      <c r="CA74" s="3">
        <v>26099</v>
      </c>
      <c r="CE74" s="3" t="s">
        <v>2844</v>
      </c>
      <c r="CF74" s="3" t="s">
        <v>2845</v>
      </c>
      <c r="CI74" s="3">
        <v>73</v>
      </c>
      <c r="CP74" s="3" t="s">
        <v>1254</v>
      </c>
      <c r="CU74" s="3" t="s">
        <v>2846</v>
      </c>
      <c r="CV74" s="3" t="s">
        <v>2847</v>
      </c>
      <c r="CW74" s="3" t="s">
        <v>2848</v>
      </c>
      <c r="CX74" s="3" t="s">
        <v>2849</v>
      </c>
      <c r="CY74" s="3" t="s">
        <v>2850</v>
      </c>
      <c r="DC74" s="3" t="s">
        <v>2851</v>
      </c>
      <c r="DD74" s="3" t="s">
        <v>2852</v>
      </c>
      <c r="DI74" s="3" t="s">
        <v>355</v>
      </c>
      <c r="DM74" s="3" t="s">
        <v>2853</v>
      </c>
      <c r="DN74" s="3" t="s">
        <v>2854</v>
      </c>
    </row>
    <row r="75" spans="2:118" ht="36" customHeight="1">
      <c r="B75" s="105"/>
      <c r="C75" s="180" t="s">
        <v>2855</v>
      </c>
      <c r="D75" s="180"/>
      <c r="E75" s="180"/>
      <c r="F75" s="180"/>
      <c r="G75" s="180"/>
      <c r="H75" s="180"/>
      <c r="I75" s="180"/>
      <c r="J75" s="180"/>
      <c r="K75" s="180"/>
      <c r="L75" s="180"/>
      <c r="M75" s="180"/>
      <c r="N75" s="180"/>
      <c r="O75" s="180"/>
      <c r="P75" s="180"/>
      <c r="Q75" s="180"/>
      <c r="R75" s="180"/>
      <c r="S75" s="180"/>
      <c r="T75" s="180"/>
      <c r="U75" s="180"/>
      <c r="V75" s="180"/>
      <c r="W75" s="180"/>
      <c r="X75" s="180"/>
      <c r="Y75" s="180"/>
      <c r="Z75" s="180"/>
      <c r="AA75" s="180"/>
      <c r="AB75" s="180"/>
      <c r="AC75" s="180"/>
      <c r="AD75" s="106"/>
      <c r="BA75" s="3">
        <v>74</v>
      </c>
      <c r="BH75" s="3" t="s">
        <v>2856</v>
      </c>
      <c r="BM75" s="3" t="s">
        <v>2857</v>
      </c>
      <c r="BN75" s="3" t="s">
        <v>2858</v>
      </c>
      <c r="BO75" s="3" t="s">
        <v>2859</v>
      </c>
      <c r="BP75" s="3" t="s">
        <v>2860</v>
      </c>
      <c r="BQ75" s="3" t="s">
        <v>2861</v>
      </c>
      <c r="BU75" s="3" t="s">
        <v>2862</v>
      </c>
      <c r="BV75" s="3" t="s">
        <v>2863</v>
      </c>
      <c r="CE75" s="3" t="s">
        <v>2864</v>
      </c>
      <c r="CF75" s="3" t="s">
        <v>2865</v>
      </c>
      <c r="CI75" s="3">
        <v>74</v>
      </c>
      <c r="CP75" s="3" t="s">
        <v>2866</v>
      </c>
      <c r="CU75" s="3" t="s">
        <v>2867</v>
      </c>
      <c r="CV75" s="3" t="s">
        <v>2868</v>
      </c>
      <c r="CW75" s="3" t="s">
        <v>2869</v>
      </c>
      <c r="CX75" s="3" t="s">
        <v>2870</v>
      </c>
      <c r="CY75" s="3" t="s">
        <v>2871</v>
      </c>
      <c r="DC75" s="3" t="s">
        <v>2872</v>
      </c>
      <c r="DD75" s="3" t="s">
        <v>2873</v>
      </c>
      <c r="DM75" s="3" t="s">
        <v>2874</v>
      </c>
      <c r="DN75" s="3" t="s">
        <v>2875</v>
      </c>
    </row>
    <row r="76" spans="2:118" ht="6.75" customHeight="1">
      <c r="B76" s="10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106"/>
      <c r="BA76" s="3">
        <v>75</v>
      </c>
      <c r="BH76" s="3" t="s">
        <v>2876</v>
      </c>
      <c r="BM76" s="3" t="s">
        <v>2877</v>
      </c>
      <c r="BN76" s="3" t="s">
        <v>2878</v>
      </c>
      <c r="BO76" s="3" t="s">
        <v>2879</v>
      </c>
      <c r="BP76" s="3" t="s">
        <v>2880</v>
      </c>
      <c r="BQ76" s="3" t="s">
        <v>2881</v>
      </c>
      <c r="BU76" s="3" t="s">
        <v>2882</v>
      </c>
      <c r="BV76" s="3" t="s">
        <v>2883</v>
      </c>
      <c r="CE76" s="3" t="s">
        <v>2884</v>
      </c>
      <c r="CF76" s="3" t="s">
        <v>2885</v>
      </c>
      <c r="CI76" s="3">
        <v>75</v>
      </c>
      <c r="CP76" s="3" t="s">
        <v>2886</v>
      </c>
      <c r="CU76" s="3" t="s">
        <v>2887</v>
      </c>
      <c r="CV76" s="3" t="s">
        <v>2888</v>
      </c>
      <c r="CW76" s="3" t="s">
        <v>2357</v>
      </c>
      <c r="CX76" s="3" t="s">
        <v>2889</v>
      </c>
      <c r="CY76" s="3" t="s">
        <v>2890</v>
      </c>
      <c r="DC76" s="3" t="s">
        <v>2891</v>
      </c>
      <c r="DD76" s="3" t="s">
        <v>1791</v>
      </c>
      <c r="DM76" s="3" t="s">
        <v>2892</v>
      </c>
      <c r="DN76" s="3" t="s">
        <v>2893</v>
      </c>
    </row>
    <row r="77" spans="2:118" ht="72" customHeight="1">
      <c r="B77" s="105"/>
      <c r="C77" s="189" t="s">
        <v>2894</v>
      </c>
      <c r="D77" s="189"/>
      <c r="E77" s="189"/>
      <c r="F77" s="189"/>
      <c r="G77" s="189"/>
      <c r="H77" s="189"/>
      <c r="I77" s="189"/>
      <c r="J77" s="189"/>
      <c r="K77" s="189"/>
      <c r="L77" s="189"/>
      <c r="M77" s="189"/>
      <c r="N77" s="189"/>
      <c r="O77" s="189"/>
      <c r="P77" s="189"/>
      <c r="Q77" s="189"/>
      <c r="R77" s="189"/>
      <c r="S77" s="189"/>
      <c r="T77" s="189"/>
      <c r="U77" s="189"/>
      <c r="V77" s="189"/>
      <c r="W77" s="189"/>
      <c r="X77" s="189"/>
      <c r="Y77" s="189"/>
      <c r="Z77" s="189"/>
      <c r="AA77" s="189"/>
      <c r="AB77" s="189"/>
      <c r="AC77" s="189"/>
      <c r="AD77" s="106"/>
      <c r="BA77" s="3">
        <v>76</v>
      </c>
      <c r="BH77" s="3" t="s">
        <v>2895</v>
      </c>
      <c r="BM77" s="3" t="s">
        <v>2896</v>
      </c>
      <c r="BN77" s="3" t="s">
        <v>2897</v>
      </c>
      <c r="BO77" s="3" t="s">
        <v>2898</v>
      </c>
      <c r="BP77" s="3" t="s">
        <v>2899</v>
      </c>
      <c r="BQ77" s="3" t="s">
        <v>2900</v>
      </c>
      <c r="BU77" s="3" t="s">
        <v>2901</v>
      </c>
      <c r="BV77" s="3" t="s">
        <v>2902</v>
      </c>
      <c r="CE77" s="3" t="s">
        <v>2903</v>
      </c>
      <c r="CF77" s="3" t="s">
        <v>2904</v>
      </c>
      <c r="CI77" s="3">
        <v>76</v>
      </c>
      <c r="CP77" s="3" t="s">
        <v>2905</v>
      </c>
      <c r="CU77" s="3" t="s">
        <v>2906</v>
      </c>
      <c r="CV77" s="3" t="s">
        <v>2907</v>
      </c>
      <c r="CW77" s="3" t="s">
        <v>2908</v>
      </c>
      <c r="CX77" s="3" t="s">
        <v>2909</v>
      </c>
      <c r="CY77" s="3" t="s">
        <v>2910</v>
      </c>
      <c r="DC77" s="3" t="s">
        <v>2911</v>
      </c>
      <c r="DD77" s="3" t="s">
        <v>2912</v>
      </c>
      <c r="DM77" s="3" t="s">
        <v>2913</v>
      </c>
      <c r="DN77" s="3" t="s">
        <v>2914</v>
      </c>
    </row>
    <row r="78" spans="2:118" ht="6.75" customHeight="1">
      <c r="B78" s="10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106"/>
      <c r="BA78" s="3">
        <v>77</v>
      </c>
      <c r="BH78" s="3" t="s">
        <v>2915</v>
      </c>
      <c r="BM78" s="3" t="s">
        <v>2916</v>
      </c>
      <c r="BN78" s="3" t="s">
        <v>2917</v>
      </c>
      <c r="BO78" s="3" t="s">
        <v>2918</v>
      </c>
      <c r="BP78" s="3" t="s">
        <v>2919</v>
      </c>
      <c r="BQ78" s="3" t="s">
        <v>2920</v>
      </c>
      <c r="BU78" s="3" t="s">
        <v>2921</v>
      </c>
      <c r="BV78" s="3" t="s">
        <v>2922</v>
      </c>
      <c r="CE78" s="3" t="s">
        <v>2923</v>
      </c>
      <c r="CF78" s="3" t="s">
        <v>2924</v>
      </c>
      <c r="CI78" s="3">
        <v>77</v>
      </c>
      <c r="CP78" s="3" t="s">
        <v>2925</v>
      </c>
      <c r="CU78" s="3" t="s">
        <v>2926</v>
      </c>
      <c r="CV78" s="3" t="s">
        <v>2927</v>
      </c>
      <c r="CW78" s="3" t="s">
        <v>2928</v>
      </c>
      <c r="CX78" s="3" t="s">
        <v>2929</v>
      </c>
      <c r="CY78" s="3" t="s">
        <v>2930</v>
      </c>
      <c r="DC78" s="3" t="s">
        <v>2931</v>
      </c>
      <c r="DD78" s="3" t="s">
        <v>2932</v>
      </c>
      <c r="DM78" s="3" t="s">
        <v>2933</v>
      </c>
      <c r="DN78" s="3" t="s">
        <v>2934</v>
      </c>
    </row>
    <row r="79" spans="2:118" ht="15" customHeight="1">
      <c r="B79" s="105"/>
      <c r="C79" s="189" t="s">
        <v>2935</v>
      </c>
      <c r="D79" s="189"/>
      <c r="E79" s="189"/>
      <c r="F79" s="189"/>
      <c r="G79" s="189"/>
      <c r="H79" s="189"/>
      <c r="I79" s="189"/>
      <c r="J79" s="189"/>
      <c r="K79" s="189"/>
      <c r="L79" s="189"/>
      <c r="M79" s="189"/>
      <c r="N79" s="189"/>
      <c r="O79" s="189"/>
      <c r="P79" s="189"/>
      <c r="Q79" s="189"/>
      <c r="R79" s="189"/>
      <c r="S79" s="189"/>
      <c r="T79" s="189"/>
      <c r="U79" s="189"/>
      <c r="V79" s="189"/>
      <c r="W79" s="189"/>
      <c r="X79" s="189"/>
      <c r="Y79" s="189"/>
      <c r="Z79" s="189"/>
      <c r="AA79" s="189"/>
      <c r="AB79" s="189"/>
      <c r="AC79" s="189"/>
      <c r="AD79" s="106"/>
      <c r="BA79" s="3">
        <v>78</v>
      </c>
      <c r="BH79" s="3" t="s">
        <v>2936</v>
      </c>
      <c r="BM79" s="3" t="s">
        <v>2937</v>
      </c>
      <c r="BN79" s="3" t="s">
        <v>2938</v>
      </c>
      <c r="BO79" s="3" t="s">
        <v>2939</v>
      </c>
      <c r="BP79" s="3" t="s">
        <v>2940</v>
      </c>
      <c r="BQ79" s="3" t="s">
        <v>2941</v>
      </c>
      <c r="BU79" s="3" t="s">
        <v>2942</v>
      </c>
      <c r="BV79" s="3" t="s">
        <v>2943</v>
      </c>
      <c r="CE79" s="3" t="s">
        <v>2944</v>
      </c>
      <c r="CF79" s="3" t="s">
        <v>2945</v>
      </c>
      <c r="CI79" s="3">
        <v>78</v>
      </c>
      <c r="CP79" s="3" t="s">
        <v>2946</v>
      </c>
      <c r="CU79" s="3" t="s">
        <v>2947</v>
      </c>
      <c r="CV79" s="3" t="s">
        <v>2948</v>
      </c>
      <c r="CW79" s="3" t="s">
        <v>2949</v>
      </c>
      <c r="CX79" s="3" t="s">
        <v>2950</v>
      </c>
      <c r="CY79" s="3" t="s">
        <v>2951</v>
      </c>
      <c r="DC79" s="3" t="s">
        <v>2952</v>
      </c>
      <c r="DD79" s="3" t="s">
        <v>2953</v>
      </c>
      <c r="DM79" s="3" t="s">
        <v>2954</v>
      </c>
      <c r="DN79" s="3" t="s">
        <v>2955</v>
      </c>
    </row>
    <row r="80" spans="2:118" ht="6.75" customHeight="1">
      <c r="B80" s="10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106"/>
      <c r="BA80" s="3">
        <v>79</v>
      </c>
      <c r="BH80" s="3" t="s">
        <v>2956</v>
      </c>
      <c r="BM80" s="3" t="s">
        <v>2957</v>
      </c>
      <c r="BN80" s="3" t="s">
        <v>2958</v>
      </c>
      <c r="BO80" s="3" t="s">
        <v>2959</v>
      </c>
      <c r="BP80" s="3" t="s">
        <v>2960</v>
      </c>
      <c r="BQ80" s="3" t="s">
        <v>2961</v>
      </c>
      <c r="BU80" s="3" t="s">
        <v>2962</v>
      </c>
      <c r="BV80" s="3" t="s">
        <v>2963</v>
      </c>
      <c r="CE80" s="3" t="s">
        <v>2964</v>
      </c>
      <c r="CF80" s="3" t="s">
        <v>2965</v>
      </c>
      <c r="CI80" s="3">
        <v>79</v>
      </c>
      <c r="CP80" s="3" t="s">
        <v>1755</v>
      </c>
      <c r="CU80" s="3" t="s">
        <v>2966</v>
      </c>
      <c r="CV80" s="3" t="s">
        <v>2967</v>
      </c>
      <c r="CW80" s="3" t="s">
        <v>680</v>
      </c>
      <c r="CX80" s="3" t="s">
        <v>2968</v>
      </c>
      <c r="CY80" s="3" t="s">
        <v>2969</v>
      </c>
      <c r="DC80" s="3" t="s">
        <v>2970</v>
      </c>
      <c r="DD80" s="3" t="s">
        <v>2971</v>
      </c>
      <c r="DM80" s="3" t="s">
        <v>2972</v>
      </c>
      <c r="DN80" s="3" t="s">
        <v>2973</v>
      </c>
    </row>
    <row r="81" spans="2:118" ht="146.1" customHeight="1">
      <c r="B81" s="105"/>
      <c r="C81" s="45"/>
      <c r="D81" s="189" t="s">
        <v>2974</v>
      </c>
      <c r="E81" s="189"/>
      <c r="F81" s="189"/>
      <c r="G81" s="189"/>
      <c r="H81" s="189"/>
      <c r="I81" s="189"/>
      <c r="J81" s="189"/>
      <c r="K81" s="189"/>
      <c r="L81" s="189"/>
      <c r="M81" s="189"/>
      <c r="N81" s="189"/>
      <c r="O81" s="189"/>
      <c r="P81" s="189"/>
      <c r="Q81" s="189"/>
      <c r="R81" s="189"/>
      <c r="S81" s="189"/>
      <c r="T81" s="189"/>
      <c r="U81" s="189"/>
      <c r="V81" s="189"/>
      <c r="W81" s="189"/>
      <c r="X81" s="189"/>
      <c r="Y81" s="189"/>
      <c r="Z81" s="189"/>
      <c r="AA81" s="189"/>
      <c r="AB81" s="189"/>
      <c r="AC81" s="189"/>
      <c r="AD81" s="106"/>
      <c r="BA81" s="3">
        <v>80</v>
      </c>
      <c r="BH81" s="3" t="s">
        <v>2975</v>
      </c>
      <c r="BM81" s="3" t="s">
        <v>2976</v>
      </c>
      <c r="BN81" s="3" t="s">
        <v>2977</v>
      </c>
      <c r="BO81" s="3" t="s">
        <v>2978</v>
      </c>
      <c r="BP81" s="3" t="s">
        <v>2979</v>
      </c>
      <c r="BQ81" s="3" t="s">
        <v>2980</v>
      </c>
      <c r="BU81" s="3" t="s">
        <v>2981</v>
      </c>
      <c r="BV81" s="3" t="s">
        <v>2982</v>
      </c>
      <c r="CE81" s="3" t="s">
        <v>2983</v>
      </c>
      <c r="CF81" s="3" t="s">
        <v>2984</v>
      </c>
      <c r="CI81" s="3">
        <v>80</v>
      </c>
      <c r="CP81" s="3" t="s">
        <v>2985</v>
      </c>
      <c r="CU81" s="3" t="s">
        <v>2986</v>
      </c>
      <c r="CV81" s="3" t="s">
        <v>2987</v>
      </c>
      <c r="CW81" s="3" t="s">
        <v>2988</v>
      </c>
      <c r="CX81" s="3" t="s">
        <v>2989</v>
      </c>
      <c r="CY81" s="3" t="s">
        <v>2990</v>
      </c>
      <c r="DC81" s="3" t="s">
        <v>2991</v>
      </c>
      <c r="DD81" s="3" t="s">
        <v>2992</v>
      </c>
      <c r="DM81" s="3" t="s">
        <v>2993</v>
      </c>
      <c r="DN81" s="3" t="s">
        <v>2994</v>
      </c>
    </row>
    <row r="82" spans="2:118" ht="6.75" customHeight="1">
      <c r="B82" s="10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106"/>
      <c r="BA82" s="3">
        <v>81</v>
      </c>
      <c r="BH82" s="3" t="s">
        <v>2995</v>
      </c>
      <c r="BM82" s="3" t="s">
        <v>2996</v>
      </c>
      <c r="BN82" s="3" t="s">
        <v>2997</v>
      </c>
      <c r="BO82" s="3" t="s">
        <v>2998</v>
      </c>
      <c r="BP82" s="3" t="s">
        <v>2999</v>
      </c>
      <c r="BQ82" s="3" t="s">
        <v>3000</v>
      </c>
      <c r="BU82" s="3" t="s">
        <v>3001</v>
      </c>
      <c r="BV82" s="3" t="s">
        <v>3002</v>
      </c>
      <c r="CE82" s="3" t="s">
        <v>3003</v>
      </c>
      <c r="CF82" s="3" t="s">
        <v>3004</v>
      </c>
      <c r="CI82" s="3">
        <v>81</v>
      </c>
      <c r="CP82" s="3" t="s">
        <v>3005</v>
      </c>
      <c r="CU82" s="3" t="s">
        <v>3006</v>
      </c>
      <c r="CV82" s="3" t="s">
        <v>3007</v>
      </c>
      <c r="CW82" s="3" t="s">
        <v>3008</v>
      </c>
      <c r="CX82" s="3" t="s">
        <v>3009</v>
      </c>
      <c r="CY82" s="3" t="s">
        <v>3010</v>
      </c>
      <c r="DC82" s="3" t="s">
        <v>3011</v>
      </c>
      <c r="DD82" s="3" t="s">
        <v>3012</v>
      </c>
      <c r="DM82" s="3" t="s">
        <v>3013</v>
      </c>
      <c r="DN82" s="3" t="s">
        <v>3014</v>
      </c>
    </row>
    <row r="83" spans="2:118" ht="60" customHeight="1">
      <c r="B83" s="105"/>
      <c r="C83" s="180" t="s">
        <v>3015</v>
      </c>
      <c r="D83" s="180"/>
      <c r="E83" s="180"/>
      <c r="F83" s="180"/>
      <c r="G83" s="180"/>
      <c r="H83" s="180"/>
      <c r="I83" s="180"/>
      <c r="J83" s="180"/>
      <c r="K83" s="180"/>
      <c r="L83" s="180"/>
      <c r="M83" s="180"/>
      <c r="N83" s="180"/>
      <c r="O83" s="180"/>
      <c r="P83" s="180"/>
      <c r="Q83" s="180"/>
      <c r="R83" s="180"/>
      <c r="S83" s="180"/>
      <c r="T83" s="180"/>
      <c r="U83" s="180"/>
      <c r="V83" s="180"/>
      <c r="W83" s="180"/>
      <c r="X83" s="180"/>
      <c r="Y83" s="180"/>
      <c r="Z83" s="180"/>
      <c r="AA83" s="180"/>
      <c r="AB83" s="180"/>
      <c r="AC83" s="180"/>
      <c r="AD83" s="106"/>
      <c r="BA83" s="3">
        <v>82</v>
      </c>
      <c r="BH83" s="3" t="s">
        <v>3016</v>
      </c>
      <c r="BM83" s="3" t="s">
        <v>3017</v>
      </c>
      <c r="BN83" s="3" t="s">
        <v>3018</v>
      </c>
      <c r="BO83" s="3" t="s">
        <v>3019</v>
      </c>
      <c r="BP83" s="3" t="s">
        <v>3020</v>
      </c>
      <c r="BQ83" s="3" t="s">
        <v>3021</v>
      </c>
      <c r="BU83" s="3" t="s">
        <v>3022</v>
      </c>
      <c r="BV83" s="3" t="s">
        <v>3023</v>
      </c>
      <c r="CE83" s="3" t="s">
        <v>3024</v>
      </c>
      <c r="CF83" s="3" t="s">
        <v>3025</v>
      </c>
      <c r="CI83" s="3">
        <v>82</v>
      </c>
      <c r="CP83" s="3" t="s">
        <v>3026</v>
      </c>
      <c r="CU83" s="3" t="s">
        <v>3027</v>
      </c>
      <c r="CV83" s="3" t="s">
        <v>3028</v>
      </c>
      <c r="CW83" s="3" t="s">
        <v>3029</v>
      </c>
      <c r="CX83" s="3" t="s">
        <v>3030</v>
      </c>
      <c r="CY83" s="3" t="s">
        <v>3031</v>
      </c>
      <c r="DC83" s="3" t="s">
        <v>3032</v>
      </c>
      <c r="DD83" s="3" t="s">
        <v>3033</v>
      </c>
      <c r="DM83" s="3" t="s">
        <v>3034</v>
      </c>
      <c r="DN83" s="3" t="s">
        <v>3035</v>
      </c>
    </row>
    <row r="84" spans="2:118" ht="6.75" customHeight="1">
      <c r="B84" s="105"/>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106"/>
      <c r="BA84" s="3">
        <v>83</v>
      </c>
      <c r="BH84" s="3" t="s">
        <v>3036</v>
      </c>
      <c r="BM84" s="3" t="s">
        <v>3037</v>
      </c>
      <c r="BN84" s="3" t="s">
        <v>3038</v>
      </c>
      <c r="BO84" s="3" t="s">
        <v>3039</v>
      </c>
      <c r="BP84" s="3" t="s">
        <v>3040</v>
      </c>
      <c r="BQ84" s="3" t="s">
        <v>3041</v>
      </c>
      <c r="BU84" s="3" t="s">
        <v>3042</v>
      </c>
      <c r="BV84" s="3" t="s">
        <v>3043</v>
      </c>
      <c r="CE84" s="3" t="s">
        <v>3044</v>
      </c>
      <c r="CF84" s="3" t="s">
        <v>3045</v>
      </c>
      <c r="CI84" s="3">
        <v>83</v>
      </c>
      <c r="CP84" s="3" t="s">
        <v>3046</v>
      </c>
      <c r="CU84" s="3" t="s">
        <v>3047</v>
      </c>
      <c r="CV84" s="3" t="s">
        <v>3048</v>
      </c>
      <c r="CW84" s="3" t="s">
        <v>3049</v>
      </c>
      <c r="CX84" s="3" t="s">
        <v>3050</v>
      </c>
      <c r="CY84" s="3" t="s">
        <v>3051</v>
      </c>
      <c r="DC84" s="3" t="s">
        <v>3052</v>
      </c>
      <c r="DD84" s="3" t="s">
        <v>3053</v>
      </c>
      <c r="DM84" s="3" t="s">
        <v>3054</v>
      </c>
      <c r="DN84" s="3" t="s">
        <v>3055</v>
      </c>
    </row>
    <row r="85" spans="2:118" ht="60" customHeight="1">
      <c r="B85" s="105"/>
      <c r="C85" s="180" t="s">
        <v>3056</v>
      </c>
      <c r="D85" s="180"/>
      <c r="E85" s="180"/>
      <c r="F85" s="180"/>
      <c r="G85" s="180"/>
      <c r="H85" s="180"/>
      <c r="I85" s="180"/>
      <c r="J85" s="180"/>
      <c r="K85" s="180"/>
      <c r="L85" s="180"/>
      <c r="M85" s="180"/>
      <c r="N85" s="180"/>
      <c r="O85" s="180"/>
      <c r="P85" s="180"/>
      <c r="Q85" s="180"/>
      <c r="R85" s="180"/>
      <c r="S85" s="180"/>
      <c r="T85" s="180"/>
      <c r="U85" s="180"/>
      <c r="V85" s="180"/>
      <c r="W85" s="180"/>
      <c r="X85" s="180"/>
      <c r="Y85" s="180"/>
      <c r="Z85" s="180"/>
      <c r="AA85" s="180"/>
      <c r="AB85" s="180"/>
      <c r="AC85" s="180"/>
      <c r="AD85" s="106"/>
      <c r="BA85" s="3">
        <v>84</v>
      </c>
      <c r="BH85" s="3" t="s">
        <v>3057</v>
      </c>
      <c r="BM85" s="3" t="s">
        <v>3058</v>
      </c>
      <c r="BN85" s="3" t="s">
        <v>3059</v>
      </c>
      <c r="BO85" s="3" t="s">
        <v>3060</v>
      </c>
      <c r="BP85" s="3" t="s">
        <v>3061</v>
      </c>
      <c r="BQ85" s="3" t="s">
        <v>3062</v>
      </c>
      <c r="BU85" s="3" t="s">
        <v>3063</v>
      </c>
      <c r="BV85" s="3" t="s">
        <v>3064</v>
      </c>
      <c r="CE85" s="3" t="s">
        <v>3065</v>
      </c>
      <c r="CF85" s="3" t="s">
        <v>3066</v>
      </c>
      <c r="CI85" s="3">
        <v>84</v>
      </c>
      <c r="CP85" s="3" t="s">
        <v>3067</v>
      </c>
      <c r="CU85" s="3" t="s">
        <v>3068</v>
      </c>
      <c r="CV85" s="3" t="s">
        <v>3069</v>
      </c>
      <c r="CW85" s="3" t="s">
        <v>3070</v>
      </c>
      <c r="CX85" s="3" t="s">
        <v>3071</v>
      </c>
      <c r="CY85" s="3" t="s">
        <v>3072</v>
      </c>
      <c r="DC85" s="3" t="s">
        <v>3073</v>
      </c>
      <c r="DD85" s="3" t="s">
        <v>3074</v>
      </c>
      <c r="DM85" s="3" t="s">
        <v>3075</v>
      </c>
      <c r="DN85" s="3" t="s">
        <v>3076</v>
      </c>
    </row>
    <row r="86" spans="2:118" ht="6.75" customHeight="1">
      <c r="B86" s="105"/>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106"/>
      <c r="BA86" s="3">
        <v>85</v>
      </c>
      <c r="BH86" s="3" t="s">
        <v>3077</v>
      </c>
      <c r="BM86" s="3" t="s">
        <v>3078</v>
      </c>
      <c r="BN86" s="3">
        <v>13099</v>
      </c>
      <c r="BO86" s="3" t="s">
        <v>3079</v>
      </c>
      <c r="BP86" s="3" t="s">
        <v>3080</v>
      </c>
      <c r="BQ86" s="3" t="s">
        <v>3081</v>
      </c>
      <c r="BU86" s="3" t="s">
        <v>3082</v>
      </c>
      <c r="BV86" s="3" t="s">
        <v>3083</v>
      </c>
      <c r="CE86" s="3" t="s">
        <v>3084</v>
      </c>
      <c r="CF86" s="3" t="s">
        <v>3085</v>
      </c>
      <c r="CI86" s="3">
        <v>85</v>
      </c>
      <c r="CP86" s="3" t="s">
        <v>3086</v>
      </c>
      <c r="CU86" s="3" t="s">
        <v>1797</v>
      </c>
      <c r="CV86" s="3" t="s">
        <v>355</v>
      </c>
      <c r="CW86" s="3" t="s">
        <v>3087</v>
      </c>
      <c r="CX86" s="3" t="s">
        <v>3088</v>
      </c>
      <c r="CY86" s="3" t="s">
        <v>3089</v>
      </c>
      <c r="DC86" s="3" t="s">
        <v>3090</v>
      </c>
      <c r="DD86" s="3" t="s">
        <v>3091</v>
      </c>
      <c r="DM86" s="3" t="s">
        <v>3092</v>
      </c>
      <c r="DN86" s="3" t="s">
        <v>3093</v>
      </c>
    </row>
    <row r="87" spans="2:118" ht="24" customHeight="1">
      <c r="B87" s="105"/>
      <c r="C87" s="180" t="s">
        <v>3094</v>
      </c>
      <c r="D87" s="180"/>
      <c r="E87" s="180"/>
      <c r="F87" s="180"/>
      <c r="G87" s="180"/>
      <c r="H87" s="180"/>
      <c r="I87" s="180"/>
      <c r="J87" s="180"/>
      <c r="K87" s="180"/>
      <c r="L87" s="180"/>
      <c r="M87" s="180"/>
      <c r="N87" s="180"/>
      <c r="O87" s="180"/>
      <c r="P87" s="180"/>
      <c r="Q87" s="180"/>
      <c r="R87" s="180"/>
      <c r="S87" s="180"/>
      <c r="T87" s="180"/>
      <c r="U87" s="180"/>
      <c r="V87" s="180"/>
      <c r="W87" s="180"/>
      <c r="X87" s="180"/>
      <c r="Y87" s="180"/>
      <c r="Z87" s="180"/>
      <c r="AA87" s="180"/>
      <c r="AB87" s="180"/>
      <c r="AC87" s="180"/>
      <c r="AD87" s="106"/>
      <c r="BA87" s="3">
        <v>86</v>
      </c>
      <c r="BH87" s="3" t="s">
        <v>3095</v>
      </c>
      <c r="BM87" s="3">
        <v>12099</v>
      </c>
      <c r="BO87" s="3" t="s">
        <v>3096</v>
      </c>
      <c r="BP87" s="3" t="s">
        <v>3097</v>
      </c>
      <c r="BQ87" s="3" t="s">
        <v>3098</v>
      </c>
      <c r="BU87" s="3" t="s">
        <v>3099</v>
      </c>
      <c r="BV87" s="3" t="s">
        <v>3100</v>
      </c>
      <c r="CE87" s="3" t="s">
        <v>3101</v>
      </c>
      <c r="CF87" s="3" t="s">
        <v>3102</v>
      </c>
      <c r="CI87" s="3">
        <v>86</v>
      </c>
      <c r="CP87" s="3" t="s">
        <v>3103</v>
      </c>
      <c r="CU87" s="3" t="s">
        <v>355</v>
      </c>
      <c r="CW87" s="3" t="s">
        <v>3104</v>
      </c>
      <c r="CX87" s="3" t="s">
        <v>3105</v>
      </c>
      <c r="CY87" s="3" t="s">
        <v>3106</v>
      </c>
      <c r="DC87" s="3" t="s">
        <v>3107</v>
      </c>
      <c r="DD87" s="3" t="s">
        <v>3108</v>
      </c>
      <c r="DM87" s="3" t="s">
        <v>3109</v>
      </c>
      <c r="DN87" s="3" t="s">
        <v>3110</v>
      </c>
    </row>
    <row r="88" spans="2:118" ht="15" customHeight="1" thickBot="1">
      <c r="B88" s="107"/>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c r="AA88" s="108"/>
      <c r="AB88" s="108"/>
      <c r="AC88" s="108"/>
      <c r="AD88" s="109"/>
      <c r="BA88" s="3">
        <v>87</v>
      </c>
      <c r="BH88" s="3" t="s">
        <v>3111</v>
      </c>
      <c r="BO88" s="3" t="s">
        <v>3112</v>
      </c>
      <c r="BP88" s="3" t="s">
        <v>3113</v>
      </c>
      <c r="BQ88" s="3" t="s">
        <v>3114</v>
      </c>
      <c r="BU88" s="3" t="s">
        <v>3115</v>
      </c>
      <c r="BV88" s="3" t="s">
        <v>3116</v>
      </c>
      <c r="CE88" s="3" t="s">
        <v>3117</v>
      </c>
      <c r="CF88" s="3" t="s">
        <v>3118</v>
      </c>
      <c r="CI88" s="3">
        <v>87</v>
      </c>
      <c r="CP88" s="3" t="s">
        <v>3119</v>
      </c>
      <c r="CW88" s="3" t="s">
        <v>3120</v>
      </c>
      <c r="CX88" s="3" t="s">
        <v>3121</v>
      </c>
      <c r="CY88" s="3" t="s">
        <v>3122</v>
      </c>
      <c r="DC88" s="3" t="s">
        <v>3123</v>
      </c>
      <c r="DD88" s="3" t="s">
        <v>3124</v>
      </c>
      <c r="DM88" s="3" t="s">
        <v>3125</v>
      </c>
      <c r="DN88" s="3" t="s">
        <v>3126</v>
      </c>
    </row>
    <row r="89" spans="2:118" ht="15" customHeight="1" thickBot="1">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BA89" s="3">
        <v>88</v>
      </c>
      <c r="BH89" s="3" t="s">
        <v>3127</v>
      </c>
      <c r="BO89" s="3" t="s">
        <v>3128</v>
      </c>
      <c r="BP89" s="3" t="s">
        <v>3129</v>
      </c>
      <c r="BQ89" s="3" t="s">
        <v>3130</v>
      </c>
      <c r="BU89" s="3" t="s">
        <v>3131</v>
      </c>
      <c r="BV89" s="3" t="s">
        <v>3132</v>
      </c>
      <c r="CE89" s="3" t="s">
        <v>3133</v>
      </c>
      <c r="CF89" s="3" t="s">
        <v>3134</v>
      </c>
      <c r="CI89" s="3">
        <v>88</v>
      </c>
      <c r="CP89" s="3" t="s">
        <v>3135</v>
      </c>
      <c r="CW89" s="3" t="s">
        <v>3136</v>
      </c>
      <c r="CX89" s="3" t="s">
        <v>1424</v>
      </c>
      <c r="CY89" s="3" t="s">
        <v>3137</v>
      </c>
      <c r="DC89" s="3" t="s">
        <v>3138</v>
      </c>
      <c r="DD89" s="3" t="s">
        <v>3139</v>
      </c>
      <c r="DM89" s="3" t="s">
        <v>3140</v>
      </c>
      <c r="DN89" s="3" t="s">
        <v>3141</v>
      </c>
    </row>
    <row r="90" spans="2:118" ht="15" customHeight="1">
      <c r="B90" s="102"/>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c r="AA90" s="110"/>
      <c r="AB90" s="110"/>
      <c r="AC90" s="110"/>
      <c r="AD90" s="104"/>
      <c r="BA90" s="3">
        <v>89</v>
      </c>
      <c r="BH90" s="3" t="s">
        <v>3142</v>
      </c>
      <c r="BO90" s="3" t="s">
        <v>3143</v>
      </c>
      <c r="BP90" s="3" t="s">
        <v>3144</v>
      </c>
      <c r="BQ90" s="3" t="s">
        <v>3145</v>
      </c>
      <c r="BU90" s="3" t="s">
        <v>3146</v>
      </c>
      <c r="BV90" s="3" t="s">
        <v>3147</v>
      </c>
      <c r="CE90" s="3" t="s">
        <v>3148</v>
      </c>
      <c r="CF90" s="3" t="s">
        <v>3149</v>
      </c>
      <c r="CI90" s="3">
        <v>89</v>
      </c>
      <c r="CP90" s="3" t="s">
        <v>3150</v>
      </c>
      <c r="CW90" s="3" t="s">
        <v>3151</v>
      </c>
      <c r="CX90" s="3" t="s">
        <v>3152</v>
      </c>
      <c r="CY90" s="3" t="s">
        <v>3153</v>
      </c>
      <c r="DC90" s="3" t="s">
        <v>3154</v>
      </c>
      <c r="DD90" s="3" t="s">
        <v>3155</v>
      </c>
      <c r="DM90" s="3" t="s">
        <v>3156</v>
      </c>
      <c r="DN90" s="3" t="s">
        <v>3157</v>
      </c>
    </row>
    <row r="91" spans="2:118" ht="48" customHeight="1">
      <c r="B91" s="105"/>
      <c r="C91" s="180" t="s">
        <v>3158</v>
      </c>
      <c r="D91" s="180"/>
      <c r="E91" s="180"/>
      <c r="F91" s="180"/>
      <c r="G91" s="180"/>
      <c r="H91" s="180"/>
      <c r="I91" s="180"/>
      <c r="J91" s="180"/>
      <c r="K91" s="180"/>
      <c r="L91" s="180"/>
      <c r="M91" s="180"/>
      <c r="N91" s="180"/>
      <c r="O91" s="180"/>
      <c r="P91" s="180"/>
      <c r="Q91" s="180"/>
      <c r="R91" s="180"/>
      <c r="S91" s="180"/>
      <c r="T91" s="180"/>
      <c r="U91" s="180"/>
      <c r="V91" s="180"/>
      <c r="W91" s="180"/>
      <c r="X91" s="180"/>
      <c r="Y91" s="180"/>
      <c r="Z91" s="180"/>
      <c r="AA91" s="180"/>
      <c r="AB91" s="180"/>
      <c r="AC91" s="180"/>
      <c r="AD91" s="106"/>
      <c r="BA91" s="3">
        <v>90</v>
      </c>
      <c r="BH91" s="3" t="s">
        <v>3159</v>
      </c>
      <c r="BO91" s="3" t="s">
        <v>3160</v>
      </c>
      <c r="BP91" s="3" t="s">
        <v>3161</v>
      </c>
      <c r="BQ91" s="3" t="s">
        <v>3162</v>
      </c>
      <c r="BU91" s="3" t="s">
        <v>3163</v>
      </c>
      <c r="BV91" s="3" t="s">
        <v>3164</v>
      </c>
      <c r="CE91" s="3" t="s">
        <v>3165</v>
      </c>
      <c r="CF91" s="3" t="s">
        <v>3166</v>
      </c>
      <c r="CI91" s="3">
        <v>90</v>
      </c>
      <c r="CP91" s="3" t="s">
        <v>3167</v>
      </c>
      <c r="CW91" s="3" t="s">
        <v>3168</v>
      </c>
      <c r="CX91" s="3" t="s">
        <v>3169</v>
      </c>
      <c r="CY91" s="3" t="s">
        <v>3170</v>
      </c>
      <c r="DC91" s="3" t="s">
        <v>3171</v>
      </c>
      <c r="DD91" s="3" t="s">
        <v>3172</v>
      </c>
      <c r="DM91" s="3" t="s">
        <v>3173</v>
      </c>
      <c r="DN91" s="3" t="s">
        <v>3174</v>
      </c>
    </row>
    <row r="92" spans="2:118" ht="6.75" customHeight="1">
      <c r="B92" s="105"/>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106"/>
      <c r="BA92" s="3">
        <v>91</v>
      </c>
      <c r="BH92" s="3" t="s">
        <v>3175</v>
      </c>
      <c r="BO92" s="3" t="s">
        <v>3176</v>
      </c>
      <c r="BP92" s="3" t="s">
        <v>3177</v>
      </c>
      <c r="BQ92" s="3" t="s">
        <v>3178</v>
      </c>
      <c r="BU92" s="3" t="s">
        <v>3179</v>
      </c>
      <c r="BV92" s="3" t="s">
        <v>3180</v>
      </c>
      <c r="CE92" s="3" t="s">
        <v>3181</v>
      </c>
      <c r="CF92" s="3" t="s">
        <v>3182</v>
      </c>
      <c r="CI92" s="3">
        <v>91</v>
      </c>
      <c r="CP92" s="3" t="s">
        <v>3183</v>
      </c>
      <c r="CW92" s="3" t="s">
        <v>3184</v>
      </c>
      <c r="CX92" s="3" t="s">
        <v>3185</v>
      </c>
      <c r="CY92" s="3" t="s">
        <v>3186</v>
      </c>
      <c r="DC92" s="3" t="s">
        <v>3187</v>
      </c>
      <c r="DD92" s="3" t="s">
        <v>3188</v>
      </c>
      <c r="DM92" s="3" t="s">
        <v>3189</v>
      </c>
      <c r="DN92" s="3" t="s">
        <v>3190</v>
      </c>
    </row>
    <row r="93" spans="2:118" ht="72" customHeight="1">
      <c r="B93" s="105"/>
      <c r="C93" s="189" t="s">
        <v>3191</v>
      </c>
      <c r="D93" s="189"/>
      <c r="E93" s="189"/>
      <c r="F93" s="189"/>
      <c r="G93" s="189"/>
      <c r="H93" s="189"/>
      <c r="I93" s="189"/>
      <c r="J93" s="189"/>
      <c r="K93" s="189"/>
      <c r="L93" s="189"/>
      <c r="M93" s="189"/>
      <c r="N93" s="189"/>
      <c r="O93" s="189"/>
      <c r="P93" s="189"/>
      <c r="Q93" s="189"/>
      <c r="R93" s="189"/>
      <c r="S93" s="189"/>
      <c r="T93" s="189"/>
      <c r="U93" s="189"/>
      <c r="V93" s="189"/>
      <c r="W93" s="189"/>
      <c r="X93" s="189"/>
      <c r="Y93" s="189"/>
      <c r="Z93" s="189"/>
      <c r="AA93" s="189"/>
      <c r="AB93" s="189"/>
      <c r="AC93" s="189"/>
      <c r="AD93" s="106"/>
      <c r="BA93" s="3">
        <v>92</v>
      </c>
      <c r="BH93" s="3" t="s">
        <v>3192</v>
      </c>
      <c r="BO93" s="3" t="s">
        <v>3193</v>
      </c>
      <c r="BP93" s="3" t="s">
        <v>3194</v>
      </c>
      <c r="BQ93" s="3" t="s">
        <v>3195</v>
      </c>
      <c r="BU93" s="3" t="s">
        <v>3196</v>
      </c>
      <c r="BV93" s="3" t="s">
        <v>3197</v>
      </c>
      <c r="CE93" s="3" t="s">
        <v>3198</v>
      </c>
      <c r="CF93" s="3" t="s">
        <v>3199</v>
      </c>
      <c r="CI93" s="3">
        <v>92</v>
      </c>
      <c r="CP93" s="3" t="s">
        <v>3200</v>
      </c>
      <c r="CW93" s="3" t="s">
        <v>3201</v>
      </c>
      <c r="CX93" s="3" t="s">
        <v>3202</v>
      </c>
      <c r="CY93" s="3" t="s">
        <v>3203</v>
      </c>
      <c r="DC93" s="3" t="s">
        <v>3204</v>
      </c>
      <c r="DD93" s="3" t="s">
        <v>3205</v>
      </c>
      <c r="DM93" s="3" t="s">
        <v>3206</v>
      </c>
      <c r="DN93" s="3" t="s">
        <v>3207</v>
      </c>
    </row>
    <row r="94" spans="2:118" ht="6.75" customHeight="1">
      <c r="B94" s="105"/>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106"/>
      <c r="BA94" s="3">
        <v>93</v>
      </c>
      <c r="BH94" s="3" t="s">
        <v>3208</v>
      </c>
      <c r="BO94" s="3" t="s">
        <v>3209</v>
      </c>
      <c r="BP94" s="3" t="s">
        <v>3210</v>
      </c>
      <c r="BQ94" s="3" t="s">
        <v>3211</v>
      </c>
      <c r="BU94" s="3" t="s">
        <v>3212</v>
      </c>
      <c r="BV94" s="3" t="s">
        <v>3213</v>
      </c>
      <c r="CE94" s="3" t="s">
        <v>3214</v>
      </c>
      <c r="CF94" s="3" t="s">
        <v>3215</v>
      </c>
      <c r="CI94" s="3">
        <v>93</v>
      </c>
      <c r="CP94" s="3" t="s">
        <v>3216</v>
      </c>
      <c r="CW94" s="3" t="s">
        <v>3217</v>
      </c>
      <c r="CX94" s="3" t="s">
        <v>3218</v>
      </c>
      <c r="CY94" s="3" t="s">
        <v>3219</v>
      </c>
      <c r="DC94" s="3" t="s">
        <v>3220</v>
      </c>
      <c r="DD94" s="3" t="s">
        <v>3221</v>
      </c>
      <c r="DM94" s="3" t="s">
        <v>2117</v>
      </c>
      <c r="DN94" s="3" t="s">
        <v>3222</v>
      </c>
    </row>
    <row r="95" spans="2:118" ht="60" customHeight="1">
      <c r="B95" s="105"/>
      <c r="C95" s="189" t="s">
        <v>3223</v>
      </c>
      <c r="D95" s="189"/>
      <c r="E95" s="189"/>
      <c r="F95" s="189"/>
      <c r="G95" s="189"/>
      <c r="H95" s="189"/>
      <c r="I95" s="189"/>
      <c r="J95" s="189"/>
      <c r="K95" s="189"/>
      <c r="L95" s="189"/>
      <c r="M95" s="189"/>
      <c r="N95" s="189"/>
      <c r="O95" s="189"/>
      <c r="P95" s="189"/>
      <c r="Q95" s="189"/>
      <c r="R95" s="189"/>
      <c r="S95" s="189"/>
      <c r="T95" s="189"/>
      <c r="U95" s="189"/>
      <c r="V95" s="189"/>
      <c r="W95" s="189"/>
      <c r="X95" s="189"/>
      <c r="Y95" s="189"/>
      <c r="Z95" s="189"/>
      <c r="AA95" s="189"/>
      <c r="AB95" s="189"/>
      <c r="AC95" s="189"/>
      <c r="AD95" s="106"/>
      <c r="BA95" s="3">
        <v>94</v>
      </c>
      <c r="BH95" s="3" t="s">
        <v>3224</v>
      </c>
      <c r="BO95" s="3" t="s">
        <v>3225</v>
      </c>
      <c r="BP95" s="3" t="s">
        <v>3226</v>
      </c>
      <c r="BQ95" s="3" t="s">
        <v>3227</v>
      </c>
      <c r="BU95" s="3" t="s">
        <v>3228</v>
      </c>
      <c r="BV95" s="3" t="s">
        <v>3229</v>
      </c>
      <c r="CE95" s="3" t="s">
        <v>3230</v>
      </c>
      <c r="CF95" s="3" t="s">
        <v>3231</v>
      </c>
      <c r="CI95" s="3">
        <v>94</v>
      </c>
      <c r="CP95" s="3" t="s">
        <v>3232</v>
      </c>
      <c r="CW95" s="3" t="s">
        <v>3233</v>
      </c>
      <c r="CX95" s="3" t="s">
        <v>3234</v>
      </c>
      <c r="CY95" s="3" t="s">
        <v>3235</v>
      </c>
      <c r="DC95" s="3" t="s">
        <v>3236</v>
      </c>
      <c r="DD95" s="3" t="s">
        <v>3237</v>
      </c>
      <c r="DM95" s="3" t="s">
        <v>3238</v>
      </c>
      <c r="DN95" s="3" t="s">
        <v>3239</v>
      </c>
    </row>
    <row r="96" spans="2:118" ht="6.75" customHeight="1">
      <c r="B96" s="105"/>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106"/>
      <c r="BA96" s="3">
        <v>95</v>
      </c>
      <c r="BH96" s="3" t="s">
        <v>3240</v>
      </c>
      <c r="BO96" s="3" t="s">
        <v>3241</v>
      </c>
      <c r="BP96" s="3" t="s">
        <v>3242</v>
      </c>
      <c r="BQ96" s="3" t="s">
        <v>3243</v>
      </c>
      <c r="BU96" s="3" t="s">
        <v>3244</v>
      </c>
      <c r="BV96" s="3" t="s">
        <v>3245</v>
      </c>
      <c r="CE96" s="3" t="s">
        <v>3246</v>
      </c>
      <c r="CF96" s="3" t="s">
        <v>3247</v>
      </c>
      <c r="CI96" s="3">
        <v>95</v>
      </c>
      <c r="CP96" s="3" t="s">
        <v>3248</v>
      </c>
      <c r="CW96" s="3" t="s">
        <v>3249</v>
      </c>
      <c r="CX96" s="3" t="s">
        <v>3250</v>
      </c>
      <c r="CY96" s="3" t="s">
        <v>3251</v>
      </c>
      <c r="DC96" s="3" t="s">
        <v>3252</v>
      </c>
      <c r="DD96" s="3" t="s">
        <v>3253</v>
      </c>
      <c r="DM96" s="3" t="s">
        <v>3254</v>
      </c>
      <c r="DN96" s="3" t="s">
        <v>3255</v>
      </c>
    </row>
    <row r="97" spans="2:118" ht="36" customHeight="1">
      <c r="B97" s="105"/>
      <c r="C97" s="180" t="s">
        <v>3256</v>
      </c>
      <c r="D97" s="180"/>
      <c r="E97" s="180"/>
      <c r="F97" s="180"/>
      <c r="G97" s="180"/>
      <c r="H97" s="180"/>
      <c r="I97" s="180"/>
      <c r="J97" s="180"/>
      <c r="K97" s="180"/>
      <c r="L97" s="180"/>
      <c r="M97" s="180"/>
      <c r="N97" s="180"/>
      <c r="O97" s="180"/>
      <c r="P97" s="180"/>
      <c r="Q97" s="180"/>
      <c r="R97" s="180"/>
      <c r="S97" s="180"/>
      <c r="T97" s="180"/>
      <c r="U97" s="180"/>
      <c r="V97" s="180"/>
      <c r="W97" s="180"/>
      <c r="X97" s="180"/>
      <c r="Y97" s="180"/>
      <c r="Z97" s="180"/>
      <c r="AA97" s="180"/>
      <c r="AB97" s="180"/>
      <c r="AC97" s="180"/>
      <c r="AD97" s="106"/>
      <c r="BA97" s="3">
        <v>96</v>
      </c>
      <c r="BH97" s="3" t="s">
        <v>3257</v>
      </c>
      <c r="BO97" s="3" t="s">
        <v>3258</v>
      </c>
      <c r="BP97" s="3" t="s">
        <v>3259</v>
      </c>
      <c r="BQ97" s="3" t="s">
        <v>3260</v>
      </c>
      <c r="BU97" s="3" t="s">
        <v>3261</v>
      </c>
      <c r="BV97" s="3" t="s">
        <v>3262</v>
      </c>
      <c r="CE97" s="3" t="s">
        <v>3263</v>
      </c>
      <c r="CF97" s="3" t="s">
        <v>3264</v>
      </c>
      <c r="CI97" s="3">
        <v>96</v>
      </c>
      <c r="CP97" s="3" t="s">
        <v>3265</v>
      </c>
      <c r="CW97" s="3" t="s">
        <v>3266</v>
      </c>
      <c r="CX97" s="3" t="s">
        <v>3267</v>
      </c>
      <c r="CY97" s="3" t="s">
        <v>3268</v>
      </c>
      <c r="DC97" s="3" t="s">
        <v>3269</v>
      </c>
      <c r="DD97" s="3" t="s">
        <v>3270</v>
      </c>
      <c r="DM97" s="3" t="s">
        <v>3271</v>
      </c>
      <c r="DN97" s="3" t="s">
        <v>3272</v>
      </c>
    </row>
    <row r="98" spans="2:118" ht="6.75" customHeight="1">
      <c r="B98" s="105"/>
      <c r="C98" s="96"/>
      <c r="D98" s="96"/>
      <c r="E98" s="96"/>
      <c r="F98" s="96"/>
      <c r="G98" s="96"/>
      <c r="H98" s="96"/>
      <c r="I98" s="96"/>
      <c r="J98" s="96"/>
      <c r="K98" s="96"/>
      <c r="L98" s="96"/>
      <c r="M98" s="96"/>
      <c r="N98" s="96"/>
      <c r="O98" s="96"/>
      <c r="P98" s="96"/>
      <c r="Q98" s="96"/>
      <c r="R98" s="96"/>
      <c r="S98" s="96"/>
      <c r="T98" s="96"/>
      <c r="U98" s="96"/>
      <c r="V98" s="96"/>
      <c r="W98" s="96"/>
      <c r="X98" s="96"/>
      <c r="Y98" s="96"/>
      <c r="Z98" s="96"/>
      <c r="AA98" s="96"/>
      <c r="AB98" s="96"/>
      <c r="AC98" s="96"/>
      <c r="AD98" s="106"/>
      <c r="BA98" s="3">
        <v>97</v>
      </c>
      <c r="BH98" s="3" t="s">
        <v>3273</v>
      </c>
      <c r="BO98" s="3" t="s">
        <v>3274</v>
      </c>
      <c r="BP98" s="3" t="s">
        <v>3275</v>
      </c>
      <c r="BQ98" s="3" t="s">
        <v>3276</v>
      </c>
      <c r="BU98" s="3" t="s">
        <v>3277</v>
      </c>
      <c r="BV98" s="3" t="s">
        <v>3278</v>
      </c>
      <c r="CE98" s="3" t="s">
        <v>3279</v>
      </c>
      <c r="CF98" s="3" t="s">
        <v>3280</v>
      </c>
      <c r="CI98" s="3">
        <v>97</v>
      </c>
      <c r="CP98" s="3" t="s">
        <v>3281</v>
      </c>
      <c r="CW98" s="3" t="s">
        <v>3282</v>
      </c>
      <c r="CX98" s="3" t="s">
        <v>3283</v>
      </c>
      <c r="CY98" s="3" t="s">
        <v>3284</v>
      </c>
      <c r="DC98" s="3" t="s">
        <v>3285</v>
      </c>
      <c r="DD98" s="3" t="s">
        <v>3286</v>
      </c>
      <c r="DM98" s="3" t="s">
        <v>3287</v>
      </c>
      <c r="DN98" s="3" t="s">
        <v>3288</v>
      </c>
    </row>
    <row r="99" spans="2:118" ht="24" customHeight="1">
      <c r="B99" s="105"/>
      <c r="C99" s="180" t="s">
        <v>3289</v>
      </c>
      <c r="D99" s="180"/>
      <c r="E99" s="180"/>
      <c r="F99" s="180"/>
      <c r="G99" s="180"/>
      <c r="H99" s="180"/>
      <c r="I99" s="180"/>
      <c r="J99" s="180"/>
      <c r="K99" s="180"/>
      <c r="L99" s="180"/>
      <c r="M99" s="180"/>
      <c r="N99" s="180"/>
      <c r="O99" s="180"/>
      <c r="P99" s="180"/>
      <c r="Q99" s="180"/>
      <c r="R99" s="180"/>
      <c r="S99" s="180"/>
      <c r="T99" s="180"/>
      <c r="U99" s="180"/>
      <c r="V99" s="180"/>
      <c r="W99" s="180"/>
      <c r="X99" s="180"/>
      <c r="Y99" s="180"/>
      <c r="Z99" s="180"/>
      <c r="AA99" s="180"/>
      <c r="AB99" s="180"/>
      <c r="AC99" s="180"/>
      <c r="AD99" s="106"/>
      <c r="BA99" s="3">
        <v>98</v>
      </c>
      <c r="BH99" s="3" t="s">
        <v>3290</v>
      </c>
      <c r="BO99" s="3" t="s">
        <v>3291</v>
      </c>
      <c r="BP99" s="3" t="s">
        <v>3292</v>
      </c>
      <c r="BQ99" s="3" t="s">
        <v>3293</v>
      </c>
      <c r="BU99" s="3" t="s">
        <v>3294</v>
      </c>
      <c r="BV99" s="3" t="s">
        <v>3295</v>
      </c>
      <c r="CE99" s="3" t="s">
        <v>3296</v>
      </c>
      <c r="CF99" s="3" t="s">
        <v>3297</v>
      </c>
      <c r="CI99" s="3">
        <v>98</v>
      </c>
      <c r="CP99" s="3" t="s">
        <v>3298</v>
      </c>
      <c r="CW99" s="3" t="s">
        <v>3299</v>
      </c>
      <c r="CX99" s="3" t="s">
        <v>3300</v>
      </c>
      <c r="CY99" s="3" t="s">
        <v>1038</v>
      </c>
      <c r="DC99" s="3" t="s">
        <v>3301</v>
      </c>
      <c r="DD99" s="3" t="s">
        <v>3302</v>
      </c>
      <c r="DM99" s="3" t="s">
        <v>1796</v>
      </c>
      <c r="DN99" s="3" t="s">
        <v>3303</v>
      </c>
    </row>
    <row r="100" spans="2:118" ht="6.75" customHeight="1">
      <c r="B100" s="10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106"/>
      <c r="BA100" s="3">
        <v>99</v>
      </c>
      <c r="BH100" s="3" t="s">
        <v>3304</v>
      </c>
      <c r="BO100" s="3" t="s">
        <v>3305</v>
      </c>
      <c r="BP100" s="3" t="s">
        <v>3306</v>
      </c>
      <c r="BQ100" s="3" t="s">
        <v>3307</v>
      </c>
      <c r="BU100" s="3" t="s">
        <v>3308</v>
      </c>
      <c r="BV100" s="3" t="s">
        <v>3309</v>
      </c>
      <c r="CE100" s="3" t="s">
        <v>3310</v>
      </c>
      <c r="CF100" s="3" t="s">
        <v>3311</v>
      </c>
      <c r="CI100" s="3">
        <v>99</v>
      </c>
      <c r="CP100" s="3" t="s">
        <v>3312</v>
      </c>
      <c r="CW100" s="3" t="s">
        <v>1042</v>
      </c>
      <c r="CX100" s="3" t="s">
        <v>3313</v>
      </c>
      <c r="CY100" s="3" t="s">
        <v>3314</v>
      </c>
      <c r="DC100" s="3" t="s">
        <v>3315</v>
      </c>
      <c r="DD100" s="3" t="s">
        <v>3316</v>
      </c>
      <c r="DM100" s="3" t="s">
        <v>3317</v>
      </c>
      <c r="DN100" s="3" t="s">
        <v>3318</v>
      </c>
    </row>
    <row r="101" spans="2:118" ht="15" customHeight="1">
      <c r="B101" s="105"/>
      <c r="C101" s="45"/>
      <c r="D101" s="45"/>
      <c r="E101" s="45"/>
      <c r="F101" s="182" t="s">
        <v>3319</v>
      </c>
      <c r="G101" s="183"/>
      <c r="H101" s="183"/>
      <c r="I101" s="183"/>
      <c r="J101" s="184"/>
      <c r="K101" s="185" t="s">
        <v>3320</v>
      </c>
      <c r="L101" s="185"/>
      <c r="M101" s="185"/>
      <c r="N101" s="185"/>
      <c r="O101" s="185"/>
      <c r="P101" s="185"/>
      <c r="Q101" s="185"/>
      <c r="R101" s="185"/>
      <c r="S101" s="185"/>
      <c r="T101" s="185"/>
      <c r="U101" s="185"/>
      <c r="V101" s="185"/>
      <c r="W101" s="185"/>
      <c r="X101" s="185"/>
      <c r="Y101" s="185"/>
      <c r="Z101" s="185"/>
      <c r="AA101" s="45"/>
      <c r="AB101" s="45"/>
      <c r="AC101" s="45"/>
      <c r="AD101" s="106"/>
      <c r="BA101" s="3">
        <v>100</v>
      </c>
      <c r="BH101" s="3" t="s">
        <v>3321</v>
      </c>
      <c r="BO101" s="3" t="s">
        <v>3322</v>
      </c>
      <c r="BP101" s="3" t="s">
        <v>3323</v>
      </c>
      <c r="BQ101" s="3" t="s">
        <v>3324</v>
      </c>
      <c r="BU101" s="3" t="s">
        <v>3325</v>
      </c>
      <c r="BV101" s="3" t="s">
        <v>3326</v>
      </c>
      <c r="CE101" s="3" t="s">
        <v>3327</v>
      </c>
      <c r="CF101" s="3" t="s">
        <v>3328</v>
      </c>
      <c r="CI101" s="3">
        <v>100</v>
      </c>
      <c r="CP101" s="3" t="s">
        <v>3329</v>
      </c>
      <c r="CW101" s="3" t="s">
        <v>3330</v>
      </c>
      <c r="CX101" s="3" t="s">
        <v>3331</v>
      </c>
      <c r="CY101" s="3" t="s">
        <v>3332</v>
      </c>
      <c r="DC101" s="3" t="s">
        <v>3333</v>
      </c>
      <c r="DD101" s="3" t="s">
        <v>3334</v>
      </c>
      <c r="DM101" s="3" t="s">
        <v>3335</v>
      </c>
      <c r="DN101" s="3" t="s">
        <v>3336</v>
      </c>
    </row>
    <row r="102" spans="2:118" ht="24" customHeight="1">
      <c r="B102" s="105"/>
      <c r="C102" s="45"/>
      <c r="D102" s="45"/>
      <c r="E102" s="45"/>
      <c r="F102" s="186" t="s">
        <v>3337</v>
      </c>
      <c r="G102" s="179"/>
      <c r="H102" s="179"/>
      <c r="I102" s="179"/>
      <c r="J102" s="187"/>
      <c r="K102" s="188" t="s">
        <v>3338</v>
      </c>
      <c r="L102" s="188"/>
      <c r="M102" s="188"/>
      <c r="N102" s="188"/>
      <c r="O102" s="188"/>
      <c r="P102" s="188"/>
      <c r="Q102" s="188"/>
      <c r="R102" s="188"/>
      <c r="S102" s="188"/>
      <c r="T102" s="188"/>
      <c r="U102" s="188"/>
      <c r="V102" s="188"/>
      <c r="W102" s="188"/>
      <c r="X102" s="188"/>
      <c r="Y102" s="188"/>
      <c r="Z102" s="188"/>
      <c r="AA102" s="45"/>
      <c r="AB102" s="45"/>
      <c r="AC102" s="45"/>
      <c r="AD102" s="106"/>
      <c r="BA102" s="3">
        <v>101</v>
      </c>
      <c r="BH102" s="3" t="s">
        <v>3339</v>
      </c>
      <c r="BO102" s="3" t="s">
        <v>3340</v>
      </c>
      <c r="BP102" s="3" t="s">
        <v>3341</v>
      </c>
      <c r="BQ102" s="3" t="s">
        <v>3342</v>
      </c>
      <c r="BU102" s="3" t="s">
        <v>3343</v>
      </c>
      <c r="BV102" s="3" t="s">
        <v>3344</v>
      </c>
      <c r="CE102" s="3" t="s">
        <v>3345</v>
      </c>
      <c r="CF102" s="3" t="s">
        <v>3346</v>
      </c>
      <c r="CI102" s="3">
        <v>101</v>
      </c>
      <c r="CP102" s="3" t="s">
        <v>3347</v>
      </c>
      <c r="CW102" s="3" t="s">
        <v>3265</v>
      </c>
      <c r="CX102" s="3" t="s">
        <v>3348</v>
      </c>
      <c r="CY102" s="3" t="s">
        <v>3349</v>
      </c>
      <c r="DC102" s="3" t="s">
        <v>3350</v>
      </c>
      <c r="DD102" s="3" t="s">
        <v>3351</v>
      </c>
      <c r="DM102" s="3" t="s">
        <v>3352</v>
      </c>
      <c r="DN102" s="3" t="s">
        <v>3353</v>
      </c>
    </row>
    <row r="103" spans="2:118" ht="36" customHeight="1">
      <c r="B103" s="105"/>
      <c r="C103" s="45"/>
      <c r="D103" s="45"/>
      <c r="E103" s="45"/>
      <c r="F103" s="186" t="s">
        <v>3337</v>
      </c>
      <c r="G103" s="179"/>
      <c r="H103" s="179"/>
      <c r="I103" s="179"/>
      <c r="J103" s="187"/>
      <c r="K103" s="188" t="s">
        <v>3354</v>
      </c>
      <c r="L103" s="188"/>
      <c r="M103" s="188"/>
      <c r="N103" s="188"/>
      <c r="O103" s="188"/>
      <c r="P103" s="188"/>
      <c r="Q103" s="188"/>
      <c r="R103" s="188"/>
      <c r="S103" s="188"/>
      <c r="T103" s="188"/>
      <c r="U103" s="188"/>
      <c r="V103" s="188"/>
      <c r="W103" s="188"/>
      <c r="X103" s="188"/>
      <c r="Y103" s="188"/>
      <c r="Z103" s="188"/>
      <c r="AA103" s="45"/>
      <c r="AB103" s="45"/>
      <c r="AC103" s="45"/>
      <c r="AD103" s="106"/>
      <c r="BA103" s="3">
        <v>102</v>
      </c>
      <c r="BH103" s="3" t="s">
        <v>3355</v>
      </c>
      <c r="BO103" s="3" t="s">
        <v>3356</v>
      </c>
      <c r="BP103" s="3" t="s">
        <v>3357</v>
      </c>
      <c r="BQ103" s="3" t="s">
        <v>3358</v>
      </c>
      <c r="BU103" s="3" t="s">
        <v>3359</v>
      </c>
      <c r="BV103" s="3" t="s">
        <v>3360</v>
      </c>
      <c r="CE103" s="3" t="s">
        <v>3361</v>
      </c>
      <c r="CF103" s="3" t="s">
        <v>3362</v>
      </c>
      <c r="CI103" s="3">
        <v>102</v>
      </c>
      <c r="CP103" s="3" t="s">
        <v>3363</v>
      </c>
      <c r="CW103" s="3" t="s">
        <v>3364</v>
      </c>
      <c r="CX103" s="3" t="s">
        <v>3365</v>
      </c>
      <c r="CY103" s="3" t="s">
        <v>3366</v>
      </c>
      <c r="DC103" s="3" t="s">
        <v>3367</v>
      </c>
      <c r="DD103" s="3" t="s">
        <v>3368</v>
      </c>
      <c r="DM103" s="3" t="s">
        <v>3369</v>
      </c>
      <c r="DN103" s="3" t="s">
        <v>3370</v>
      </c>
    </row>
    <row r="104" spans="2:118" ht="36" customHeight="1">
      <c r="B104" s="105"/>
      <c r="C104" s="45"/>
      <c r="D104" s="45"/>
      <c r="E104" s="45"/>
      <c r="F104" s="186" t="s">
        <v>3337</v>
      </c>
      <c r="G104" s="179"/>
      <c r="H104" s="179"/>
      <c r="I104" s="179"/>
      <c r="J104" s="187"/>
      <c r="K104" s="188" t="s">
        <v>3371</v>
      </c>
      <c r="L104" s="188"/>
      <c r="M104" s="188"/>
      <c r="N104" s="188"/>
      <c r="O104" s="188"/>
      <c r="P104" s="188"/>
      <c r="Q104" s="188"/>
      <c r="R104" s="188"/>
      <c r="S104" s="188"/>
      <c r="T104" s="188"/>
      <c r="U104" s="188"/>
      <c r="V104" s="188"/>
      <c r="W104" s="188"/>
      <c r="X104" s="188"/>
      <c r="Y104" s="188"/>
      <c r="Z104" s="188"/>
      <c r="AA104" s="45"/>
      <c r="AB104" s="45"/>
      <c r="AC104" s="45"/>
      <c r="AD104" s="106"/>
      <c r="BA104" s="3">
        <v>103</v>
      </c>
      <c r="BH104" s="3" t="s">
        <v>3372</v>
      </c>
      <c r="BO104" s="3" t="s">
        <v>3373</v>
      </c>
      <c r="BP104" s="3" t="s">
        <v>3374</v>
      </c>
      <c r="BQ104" s="3" t="s">
        <v>3375</v>
      </c>
      <c r="BU104" s="3" t="s">
        <v>3376</v>
      </c>
      <c r="BV104" s="3" t="s">
        <v>3377</v>
      </c>
      <c r="CE104" s="3" t="s">
        <v>3378</v>
      </c>
      <c r="CF104" s="3" t="s">
        <v>3379</v>
      </c>
      <c r="CI104" s="3">
        <v>103</v>
      </c>
      <c r="CP104" s="3" t="s">
        <v>3380</v>
      </c>
      <c r="CW104" s="3" t="s">
        <v>3381</v>
      </c>
      <c r="CX104" s="3" t="s">
        <v>3382</v>
      </c>
      <c r="CY104" s="3" t="s">
        <v>928</v>
      </c>
      <c r="DC104" s="3" t="s">
        <v>3383</v>
      </c>
      <c r="DD104" s="3" t="s">
        <v>3384</v>
      </c>
      <c r="DM104" s="3" t="s">
        <v>3385</v>
      </c>
      <c r="DN104" s="3" t="s">
        <v>3386</v>
      </c>
    </row>
    <row r="105" spans="2:118" ht="24" customHeight="1">
      <c r="B105" s="105"/>
      <c r="C105" s="45"/>
      <c r="D105" s="45"/>
      <c r="E105" s="45"/>
      <c r="F105" s="186" t="s">
        <v>3337</v>
      </c>
      <c r="G105" s="179"/>
      <c r="H105" s="179"/>
      <c r="I105" s="179"/>
      <c r="J105" s="187"/>
      <c r="K105" s="188" t="s">
        <v>3387</v>
      </c>
      <c r="L105" s="188"/>
      <c r="M105" s="188"/>
      <c r="N105" s="188"/>
      <c r="O105" s="188"/>
      <c r="P105" s="188"/>
      <c r="Q105" s="188"/>
      <c r="R105" s="188"/>
      <c r="S105" s="188"/>
      <c r="T105" s="188"/>
      <c r="U105" s="188"/>
      <c r="V105" s="188"/>
      <c r="W105" s="188"/>
      <c r="X105" s="188"/>
      <c r="Y105" s="188"/>
      <c r="Z105" s="188"/>
      <c r="AA105" s="45"/>
      <c r="AB105" s="45"/>
      <c r="AC105" s="45"/>
      <c r="AD105" s="106"/>
      <c r="BA105" s="3">
        <v>104</v>
      </c>
      <c r="BH105" s="3" t="s">
        <v>3388</v>
      </c>
      <c r="BO105" s="3" t="s">
        <v>3389</v>
      </c>
      <c r="BP105" s="3" t="s">
        <v>3390</v>
      </c>
      <c r="BQ105" s="3" t="s">
        <v>3391</v>
      </c>
      <c r="BU105" s="3" t="s">
        <v>3392</v>
      </c>
      <c r="BV105" s="3" t="s">
        <v>3393</v>
      </c>
      <c r="CE105" s="3" t="s">
        <v>3394</v>
      </c>
      <c r="CF105" s="3" t="s">
        <v>3395</v>
      </c>
      <c r="CI105" s="3">
        <v>104</v>
      </c>
      <c r="CP105" s="3" t="s">
        <v>3396</v>
      </c>
      <c r="CW105" s="3" t="s">
        <v>3397</v>
      </c>
      <c r="CX105" s="3" t="s">
        <v>3398</v>
      </c>
      <c r="CY105" s="3" t="s">
        <v>3399</v>
      </c>
      <c r="DC105" s="3" t="s">
        <v>3400</v>
      </c>
      <c r="DD105" s="3" t="s">
        <v>3401</v>
      </c>
      <c r="DM105" s="3" t="s">
        <v>3402</v>
      </c>
      <c r="DN105" s="3" t="s">
        <v>3403</v>
      </c>
    </row>
    <row r="106" spans="2:118" ht="6.75" customHeight="1">
      <c r="B106" s="10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106"/>
      <c r="BA106" s="3">
        <v>105</v>
      </c>
      <c r="BH106" s="3" t="s">
        <v>3404</v>
      </c>
      <c r="BO106" s="3" t="s">
        <v>3405</v>
      </c>
      <c r="BP106" s="3" t="s">
        <v>3406</v>
      </c>
      <c r="BQ106" s="3" t="s">
        <v>3407</v>
      </c>
      <c r="BU106" s="3" t="s">
        <v>3408</v>
      </c>
      <c r="BV106" s="3" t="s">
        <v>3409</v>
      </c>
      <c r="CE106" s="3" t="s">
        <v>3410</v>
      </c>
      <c r="CF106" s="3" t="s">
        <v>3411</v>
      </c>
      <c r="CI106" s="3">
        <v>105</v>
      </c>
      <c r="CP106" s="3" t="s">
        <v>928</v>
      </c>
      <c r="CW106" s="3" t="s">
        <v>3412</v>
      </c>
      <c r="CX106" s="3" t="s">
        <v>3413</v>
      </c>
      <c r="CY106" s="3" t="s">
        <v>3414</v>
      </c>
      <c r="DC106" s="3" t="s">
        <v>3415</v>
      </c>
      <c r="DD106" s="3" t="s">
        <v>2551</v>
      </c>
      <c r="DM106" s="3" t="s">
        <v>3416</v>
      </c>
      <c r="DN106" s="3" t="s">
        <v>3417</v>
      </c>
    </row>
    <row r="107" spans="2:118" ht="24" customHeight="1">
      <c r="B107" s="105"/>
      <c r="C107" s="189" t="s">
        <v>3418</v>
      </c>
      <c r="D107" s="189"/>
      <c r="E107" s="189"/>
      <c r="F107" s="189"/>
      <c r="G107" s="189"/>
      <c r="H107" s="189"/>
      <c r="I107" s="189"/>
      <c r="J107" s="189"/>
      <c r="K107" s="189"/>
      <c r="L107" s="189"/>
      <c r="M107" s="189"/>
      <c r="N107" s="189"/>
      <c r="O107" s="189"/>
      <c r="P107" s="189"/>
      <c r="Q107" s="189"/>
      <c r="R107" s="189"/>
      <c r="S107" s="189"/>
      <c r="T107" s="189"/>
      <c r="U107" s="189"/>
      <c r="V107" s="189"/>
      <c r="W107" s="189"/>
      <c r="X107" s="189"/>
      <c r="Y107" s="189"/>
      <c r="Z107" s="189"/>
      <c r="AA107" s="189"/>
      <c r="AB107" s="189"/>
      <c r="AC107" s="189"/>
      <c r="AD107" s="106"/>
      <c r="BA107" s="3">
        <v>106</v>
      </c>
      <c r="BH107" s="3" t="s">
        <v>3419</v>
      </c>
      <c r="BO107" s="3" t="s">
        <v>3420</v>
      </c>
      <c r="BP107" s="3" t="s">
        <v>3421</v>
      </c>
      <c r="BQ107" s="3" t="s">
        <v>3422</v>
      </c>
      <c r="BU107" s="3" t="s">
        <v>3423</v>
      </c>
      <c r="BV107" s="3" t="s">
        <v>3424</v>
      </c>
      <c r="CE107" s="3" t="s">
        <v>3425</v>
      </c>
      <c r="CF107" s="3" t="s">
        <v>3426</v>
      </c>
      <c r="CI107" s="3">
        <v>106</v>
      </c>
      <c r="CP107" s="3" t="s">
        <v>3427</v>
      </c>
      <c r="CW107" s="3" t="s">
        <v>3428</v>
      </c>
      <c r="CX107" s="3" t="s">
        <v>3429</v>
      </c>
      <c r="CY107" s="3" t="s">
        <v>3430</v>
      </c>
      <c r="DC107" s="3" t="s">
        <v>3431</v>
      </c>
      <c r="DD107" s="3" t="s">
        <v>3432</v>
      </c>
      <c r="DM107" s="3" t="s">
        <v>3433</v>
      </c>
      <c r="DN107" s="3" t="s">
        <v>3434</v>
      </c>
    </row>
    <row r="108" spans="2:118" ht="6.75" customHeight="1">
      <c r="B108" s="105"/>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106"/>
      <c r="BA108" s="3">
        <v>107</v>
      </c>
      <c r="BH108" s="3" t="s">
        <v>3435</v>
      </c>
      <c r="BO108" s="3" t="s">
        <v>3436</v>
      </c>
      <c r="BP108" s="3" t="s">
        <v>3437</v>
      </c>
      <c r="BQ108" s="3" t="s">
        <v>3438</v>
      </c>
      <c r="BU108" s="3" t="s">
        <v>3439</v>
      </c>
      <c r="BV108" s="3" t="s">
        <v>3440</v>
      </c>
      <c r="CE108" s="3" t="s">
        <v>3441</v>
      </c>
      <c r="CF108" s="3">
        <v>31999</v>
      </c>
      <c r="CI108" s="3">
        <v>107</v>
      </c>
      <c r="CP108" s="3" t="s">
        <v>3442</v>
      </c>
      <c r="CW108" s="3" t="s">
        <v>3443</v>
      </c>
      <c r="CX108" s="3" t="s">
        <v>3444</v>
      </c>
      <c r="CY108" s="3" t="s">
        <v>3445</v>
      </c>
      <c r="DC108" s="3" t="s">
        <v>3446</v>
      </c>
      <c r="DD108" s="3" t="s">
        <v>3447</v>
      </c>
      <c r="DM108" s="3" t="s">
        <v>3448</v>
      </c>
      <c r="DN108" s="3" t="s">
        <v>355</v>
      </c>
    </row>
    <row r="109" spans="2:118" ht="15" customHeight="1">
      <c r="B109" s="105"/>
      <c r="C109" s="40"/>
      <c r="D109" s="39" t="s">
        <v>3449</v>
      </c>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106"/>
      <c r="BA109" s="3">
        <v>108</v>
      </c>
      <c r="BH109" s="3" t="s">
        <v>3450</v>
      </c>
      <c r="BO109" s="3" t="s">
        <v>3451</v>
      </c>
      <c r="BP109" s="3" t="s">
        <v>3452</v>
      </c>
      <c r="BQ109" s="3" t="s">
        <v>3453</v>
      </c>
      <c r="BU109" s="3" t="s">
        <v>3454</v>
      </c>
      <c r="BV109" s="3" t="s">
        <v>3455</v>
      </c>
      <c r="CE109" s="3" t="s">
        <v>3456</v>
      </c>
      <c r="CI109" s="3">
        <v>108</v>
      </c>
      <c r="CP109" s="3" t="s">
        <v>3457</v>
      </c>
      <c r="CW109" s="3" t="s">
        <v>1038</v>
      </c>
      <c r="CX109" s="3" t="s">
        <v>3458</v>
      </c>
      <c r="CY109" s="3" t="s">
        <v>3459</v>
      </c>
      <c r="DC109" s="3" t="s">
        <v>3460</v>
      </c>
      <c r="DD109" s="3" t="s">
        <v>3461</v>
      </c>
      <c r="DM109" s="3" t="s">
        <v>481</v>
      </c>
    </row>
    <row r="110" spans="2:118" ht="6.75" customHeight="1">
      <c r="B110" s="105"/>
      <c r="C110" s="40"/>
      <c r="D110" s="39"/>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106"/>
      <c r="BA110" s="3">
        <v>109</v>
      </c>
      <c r="BH110" s="3" t="s">
        <v>3462</v>
      </c>
      <c r="BO110" s="3" t="s">
        <v>3463</v>
      </c>
      <c r="BP110" s="3" t="s">
        <v>3464</v>
      </c>
      <c r="BQ110" s="3" t="s">
        <v>3465</v>
      </c>
      <c r="BU110" s="3" t="s">
        <v>3466</v>
      </c>
      <c r="BV110" s="3" t="s">
        <v>3467</v>
      </c>
      <c r="CE110" s="3" t="s">
        <v>3468</v>
      </c>
      <c r="CI110" s="3">
        <v>109</v>
      </c>
      <c r="CP110" s="3" t="s">
        <v>2930</v>
      </c>
      <c r="CW110" s="3" t="s">
        <v>3469</v>
      </c>
      <c r="CX110" s="3" t="s">
        <v>3470</v>
      </c>
      <c r="CY110" s="3" t="s">
        <v>3471</v>
      </c>
      <c r="DC110" s="3" t="s">
        <v>3472</v>
      </c>
      <c r="DD110" s="3" t="s">
        <v>3473</v>
      </c>
      <c r="DM110" s="3" t="s">
        <v>3474</v>
      </c>
    </row>
    <row r="111" spans="2:118" ht="36" customHeight="1">
      <c r="B111" s="105"/>
      <c r="C111" s="40"/>
      <c r="D111" s="181" t="s">
        <v>3475</v>
      </c>
      <c r="E111" s="181"/>
      <c r="F111" s="181"/>
      <c r="G111" s="181"/>
      <c r="H111" s="181"/>
      <c r="I111" s="181"/>
      <c r="J111" s="181"/>
      <c r="K111" s="181"/>
      <c r="L111" s="181"/>
      <c r="M111" s="181"/>
      <c r="N111" s="181"/>
      <c r="O111" s="181"/>
      <c r="P111" s="181"/>
      <c r="Q111" s="181"/>
      <c r="R111" s="181"/>
      <c r="S111" s="181"/>
      <c r="T111" s="181"/>
      <c r="U111" s="181"/>
      <c r="V111" s="181"/>
      <c r="W111" s="181"/>
      <c r="X111" s="181"/>
      <c r="Y111" s="181"/>
      <c r="Z111" s="181"/>
      <c r="AA111" s="181"/>
      <c r="AB111" s="181"/>
      <c r="AC111" s="181"/>
      <c r="AD111" s="106"/>
      <c r="BA111" s="3">
        <v>110</v>
      </c>
      <c r="BH111" s="3" t="s">
        <v>3476</v>
      </c>
      <c r="BO111" s="3" t="s">
        <v>3477</v>
      </c>
      <c r="BP111" s="3" t="s">
        <v>3478</v>
      </c>
      <c r="BQ111" s="3" t="s">
        <v>3479</v>
      </c>
      <c r="BU111" s="3" t="s">
        <v>3480</v>
      </c>
      <c r="BV111" s="3" t="s">
        <v>3481</v>
      </c>
      <c r="CE111" s="3" t="s">
        <v>3482</v>
      </c>
      <c r="CI111" s="3">
        <v>110</v>
      </c>
      <c r="CP111" s="3" t="s">
        <v>3483</v>
      </c>
      <c r="CW111" s="3" t="s">
        <v>3484</v>
      </c>
      <c r="CX111" s="3" t="s">
        <v>3485</v>
      </c>
      <c r="CY111" s="3" t="s">
        <v>3486</v>
      </c>
      <c r="DC111" s="3" t="s">
        <v>3487</v>
      </c>
      <c r="DD111" s="3" t="s">
        <v>3488</v>
      </c>
      <c r="DM111" s="3" t="s">
        <v>3489</v>
      </c>
    </row>
    <row r="112" spans="2:118" ht="6.75" customHeight="1">
      <c r="B112" s="105"/>
      <c r="C112" s="40"/>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106"/>
      <c r="BA112" s="3">
        <v>111</v>
      </c>
      <c r="BH112" s="3" t="s">
        <v>3490</v>
      </c>
      <c r="BO112" s="3" t="s">
        <v>3491</v>
      </c>
      <c r="BP112" s="3" t="s">
        <v>3492</v>
      </c>
      <c r="BQ112" s="3" t="s">
        <v>3493</v>
      </c>
      <c r="BU112" s="3" t="s">
        <v>3494</v>
      </c>
      <c r="BV112" s="3" t="s">
        <v>3495</v>
      </c>
      <c r="CE112" s="3" t="s">
        <v>3496</v>
      </c>
      <c r="CI112" s="3">
        <v>111</v>
      </c>
      <c r="CP112" s="3" t="s">
        <v>3497</v>
      </c>
      <c r="CW112" s="3" t="s">
        <v>3498</v>
      </c>
      <c r="CX112" s="3" t="s">
        <v>3499</v>
      </c>
      <c r="CY112" s="3" t="s">
        <v>3500</v>
      </c>
      <c r="DC112" s="3" t="s">
        <v>3501</v>
      </c>
      <c r="DD112" s="3" t="s">
        <v>2716</v>
      </c>
      <c r="DM112" s="3" t="s">
        <v>3502</v>
      </c>
    </row>
    <row r="113" spans="2:117" ht="15" customHeight="1">
      <c r="B113" s="105"/>
      <c r="C113" s="40"/>
      <c r="D113" s="39" t="s">
        <v>3503</v>
      </c>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106"/>
      <c r="BA113" s="3">
        <v>112</v>
      </c>
      <c r="BH113" s="3" t="s">
        <v>3504</v>
      </c>
      <c r="BO113" s="3" t="s">
        <v>3505</v>
      </c>
      <c r="BP113" s="3" t="s">
        <v>3506</v>
      </c>
      <c r="BQ113" s="3" t="s">
        <v>3507</v>
      </c>
      <c r="BU113" s="3" t="s">
        <v>3508</v>
      </c>
      <c r="BV113" s="3" t="s">
        <v>3509</v>
      </c>
      <c r="CE113" s="3" t="s">
        <v>3510</v>
      </c>
      <c r="CI113" s="3">
        <v>112</v>
      </c>
      <c r="CP113" s="3" t="s">
        <v>110</v>
      </c>
      <c r="CW113" s="3" t="s">
        <v>3511</v>
      </c>
      <c r="CX113" s="3" t="s">
        <v>3512</v>
      </c>
      <c r="CY113" s="3" t="s">
        <v>3513</v>
      </c>
      <c r="DC113" s="3" t="s">
        <v>3514</v>
      </c>
      <c r="DD113" s="3" t="s">
        <v>3515</v>
      </c>
      <c r="DM113" s="3" t="s">
        <v>3516</v>
      </c>
    </row>
    <row r="114" spans="2:117" ht="6.75" customHeight="1">
      <c r="B114" s="105"/>
      <c r="C114" s="40"/>
      <c r="D114" s="39"/>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106"/>
      <c r="BA114" s="3">
        <v>113</v>
      </c>
      <c r="BH114" s="3" t="s">
        <v>3517</v>
      </c>
      <c r="BO114" s="3" t="s">
        <v>3518</v>
      </c>
      <c r="BP114" s="3" t="s">
        <v>3519</v>
      </c>
      <c r="BQ114" s="3" t="s">
        <v>3520</v>
      </c>
      <c r="BU114" s="3" t="s">
        <v>3521</v>
      </c>
      <c r="BV114" s="3" t="s">
        <v>3522</v>
      </c>
      <c r="CE114" s="3" t="s">
        <v>3523</v>
      </c>
      <c r="CI114" s="3">
        <v>113</v>
      </c>
      <c r="CP114" s="3" t="s">
        <v>3524</v>
      </c>
      <c r="CW114" s="3" t="s">
        <v>3525</v>
      </c>
      <c r="CX114" s="3" t="s">
        <v>3526</v>
      </c>
      <c r="CY114" s="3" t="s">
        <v>3527</v>
      </c>
      <c r="DC114" s="3" t="s">
        <v>3528</v>
      </c>
      <c r="DD114" s="3" t="s">
        <v>3529</v>
      </c>
      <c r="DM114" s="3" t="s">
        <v>3530</v>
      </c>
    </row>
    <row r="115" spans="2:117" ht="24" customHeight="1">
      <c r="B115" s="105"/>
      <c r="C115" s="40"/>
      <c r="D115" s="180" t="s">
        <v>3531</v>
      </c>
      <c r="E115" s="180"/>
      <c r="F115" s="180"/>
      <c r="G115" s="180"/>
      <c r="H115" s="180"/>
      <c r="I115" s="180"/>
      <c r="J115" s="180"/>
      <c r="K115" s="180"/>
      <c r="L115" s="180"/>
      <c r="M115" s="180"/>
      <c r="N115" s="180"/>
      <c r="O115" s="180"/>
      <c r="P115" s="180"/>
      <c r="Q115" s="180"/>
      <c r="R115" s="180"/>
      <c r="S115" s="180"/>
      <c r="T115" s="180"/>
      <c r="U115" s="180"/>
      <c r="V115" s="180"/>
      <c r="W115" s="180"/>
      <c r="X115" s="180"/>
      <c r="Y115" s="180"/>
      <c r="Z115" s="180"/>
      <c r="AA115" s="180"/>
      <c r="AB115" s="180"/>
      <c r="AC115" s="180"/>
      <c r="AD115" s="106"/>
      <c r="BA115" s="3">
        <v>114</v>
      </c>
      <c r="BH115" s="3" t="s">
        <v>3532</v>
      </c>
      <c r="BO115" s="3" t="s">
        <v>3533</v>
      </c>
      <c r="BP115" s="3" t="s">
        <v>3534</v>
      </c>
      <c r="BQ115" s="3">
        <v>16999</v>
      </c>
      <c r="BU115" s="3" t="s">
        <v>3535</v>
      </c>
      <c r="BV115" s="3" t="s">
        <v>3536</v>
      </c>
      <c r="CE115" s="3" t="s">
        <v>3537</v>
      </c>
      <c r="CI115" s="3">
        <v>114</v>
      </c>
      <c r="CP115" s="3" t="s">
        <v>3538</v>
      </c>
      <c r="CW115" s="3" t="s">
        <v>3539</v>
      </c>
      <c r="CX115" s="3" t="s">
        <v>3540</v>
      </c>
      <c r="CY115" s="3" t="s">
        <v>355</v>
      </c>
      <c r="DC115" s="3" t="s">
        <v>3541</v>
      </c>
      <c r="DD115" s="3" t="s">
        <v>1221</v>
      </c>
      <c r="DM115" s="3" t="s">
        <v>3542</v>
      </c>
    </row>
    <row r="116" spans="2:117" ht="6.75" customHeight="1">
      <c r="B116" s="105"/>
      <c r="C116" s="40"/>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106"/>
      <c r="BA116" s="3">
        <v>115</v>
      </c>
      <c r="BH116" s="3" t="s">
        <v>3543</v>
      </c>
      <c r="BO116" s="3" t="s">
        <v>3544</v>
      </c>
      <c r="BP116" s="3" t="s">
        <v>3545</v>
      </c>
      <c r="BU116" s="3" t="s">
        <v>3546</v>
      </c>
      <c r="BV116" s="3" t="s">
        <v>3547</v>
      </c>
      <c r="CE116" s="3" t="s">
        <v>3548</v>
      </c>
      <c r="CI116" s="3">
        <v>115</v>
      </c>
      <c r="CP116" s="3" t="s">
        <v>3549</v>
      </c>
      <c r="CW116" s="3" t="s">
        <v>3526</v>
      </c>
      <c r="CX116" s="3" t="s">
        <v>3550</v>
      </c>
      <c r="DC116" s="3" t="s">
        <v>3551</v>
      </c>
      <c r="DD116" s="3" t="s">
        <v>3552</v>
      </c>
      <c r="DM116" s="3" t="s">
        <v>2057</v>
      </c>
    </row>
    <row r="117" spans="2:117" ht="15" customHeight="1">
      <c r="B117" s="105"/>
      <c r="C117" s="40"/>
      <c r="D117" s="39" t="s">
        <v>3553</v>
      </c>
      <c r="E117" s="75"/>
      <c r="F117" s="75"/>
      <c r="G117" s="76"/>
      <c r="H117" s="178"/>
      <c r="I117" s="178"/>
      <c r="J117" s="178"/>
      <c r="K117" s="178"/>
      <c r="L117" s="178"/>
      <c r="M117" s="178"/>
      <c r="N117" s="178"/>
      <c r="O117" s="178"/>
      <c r="P117" s="178"/>
      <c r="Q117" s="178"/>
      <c r="R117" s="178"/>
      <c r="S117" s="178"/>
      <c r="T117" s="178"/>
      <c r="U117" s="178"/>
      <c r="V117" s="178"/>
      <c r="W117" s="178"/>
      <c r="X117" s="178"/>
      <c r="Y117" s="178"/>
      <c r="Z117" s="178"/>
      <c r="AA117" s="178"/>
      <c r="AB117" s="178"/>
      <c r="AC117" s="178"/>
      <c r="AD117" s="106"/>
      <c r="BA117" s="3">
        <v>116</v>
      </c>
      <c r="BH117" s="3" t="s">
        <v>3554</v>
      </c>
      <c r="BO117" s="3" t="s">
        <v>3555</v>
      </c>
      <c r="BP117" s="3" t="s">
        <v>3556</v>
      </c>
      <c r="BU117" s="3" t="s">
        <v>3557</v>
      </c>
      <c r="BV117" s="3" t="s">
        <v>3558</v>
      </c>
      <c r="CE117" s="3" t="s">
        <v>3559</v>
      </c>
      <c r="CI117" s="3">
        <v>116</v>
      </c>
      <c r="CP117" s="3" t="s">
        <v>3560</v>
      </c>
      <c r="CW117" s="3" t="s">
        <v>1872</v>
      </c>
      <c r="CX117" s="3" t="s">
        <v>3561</v>
      </c>
      <c r="DC117" s="3" t="s">
        <v>3562</v>
      </c>
      <c r="DD117" s="3" t="s">
        <v>3563</v>
      </c>
      <c r="DM117" s="3" t="s">
        <v>3564</v>
      </c>
    </row>
    <row r="118" spans="2:117" ht="6.75" customHeight="1">
      <c r="B118" s="105"/>
      <c r="C118" s="40"/>
      <c r="D118" s="70"/>
      <c r="E118" s="70"/>
      <c r="F118" s="70"/>
      <c r="G118" s="77"/>
      <c r="H118" s="77"/>
      <c r="I118" s="77"/>
      <c r="J118" s="77"/>
      <c r="K118" s="77"/>
      <c r="L118" s="77"/>
      <c r="M118" s="77"/>
      <c r="N118" s="77"/>
      <c r="O118" s="77"/>
      <c r="P118" s="77"/>
      <c r="Q118" s="77"/>
      <c r="R118" s="77"/>
      <c r="S118" s="77"/>
      <c r="T118" s="77"/>
      <c r="U118" s="77"/>
      <c r="V118" s="77"/>
      <c r="W118" s="77"/>
      <c r="X118" s="77"/>
      <c r="Y118" s="77"/>
      <c r="Z118" s="77"/>
      <c r="AA118" s="77"/>
      <c r="AB118" s="77"/>
      <c r="AC118" s="77"/>
      <c r="AD118" s="106"/>
      <c r="BA118" s="3">
        <v>117</v>
      </c>
      <c r="BH118" s="3" t="s">
        <v>3565</v>
      </c>
      <c r="BO118" s="3" t="s">
        <v>3566</v>
      </c>
      <c r="BP118" s="3" t="s">
        <v>3567</v>
      </c>
      <c r="BU118" s="3" t="s">
        <v>3568</v>
      </c>
      <c r="BV118" s="3" t="s">
        <v>3569</v>
      </c>
      <c r="CE118" s="3" t="s">
        <v>3570</v>
      </c>
      <c r="CI118" s="3">
        <v>117</v>
      </c>
      <c r="CP118" s="3" t="s">
        <v>3571</v>
      </c>
      <c r="CW118" s="3" t="s">
        <v>3572</v>
      </c>
      <c r="CX118" s="3" t="s">
        <v>3573</v>
      </c>
      <c r="DC118" s="3" t="s">
        <v>3574</v>
      </c>
      <c r="DD118" s="3" t="s">
        <v>3575</v>
      </c>
      <c r="DM118" s="3" t="s">
        <v>3576</v>
      </c>
    </row>
    <row r="119" spans="2:117" ht="15" customHeight="1">
      <c r="B119" s="105"/>
      <c r="C119" s="40"/>
      <c r="D119" s="39" t="s">
        <v>3577</v>
      </c>
      <c r="E119" s="39"/>
      <c r="F119" s="39"/>
      <c r="G119" s="78"/>
      <c r="H119" s="178"/>
      <c r="I119" s="178"/>
      <c r="J119" s="178"/>
      <c r="K119" s="178"/>
      <c r="L119" s="178"/>
      <c r="M119" s="178"/>
      <c r="N119" s="178"/>
      <c r="O119" s="178"/>
      <c r="P119" s="178"/>
      <c r="Q119" s="178"/>
      <c r="R119" s="178"/>
      <c r="S119" s="178"/>
      <c r="T119" s="178"/>
      <c r="U119" s="178"/>
      <c r="V119" s="178"/>
      <c r="W119" s="178"/>
      <c r="X119" s="178"/>
      <c r="Y119" s="178"/>
      <c r="Z119" s="178"/>
      <c r="AA119" s="178"/>
      <c r="AB119" s="178"/>
      <c r="AC119" s="178"/>
      <c r="AD119" s="106"/>
      <c r="BA119" s="3">
        <v>118</v>
      </c>
      <c r="BH119" s="3" t="s">
        <v>3578</v>
      </c>
      <c r="BO119" s="3" t="s">
        <v>3579</v>
      </c>
      <c r="BP119" s="3" t="s">
        <v>3580</v>
      </c>
      <c r="BU119" s="3" t="s">
        <v>3581</v>
      </c>
      <c r="BV119" s="3" t="s">
        <v>3582</v>
      </c>
      <c r="CE119" s="3" t="s">
        <v>3583</v>
      </c>
      <c r="CI119" s="3">
        <v>118</v>
      </c>
      <c r="CP119" s="3" t="s">
        <v>3584</v>
      </c>
      <c r="CW119" s="3" t="s">
        <v>3585</v>
      </c>
      <c r="CX119" s="3" t="s">
        <v>3586</v>
      </c>
      <c r="DC119" s="3" t="s">
        <v>3587</v>
      </c>
      <c r="DD119" s="3" t="s">
        <v>3588</v>
      </c>
      <c r="DM119" s="3" t="s">
        <v>3589</v>
      </c>
    </row>
    <row r="120" spans="2:117" ht="15" customHeight="1" thickBot="1">
      <c r="B120" s="107"/>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c r="AA120" s="108"/>
      <c r="AB120" s="108"/>
      <c r="AC120" s="108"/>
      <c r="AD120" s="109"/>
      <c r="BA120" s="3">
        <v>119</v>
      </c>
      <c r="BH120" s="3" t="s">
        <v>3590</v>
      </c>
      <c r="BO120" s="3" t="s">
        <v>3591</v>
      </c>
      <c r="BP120" s="3" t="s">
        <v>3592</v>
      </c>
      <c r="BU120" s="3" t="s">
        <v>3593</v>
      </c>
      <c r="BV120" s="3" t="s">
        <v>3594</v>
      </c>
      <c r="CE120" s="3" t="s">
        <v>3595</v>
      </c>
      <c r="CI120" s="3">
        <v>119</v>
      </c>
      <c r="CP120" s="3" t="s">
        <v>3596</v>
      </c>
      <c r="CW120" s="3" t="s">
        <v>3597</v>
      </c>
      <c r="CX120" s="3" t="s">
        <v>3598</v>
      </c>
      <c r="DC120" s="3" t="s">
        <v>3599</v>
      </c>
      <c r="DD120" s="3" t="s">
        <v>3600</v>
      </c>
      <c r="DM120" s="3" t="s">
        <v>3601</v>
      </c>
    </row>
    <row r="121" spans="2:117" ht="15" customHeight="1" thickBot="1">
      <c r="BA121" s="3">
        <v>120</v>
      </c>
      <c r="BH121" s="3" t="s">
        <v>3602</v>
      </c>
      <c r="BO121" s="3" t="s">
        <v>3603</v>
      </c>
      <c r="BP121" s="3" t="s">
        <v>3604</v>
      </c>
      <c r="BU121" s="3" t="s">
        <v>3605</v>
      </c>
      <c r="BV121" s="3" t="s">
        <v>3606</v>
      </c>
      <c r="CE121" s="3" t="s">
        <v>3607</v>
      </c>
      <c r="CI121" s="3">
        <v>120</v>
      </c>
      <c r="CP121" s="3" t="s">
        <v>3608</v>
      </c>
      <c r="CW121" s="3" t="s">
        <v>3609</v>
      </c>
      <c r="CX121" s="3" t="s">
        <v>3610</v>
      </c>
      <c r="DC121" s="3" t="s">
        <v>3611</v>
      </c>
      <c r="DD121" s="3" t="s">
        <v>3612</v>
      </c>
      <c r="DM121" s="3" t="s">
        <v>3613</v>
      </c>
    </row>
    <row r="122" spans="2:117" ht="15" customHeight="1">
      <c r="B122" s="102"/>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4"/>
      <c r="BA122" s="3">
        <v>121</v>
      </c>
      <c r="BH122" s="3" t="s">
        <v>3614</v>
      </c>
      <c r="BO122" s="3" t="s">
        <v>3615</v>
      </c>
      <c r="BP122" s="3" t="s">
        <v>3616</v>
      </c>
      <c r="BU122" s="3" t="s">
        <v>3617</v>
      </c>
      <c r="BV122" s="3" t="s">
        <v>3618</v>
      </c>
      <c r="CE122" s="3" t="s">
        <v>3619</v>
      </c>
      <c r="CI122" s="3">
        <v>121</v>
      </c>
      <c r="CP122" s="3" t="s">
        <v>3620</v>
      </c>
      <c r="CW122" s="3" t="s">
        <v>3621</v>
      </c>
      <c r="CX122" s="3" t="s">
        <v>3622</v>
      </c>
      <c r="DC122" s="3" t="s">
        <v>3623</v>
      </c>
      <c r="DD122" s="3" t="s">
        <v>3624</v>
      </c>
      <c r="DM122" s="3" t="s">
        <v>3625</v>
      </c>
    </row>
    <row r="123" spans="2:117" ht="36" customHeight="1">
      <c r="B123" s="105"/>
      <c r="C123" s="180" t="s">
        <v>3626</v>
      </c>
      <c r="D123" s="180"/>
      <c r="E123" s="180"/>
      <c r="F123" s="180"/>
      <c r="G123" s="180"/>
      <c r="H123" s="180"/>
      <c r="I123" s="180"/>
      <c r="J123" s="180"/>
      <c r="K123" s="180"/>
      <c r="L123" s="180"/>
      <c r="M123" s="180"/>
      <c r="N123" s="180"/>
      <c r="O123" s="180"/>
      <c r="P123" s="180"/>
      <c r="Q123" s="180"/>
      <c r="R123" s="180"/>
      <c r="S123" s="180"/>
      <c r="T123" s="180"/>
      <c r="U123" s="180"/>
      <c r="V123" s="180"/>
      <c r="W123" s="180"/>
      <c r="X123" s="180"/>
      <c r="Y123" s="180"/>
      <c r="Z123" s="180"/>
      <c r="AA123" s="180"/>
      <c r="AB123" s="180"/>
      <c r="AC123" s="180"/>
      <c r="AD123" s="106"/>
      <c r="BA123" s="3">
        <v>122</v>
      </c>
      <c r="BH123" s="3" t="s">
        <v>3627</v>
      </c>
      <c r="BO123" s="3" t="s">
        <v>3628</v>
      </c>
      <c r="BP123" s="3" t="s">
        <v>3629</v>
      </c>
      <c r="BU123" s="3" t="s">
        <v>3630</v>
      </c>
      <c r="BV123" s="3" t="s">
        <v>3631</v>
      </c>
      <c r="CE123" s="3" t="s">
        <v>3632</v>
      </c>
      <c r="CI123" s="3">
        <v>122</v>
      </c>
      <c r="CP123" s="3" t="s">
        <v>441</v>
      </c>
      <c r="CW123" s="3" t="s">
        <v>3633</v>
      </c>
      <c r="CX123" s="3" t="s">
        <v>3634</v>
      </c>
      <c r="DC123" s="3" t="s">
        <v>3635</v>
      </c>
      <c r="DD123" s="3" t="s">
        <v>3636</v>
      </c>
      <c r="DM123" s="3" t="s">
        <v>3637</v>
      </c>
    </row>
    <row r="124" spans="2:117" ht="6.75" customHeight="1">
      <c r="B124" s="105"/>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106"/>
      <c r="BA124" s="3">
        <v>123</v>
      </c>
      <c r="BH124" s="3" t="s">
        <v>3638</v>
      </c>
      <c r="BO124" s="3" t="s">
        <v>3639</v>
      </c>
      <c r="BP124" s="3" t="s">
        <v>3640</v>
      </c>
      <c r="BU124" s="3" t="s">
        <v>3641</v>
      </c>
      <c r="BV124" s="3" t="s">
        <v>3642</v>
      </c>
      <c r="CE124" s="3" t="s">
        <v>3643</v>
      </c>
      <c r="CI124" s="3">
        <v>123</v>
      </c>
      <c r="CP124" s="3" t="s">
        <v>3644</v>
      </c>
      <c r="CW124" s="3" t="s">
        <v>3645</v>
      </c>
      <c r="CX124" s="3" t="s">
        <v>3646</v>
      </c>
      <c r="DC124" s="3" t="s">
        <v>3647</v>
      </c>
      <c r="DD124" s="3" t="s">
        <v>3648</v>
      </c>
      <c r="DM124" s="3" t="s">
        <v>1839</v>
      </c>
    </row>
    <row r="125" spans="2:117" ht="15" customHeight="1">
      <c r="B125" s="105"/>
      <c r="C125" s="40"/>
      <c r="D125" s="27" t="s">
        <v>3649</v>
      </c>
      <c r="E125" s="40"/>
      <c r="F125" s="40"/>
      <c r="G125" s="178"/>
      <c r="H125" s="178"/>
      <c r="I125" s="178"/>
      <c r="J125" s="178"/>
      <c r="K125" s="178"/>
      <c r="L125" s="178"/>
      <c r="M125" s="178"/>
      <c r="N125" s="178"/>
      <c r="O125" s="178"/>
      <c r="P125" s="178"/>
      <c r="Q125" s="178"/>
      <c r="R125" s="178"/>
      <c r="S125" s="178"/>
      <c r="T125" s="178"/>
      <c r="U125" s="178"/>
      <c r="V125" s="178"/>
      <c r="W125" s="178"/>
      <c r="X125" s="178"/>
      <c r="Y125" s="178"/>
      <c r="Z125" s="178"/>
      <c r="AA125" s="178"/>
      <c r="AB125" s="178"/>
      <c r="AC125" s="178"/>
      <c r="AD125" s="106"/>
      <c r="BA125" s="3">
        <v>124</v>
      </c>
      <c r="BH125" s="3" t="s">
        <v>3650</v>
      </c>
      <c r="BO125" s="3" t="s">
        <v>3651</v>
      </c>
      <c r="BP125" s="3" t="s">
        <v>3652</v>
      </c>
      <c r="BU125" s="3" t="s">
        <v>3653</v>
      </c>
      <c r="BV125" s="3" t="s">
        <v>3654</v>
      </c>
      <c r="CE125" s="3" t="s">
        <v>3655</v>
      </c>
      <c r="CI125" s="3">
        <v>124</v>
      </c>
      <c r="CP125" s="3" t="s">
        <v>3656</v>
      </c>
      <c r="CW125" s="3" t="s">
        <v>3657</v>
      </c>
      <c r="CX125" s="3" t="s">
        <v>3658</v>
      </c>
      <c r="DC125" s="3" t="s">
        <v>3659</v>
      </c>
      <c r="DD125" s="3" t="s">
        <v>3660</v>
      </c>
      <c r="DM125" s="3" t="s">
        <v>3661</v>
      </c>
    </row>
    <row r="126" spans="2:117" ht="15" customHeight="1">
      <c r="B126" s="105"/>
      <c r="C126" s="40"/>
      <c r="D126" s="27" t="s">
        <v>3662</v>
      </c>
      <c r="E126" s="40"/>
      <c r="F126" s="40"/>
      <c r="G126" s="40"/>
      <c r="H126" s="40"/>
      <c r="I126" s="40"/>
      <c r="J126" s="40"/>
      <c r="K126" s="179"/>
      <c r="L126" s="179"/>
      <c r="M126" s="179"/>
      <c r="N126" s="179"/>
      <c r="O126" s="179"/>
      <c r="P126" s="179"/>
      <c r="Q126" s="179"/>
      <c r="R126" s="179"/>
      <c r="S126" s="179"/>
      <c r="T126" s="179"/>
      <c r="U126" s="179"/>
      <c r="V126" s="179"/>
      <c r="W126" s="179"/>
      <c r="X126" s="179"/>
      <c r="Y126" s="179"/>
      <c r="Z126" s="179"/>
      <c r="AA126" s="179"/>
      <c r="AB126" s="179"/>
      <c r="AC126" s="179"/>
      <c r="AD126" s="106"/>
      <c r="BA126" s="3">
        <v>125</v>
      </c>
      <c r="BH126" s="3" t="s">
        <v>3663</v>
      </c>
      <c r="BO126" s="3" t="s">
        <v>3664</v>
      </c>
      <c r="BP126" s="3" t="s">
        <v>3665</v>
      </c>
      <c r="BU126" s="3" t="s">
        <v>3666</v>
      </c>
      <c r="BV126" s="3" t="s">
        <v>3667</v>
      </c>
      <c r="CE126" s="3" t="s">
        <v>3668</v>
      </c>
      <c r="CI126" s="3">
        <v>125</v>
      </c>
      <c r="CP126" s="3" t="s">
        <v>355</v>
      </c>
      <c r="CW126" s="3" t="s">
        <v>3669</v>
      </c>
      <c r="CX126" s="3" t="s">
        <v>3670</v>
      </c>
      <c r="DC126" s="3" t="s">
        <v>3671</v>
      </c>
      <c r="DD126" s="3" t="s">
        <v>3672</v>
      </c>
      <c r="DM126" s="3" t="s">
        <v>3673</v>
      </c>
    </row>
    <row r="127" spans="2:117" ht="15" customHeight="1">
      <c r="B127" s="105"/>
      <c r="C127" s="40"/>
      <c r="D127" s="27" t="s">
        <v>3674</v>
      </c>
      <c r="E127" s="40"/>
      <c r="F127" s="40"/>
      <c r="G127" s="178"/>
      <c r="H127" s="178"/>
      <c r="I127" s="178"/>
      <c r="J127" s="178"/>
      <c r="K127" s="178"/>
      <c r="L127" s="178"/>
      <c r="M127" s="178"/>
      <c r="N127" s="178"/>
      <c r="O127" s="178"/>
      <c r="P127" s="178"/>
      <c r="Q127" s="178"/>
      <c r="R127" s="178"/>
      <c r="S127" s="178"/>
      <c r="T127" s="178"/>
      <c r="U127" s="178"/>
      <c r="V127" s="178"/>
      <c r="W127" s="178"/>
      <c r="X127" s="178"/>
      <c r="Y127" s="178"/>
      <c r="Z127" s="178"/>
      <c r="AA127" s="178"/>
      <c r="AB127" s="178"/>
      <c r="AC127" s="178"/>
      <c r="AD127" s="106"/>
      <c r="BA127" s="3">
        <v>126</v>
      </c>
      <c r="BO127" s="3">
        <v>14999</v>
      </c>
      <c r="BP127" s="3">
        <v>15999</v>
      </c>
      <c r="BU127" s="3" t="s">
        <v>3675</v>
      </c>
      <c r="BV127" s="3" t="s">
        <v>3676</v>
      </c>
      <c r="CE127" s="3" t="s">
        <v>3677</v>
      </c>
      <c r="CI127" s="3">
        <v>126</v>
      </c>
      <c r="CW127" s="3" t="s">
        <v>355</v>
      </c>
      <c r="CX127" s="3" t="s">
        <v>355</v>
      </c>
      <c r="DC127" s="3" t="s">
        <v>3678</v>
      </c>
      <c r="DD127" s="3" t="s">
        <v>3679</v>
      </c>
      <c r="DM127" s="3" t="s">
        <v>3680</v>
      </c>
    </row>
    <row r="128" spans="2:117" ht="15" customHeight="1">
      <c r="B128" s="105"/>
      <c r="C128" s="40"/>
      <c r="D128" s="27" t="s">
        <v>3681</v>
      </c>
      <c r="E128" s="40"/>
      <c r="F128" s="40"/>
      <c r="G128" s="40"/>
      <c r="H128" s="40"/>
      <c r="I128" s="179"/>
      <c r="J128" s="179"/>
      <c r="K128" s="179"/>
      <c r="L128" s="179"/>
      <c r="M128" s="179"/>
      <c r="N128" s="179"/>
      <c r="O128" s="179"/>
      <c r="P128" s="179"/>
      <c r="Q128" s="179"/>
      <c r="R128" s="179"/>
      <c r="S128" s="179"/>
      <c r="T128" s="179"/>
      <c r="U128" s="179"/>
      <c r="V128" s="179"/>
      <c r="W128" s="179"/>
      <c r="X128" s="179"/>
      <c r="Y128" s="179"/>
      <c r="Z128" s="179"/>
      <c r="AA128" s="179"/>
      <c r="AB128" s="179"/>
      <c r="AC128" s="179"/>
      <c r="AD128" s="106"/>
      <c r="BA128" s="3">
        <v>127</v>
      </c>
      <c r="BU128" s="3" t="s">
        <v>3682</v>
      </c>
      <c r="BV128" s="3" t="s">
        <v>3683</v>
      </c>
      <c r="CE128" s="3" t="s">
        <v>3684</v>
      </c>
      <c r="CI128" s="3">
        <v>127</v>
      </c>
      <c r="DC128" s="3" t="s">
        <v>3685</v>
      </c>
      <c r="DD128" s="3" t="s">
        <v>3686</v>
      </c>
      <c r="DM128" s="3" t="s">
        <v>3687</v>
      </c>
    </row>
    <row r="129" spans="2:117" ht="15" customHeight="1">
      <c r="B129" s="105"/>
      <c r="C129" s="40"/>
      <c r="D129" s="27" t="s">
        <v>3688</v>
      </c>
      <c r="E129" s="40"/>
      <c r="F129" s="40"/>
      <c r="G129" s="178"/>
      <c r="H129" s="178"/>
      <c r="I129" s="178"/>
      <c r="J129" s="178"/>
      <c r="K129" s="178"/>
      <c r="L129" s="178"/>
      <c r="M129" s="178"/>
      <c r="N129" s="178"/>
      <c r="O129" s="178"/>
      <c r="P129" s="178"/>
      <c r="Q129" s="178"/>
      <c r="R129" s="27" t="s">
        <v>3689</v>
      </c>
      <c r="S129" s="27"/>
      <c r="T129" s="27"/>
      <c r="U129" s="179"/>
      <c r="V129" s="179"/>
      <c r="W129" s="179"/>
      <c r="X129" s="179"/>
      <c r="Y129" s="179"/>
      <c r="Z129" s="179"/>
      <c r="AA129" s="179"/>
      <c r="AB129" s="179"/>
      <c r="AC129" s="179"/>
      <c r="AD129" s="106"/>
      <c r="BA129" s="3">
        <v>128</v>
      </c>
      <c r="BU129" s="3" t="s">
        <v>3690</v>
      </c>
      <c r="BV129" s="3" t="s">
        <v>3691</v>
      </c>
      <c r="CE129" s="3" t="s">
        <v>3692</v>
      </c>
      <c r="CI129" s="3">
        <v>128</v>
      </c>
      <c r="DC129" s="3" t="s">
        <v>3693</v>
      </c>
      <c r="DD129" s="3" t="s">
        <v>3694</v>
      </c>
      <c r="DM129" s="3" t="s">
        <v>3695</v>
      </c>
    </row>
    <row r="130" spans="2:117" ht="15" customHeight="1" thickBot="1">
      <c r="B130" s="107"/>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c r="AA130" s="111"/>
      <c r="AB130" s="111"/>
      <c r="AC130" s="111"/>
      <c r="AD130" s="109"/>
      <c r="BA130" s="3">
        <v>129</v>
      </c>
      <c r="BU130" s="3" t="s">
        <v>3696</v>
      </c>
      <c r="BV130" s="3" t="s">
        <v>3697</v>
      </c>
      <c r="CE130" s="3" t="s">
        <v>3698</v>
      </c>
      <c r="CI130" s="3">
        <v>129</v>
      </c>
      <c r="DC130" s="3" t="s">
        <v>3699</v>
      </c>
      <c r="DD130" s="3" t="s">
        <v>3700</v>
      </c>
      <c r="DM130" s="3" t="s">
        <v>3701</v>
      </c>
    </row>
    <row r="131" spans="2:117" ht="15" customHeight="1">
      <c r="BA131" s="3">
        <v>130</v>
      </c>
      <c r="BU131" s="3" t="s">
        <v>3702</v>
      </c>
      <c r="BV131" s="3" t="s">
        <v>3703</v>
      </c>
      <c r="CE131" s="3" t="s">
        <v>3704</v>
      </c>
      <c r="CI131" s="3">
        <v>130</v>
      </c>
      <c r="DC131" s="3" t="s">
        <v>3705</v>
      </c>
      <c r="DD131" s="3" t="s">
        <v>3706</v>
      </c>
      <c r="DM131" s="3" t="s">
        <v>3707</v>
      </c>
    </row>
    <row r="132" spans="2:117" ht="15" customHeight="1">
      <c r="BA132" s="3">
        <v>131</v>
      </c>
      <c r="BU132" s="3" t="s">
        <v>3708</v>
      </c>
      <c r="BV132" s="3" t="s">
        <v>3709</v>
      </c>
      <c r="CE132" s="3" t="s">
        <v>3710</v>
      </c>
      <c r="CI132" s="3">
        <v>131</v>
      </c>
      <c r="DC132" s="3" t="s">
        <v>3711</v>
      </c>
      <c r="DD132" s="3" t="s">
        <v>3712</v>
      </c>
      <c r="DM132" s="3" t="s">
        <v>3713</v>
      </c>
    </row>
    <row r="133" spans="2:117" ht="15" customHeight="1">
      <c r="BA133" s="3">
        <v>132</v>
      </c>
      <c r="BU133" s="3" t="s">
        <v>3714</v>
      </c>
      <c r="BV133" s="3" t="s">
        <v>3715</v>
      </c>
      <c r="CE133" s="3" t="s">
        <v>3716</v>
      </c>
      <c r="CI133" s="3">
        <v>132</v>
      </c>
      <c r="DC133" s="3" t="s">
        <v>3717</v>
      </c>
      <c r="DD133" s="3" t="s">
        <v>3718</v>
      </c>
      <c r="DM133" s="3" t="s">
        <v>3719</v>
      </c>
    </row>
    <row r="134" spans="2:117" ht="15" hidden="1" customHeight="1">
      <c r="BA134" s="3">
        <v>133</v>
      </c>
      <c r="BU134" s="3" t="s">
        <v>3720</v>
      </c>
      <c r="BV134" s="3" t="s">
        <v>3721</v>
      </c>
      <c r="CE134" s="3" t="s">
        <v>3722</v>
      </c>
      <c r="CI134" s="3">
        <v>133</v>
      </c>
      <c r="DC134" s="3" t="s">
        <v>3723</v>
      </c>
      <c r="DD134" s="3" t="s">
        <v>3724</v>
      </c>
      <c r="DM134" s="3" t="s">
        <v>3725</v>
      </c>
    </row>
    <row r="135" spans="2:117" ht="15" hidden="1" customHeight="1">
      <c r="BA135" s="3">
        <v>134</v>
      </c>
      <c r="BU135" s="3" t="s">
        <v>3726</v>
      </c>
      <c r="BV135" s="3" t="s">
        <v>3727</v>
      </c>
      <c r="CE135" s="3" t="s">
        <v>3728</v>
      </c>
      <c r="CI135" s="3">
        <v>134</v>
      </c>
      <c r="DC135" s="3" t="s">
        <v>3729</v>
      </c>
      <c r="DD135" s="3" t="s">
        <v>3730</v>
      </c>
      <c r="DM135" s="3" t="s">
        <v>3731</v>
      </c>
    </row>
    <row r="136" spans="2:117" ht="15.75" hidden="1" customHeight="1">
      <c r="BA136" s="3">
        <v>135</v>
      </c>
      <c r="BU136" s="3" t="s">
        <v>3732</v>
      </c>
      <c r="BV136" s="3" t="s">
        <v>3733</v>
      </c>
      <c r="CE136" s="3" t="s">
        <v>3734</v>
      </c>
      <c r="CI136" s="3">
        <v>135</v>
      </c>
      <c r="DC136" s="3" t="s">
        <v>3735</v>
      </c>
      <c r="DD136" s="3" t="s">
        <v>3736</v>
      </c>
      <c r="DM136" s="3" t="s">
        <v>3737</v>
      </c>
    </row>
    <row r="137" spans="2:117" ht="15.75" hidden="1" customHeight="1">
      <c r="BA137" s="3">
        <v>136</v>
      </c>
      <c r="BU137" s="3" t="s">
        <v>3738</v>
      </c>
      <c r="BV137" s="3" t="s">
        <v>3739</v>
      </c>
      <c r="CE137" s="3" t="s">
        <v>3740</v>
      </c>
      <c r="CI137" s="3">
        <v>136</v>
      </c>
      <c r="DC137" s="3" t="s">
        <v>3741</v>
      </c>
      <c r="DD137" s="3" t="s">
        <v>3742</v>
      </c>
      <c r="DM137" s="3" t="s">
        <v>3743</v>
      </c>
    </row>
    <row r="138" spans="2:117" ht="15.75" hidden="1" customHeight="1">
      <c r="BA138" s="3">
        <v>137</v>
      </c>
      <c r="BU138" s="3" t="s">
        <v>3744</v>
      </c>
      <c r="BV138" s="3" t="s">
        <v>3745</v>
      </c>
      <c r="CE138" s="3" t="s">
        <v>3746</v>
      </c>
      <c r="CI138" s="3">
        <v>137</v>
      </c>
      <c r="DC138" s="3" t="s">
        <v>3747</v>
      </c>
      <c r="DD138" s="3" t="s">
        <v>3748</v>
      </c>
      <c r="DM138" s="3" t="s">
        <v>2890</v>
      </c>
    </row>
    <row r="139" spans="2:117" ht="15.75" hidden="1" customHeight="1">
      <c r="BA139" s="3">
        <v>138</v>
      </c>
      <c r="BU139" s="3" t="s">
        <v>3749</v>
      </c>
      <c r="BV139" s="3" t="s">
        <v>3750</v>
      </c>
      <c r="CE139" s="3" t="s">
        <v>3751</v>
      </c>
      <c r="CI139" s="3">
        <v>138</v>
      </c>
      <c r="DC139" s="3" t="s">
        <v>3752</v>
      </c>
      <c r="DD139" s="3" t="s">
        <v>3753</v>
      </c>
      <c r="DM139" s="3" t="s">
        <v>3754</v>
      </c>
    </row>
    <row r="140" spans="2:117" ht="15.75" hidden="1" customHeight="1">
      <c r="BA140" s="3">
        <v>139</v>
      </c>
      <c r="BU140" s="3" t="s">
        <v>3755</v>
      </c>
      <c r="BV140" s="3" t="s">
        <v>3756</v>
      </c>
      <c r="CE140" s="3" t="s">
        <v>3757</v>
      </c>
      <c r="CI140" s="3">
        <v>139</v>
      </c>
      <c r="DC140" s="3" t="s">
        <v>3758</v>
      </c>
      <c r="DD140" s="3" t="s">
        <v>3759</v>
      </c>
      <c r="DM140" s="3" t="s">
        <v>3760</v>
      </c>
    </row>
    <row r="141" spans="2:117" ht="15.75" hidden="1" customHeight="1">
      <c r="BA141" s="3">
        <v>140</v>
      </c>
      <c r="BU141" s="3" t="s">
        <v>3761</v>
      </c>
      <c r="BV141" s="3" t="s">
        <v>3762</v>
      </c>
      <c r="CE141" s="3" t="s">
        <v>3763</v>
      </c>
      <c r="CI141" s="3">
        <v>140</v>
      </c>
      <c r="DC141" s="3" t="s">
        <v>3764</v>
      </c>
      <c r="DD141" s="3" t="s">
        <v>3765</v>
      </c>
      <c r="DM141" s="3" t="s">
        <v>3766</v>
      </c>
    </row>
    <row r="142" spans="2:117" ht="15.75" hidden="1" customHeight="1">
      <c r="BA142" s="3">
        <v>141</v>
      </c>
      <c r="BU142" s="3" t="s">
        <v>3767</v>
      </c>
      <c r="BV142" s="3" t="s">
        <v>3768</v>
      </c>
      <c r="CE142" s="3" t="s">
        <v>3769</v>
      </c>
      <c r="CI142" s="3">
        <v>141</v>
      </c>
      <c r="DC142" s="3" t="s">
        <v>3770</v>
      </c>
      <c r="DD142" s="3" t="s">
        <v>3771</v>
      </c>
      <c r="DM142" s="3" t="s">
        <v>3772</v>
      </c>
    </row>
    <row r="143" spans="2:117" ht="15.75" hidden="1" customHeight="1">
      <c r="BA143" s="3">
        <v>142</v>
      </c>
      <c r="BU143" s="3" t="s">
        <v>3773</v>
      </c>
      <c r="BV143" s="3" t="s">
        <v>3774</v>
      </c>
      <c r="CE143" s="3" t="s">
        <v>3775</v>
      </c>
      <c r="CI143" s="3">
        <v>142</v>
      </c>
      <c r="DC143" s="3" t="s">
        <v>3776</v>
      </c>
      <c r="DD143" s="3" t="s">
        <v>3777</v>
      </c>
      <c r="DM143" s="3" t="s">
        <v>3778</v>
      </c>
    </row>
    <row r="144" spans="2:117" ht="15.75" hidden="1" customHeight="1">
      <c r="BA144" s="3">
        <v>143</v>
      </c>
      <c r="BU144" s="3" t="s">
        <v>3779</v>
      </c>
      <c r="BV144" s="3" t="s">
        <v>3780</v>
      </c>
      <c r="CE144" s="3" t="s">
        <v>3781</v>
      </c>
      <c r="CI144" s="3">
        <v>143</v>
      </c>
      <c r="DC144" s="3" t="s">
        <v>3782</v>
      </c>
      <c r="DD144" s="3" t="s">
        <v>3783</v>
      </c>
      <c r="DM144" s="3" t="s">
        <v>3784</v>
      </c>
    </row>
    <row r="145" spans="53:117" ht="15.75" hidden="1" customHeight="1">
      <c r="BA145" s="3">
        <v>144</v>
      </c>
      <c r="BU145" s="3" t="s">
        <v>3785</v>
      </c>
      <c r="BV145" s="3" t="s">
        <v>3786</v>
      </c>
      <c r="CE145" s="3" t="s">
        <v>3787</v>
      </c>
      <c r="CI145" s="3">
        <v>144</v>
      </c>
      <c r="DC145" s="3" t="s">
        <v>3788</v>
      </c>
      <c r="DD145" s="3" t="s">
        <v>3789</v>
      </c>
      <c r="DM145" s="3" t="s">
        <v>3790</v>
      </c>
    </row>
    <row r="146" spans="53:117" ht="15.75" hidden="1" customHeight="1">
      <c r="BA146" s="3">
        <v>145</v>
      </c>
      <c r="BU146" s="3" t="s">
        <v>3791</v>
      </c>
      <c r="BV146" s="3" t="s">
        <v>3792</v>
      </c>
      <c r="CE146" s="3" t="s">
        <v>3793</v>
      </c>
      <c r="CI146" s="3">
        <v>145</v>
      </c>
      <c r="DC146" s="3" t="s">
        <v>3794</v>
      </c>
      <c r="DD146" s="3" t="s">
        <v>3795</v>
      </c>
      <c r="DM146" s="3" t="s">
        <v>3796</v>
      </c>
    </row>
    <row r="147" spans="53:117" ht="15.75" hidden="1" customHeight="1">
      <c r="BA147" s="3">
        <v>146</v>
      </c>
      <c r="BU147" s="3" t="s">
        <v>3797</v>
      </c>
      <c r="BV147" s="3" t="s">
        <v>3798</v>
      </c>
      <c r="CE147" s="3" t="s">
        <v>3799</v>
      </c>
      <c r="CI147" s="3">
        <v>146</v>
      </c>
      <c r="DC147" s="3" t="s">
        <v>3800</v>
      </c>
      <c r="DD147" s="3" t="s">
        <v>3801</v>
      </c>
      <c r="DM147" s="3" t="s">
        <v>3802</v>
      </c>
    </row>
    <row r="148" spans="53:117" ht="15.75" hidden="1" customHeight="1">
      <c r="BA148" s="3">
        <v>147</v>
      </c>
      <c r="BU148" s="3" t="s">
        <v>3803</v>
      </c>
      <c r="BV148" s="3" t="s">
        <v>3804</v>
      </c>
      <c r="CE148" s="3" t="s">
        <v>3805</v>
      </c>
      <c r="CI148" s="3">
        <v>147</v>
      </c>
      <c r="DC148" s="3" t="s">
        <v>3806</v>
      </c>
      <c r="DD148" s="3" t="s">
        <v>3807</v>
      </c>
      <c r="DM148" s="3" t="s">
        <v>3808</v>
      </c>
    </row>
    <row r="149" spans="53:117" ht="15.75" hidden="1" customHeight="1">
      <c r="BA149" s="3">
        <v>148</v>
      </c>
      <c r="BU149" s="3" t="s">
        <v>3809</v>
      </c>
      <c r="BV149" s="3" t="s">
        <v>3810</v>
      </c>
      <c r="CE149" s="3" t="s">
        <v>3811</v>
      </c>
      <c r="CI149" s="3">
        <v>148</v>
      </c>
      <c r="DC149" s="3" t="s">
        <v>3812</v>
      </c>
      <c r="DD149" s="3" t="s">
        <v>3813</v>
      </c>
      <c r="DM149" s="3" t="s">
        <v>3814</v>
      </c>
    </row>
    <row r="150" spans="53:117" ht="15.75" hidden="1" customHeight="1">
      <c r="BA150" s="3">
        <v>149</v>
      </c>
      <c r="BU150" s="3" t="s">
        <v>3815</v>
      </c>
      <c r="BV150" s="3" t="s">
        <v>3816</v>
      </c>
      <c r="CE150" s="3" t="s">
        <v>3817</v>
      </c>
      <c r="CI150" s="3">
        <v>149</v>
      </c>
      <c r="DC150" s="3" t="s">
        <v>3818</v>
      </c>
      <c r="DD150" s="3" t="s">
        <v>3819</v>
      </c>
      <c r="DM150" s="3" t="s">
        <v>3820</v>
      </c>
    </row>
    <row r="151" spans="53:117" ht="15.75" hidden="1" customHeight="1">
      <c r="BA151" s="3">
        <v>150</v>
      </c>
      <c r="BU151" s="3" t="s">
        <v>3821</v>
      </c>
      <c r="BV151" s="3" t="s">
        <v>3822</v>
      </c>
      <c r="CE151" s="3" t="s">
        <v>3823</v>
      </c>
      <c r="CI151" s="3">
        <v>150</v>
      </c>
      <c r="DC151" s="3" t="s">
        <v>3824</v>
      </c>
      <c r="DD151" s="3" t="s">
        <v>3825</v>
      </c>
      <c r="DM151" s="3" t="s">
        <v>3826</v>
      </c>
    </row>
    <row r="152" spans="53:117" ht="15.75" hidden="1" customHeight="1">
      <c r="BA152" s="3">
        <v>151</v>
      </c>
      <c r="BU152" s="3" t="s">
        <v>3827</v>
      </c>
      <c r="BV152" s="3" t="s">
        <v>3828</v>
      </c>
      <c r="CE152" s="3" t="s">
        <v>3829</v>
      </c>
      <c r="CI152" s="3">
        <v>151</v>
      </c>
      <c r="DC152" s="3" t="s">
        <v>3830</v>
      </c>
      <c r="DD152" s="3" t="s">
        <v>3831</v>
      </c>
      <c r="DM152" s="3" t="s">
        <v>3832</v>
      </c>
    </row>
    <row r="153" spans="53:117" ht="15.75" hidden="1" customHeight="1">
      <c r="BA153" s="3">
        <v>152</v>
      </c>
      <c r="BU153" s="3" t="s">
        <v>3833</v>
      </c>
      <c r="BV153" s="3" t="s">
        <v>3834</v>
      </c>
      <c r="CE153" s="3" t="s">
        <v>3835</v>
      </c>
      <c r="CI153" s="3">
        <v>152</v>
      </c>
      <c r="DC153" s="3" t="s">
        <v>3836</v>
      </c>
      <c r="DD153" s="3" t="s">
        <v>3837</v>
      </c>
      <c r="DM153" s="3" t="s">
        <v>3838</v>
      </c>
    </row>
    <row r="154" spans="53:117" ht="15.75" hidden="1" customHeight="1">
      <c r="BA154" s="3">
        <v>153</v>
      </c>
      <c r="BU154" s="3" t="s">
        <v>3839</v>
      </c>
      <c r="BV154" s="3" t="s">
        <v>3840</v>
      </c>
      <c r="CE154" s="3" t="s">
        <v>3841</v>
      </c>
      <c r="CI154" s="3">
        <v>153</v>
      </c>
      <c r="DC154" s="3" t="s">
        <v>3842</v>
      </c>
      <c r="DD154" s="3" t="s">
        <v>3843</v>
      </c>
      <c r="DM154" s="3" t="s">
        <v>3844</v>
      </c>
    </row>
    <row r="155" spans="53:117" ht="15.75" hidden="1" customHeight="1">
      <c r="BA155" s="3">
        <v>154</v>
      </c>
      <c r="BU155" s="3" t="s">
        <v>3845</v>
      </c>
      <c r="BV155" s="3" t="s">
        <v>3846</v>
      </c>
      <c r="CE155" s="3" t="s">
        <v>3847</v>
      </c>
      <c r="CI155" s="3">
        <v>154</v>
      </c>
      <c r="DC155" s="3" t="s">
        <v>3848</v>
      </c>
      <c r="DD155" s="3" t="s">
        <v>3849</v>
      </c>
      <c r="DM155" s="3" t="s">
        <v>3850</v>
      </c>
    </row>
    <row r="156" spans="53:117" ht="15.75" hidden="1" customHeight="1">
      <c r="BA156" s="3">
        <v>155</v>
      </c>
      <c r="BU156" s="3" t="s">
        <v>3851</v>
      </c>
      <c r="BV156" s="3" t="s">
        <v>3852</v>
      </c>
      <c r="CE156" s="3" t="s">
        <v>3853</v>
      </c>
      <c r="CI156" s="3">
        <v>155</v>
      </c>
      <c r="DC156" s="3" t="s">
        <v>3854</v>
      </c>
      <c r="DD156" s="3" t="s">
        <v>3855</v>
      </c>
      <c r="DM156" s="3" t="s">
        <v>3856</v>
      </c>
    </row>
    <row r="157" spans="53:117" ht="15.75" hidden="1" customHeight="1">
      <c r="BA157" s="3">
        <v>156</v>
      </c>
      <c r="BU157" s="3" t="s">
        <v>3857</v>
      </c>
      <c r="BV157" s="3" t="s">
        <v>3858</v>
      </c>
      <c r="CE157" s="3" t="s">
        <v>3859</v>
      </c>
      <c r="CI157" s="3">
        <v>156</v>
      </c>
      <c r="DC157" s="3" t="s">
        <v>3860</v>
      </c>
      <c r="DD157" s="3" t="s">
        <v>3861</v>
      </c>
      <c r="DM157" s="3" t="s">
        <v>3862</v>
      </c>
    </row>
    <row r="158" spans="53:117" ht="15.75" hidden="1" customHeight="1">
      <c r="BA158" s="3">
        <v>157</v>
      </c>
      <c r="BU158" s="3" t="s">
        <v>3863</v>
      </c>
      <c r="BV158" s="3" t="s">
        <v>3864</v>
      </c>
      <c r="CE158" s="3" t="s">
        <v>3865</v>
      </c>
      <c r="CI158" s="3">
        <v>157</v>
      </c>
      <c r="DC158" s="3" t="s">
        <v>3866</v>
      </c>
      <c r="DD158" s="3" t="s">
        <v>3867</v>
      </c>
      <c r="DM158" s="3" t="s">
        <v>3868</v>
      </c>
    </row>
    <row r="159" spans="53:117" ht="15.75" hidden="1" customHeight="1">
      <c r="BA159" s="3">
        <v>158</v>
      </c>
      <c r="BU159" s="3" t="s">
        <v>3869</v>
      </c>
      <c r="BV159" s="3" t="s">
        <v>3870</v>
      </c>
      <c r="CE159" s="3" t="s">
        <v>3871</v>
      </c>
      <c r="CI159" s="3">
        <v>158</v>
      </c>
      <c r="DC159" s="3" t="s">
        <v>3872</v>
      </c>
      <c r="DD159" s="3" t="s">
        <v>3873</v>
      </c>
      <c r="DM159" s="3" t="s">
        <v>3874</v>
      </c>
    </row>
    <row r="160" spans="53:117" ht="15.75" hidden="1" customHeight="1">
      <c r="BA160" s="3">
        <v>159</v>
      </c>
      <c r="BU160" s="3" t="s">
        <v>3875</v>
      </c>
      <c r="BV160" s="3" t="s">
        <v>3876</v>
      </c>
      <c r="CE160" s="3" t="s">
        <v>3877</v>
      </c>
      <c r="CI160" s="3">
        <v>159</v>
      </c>
      <c r="DC160" s="3" t="s">
        <v>3878</v>
      </c>
      <c r="DD160" s="3" t="s">
        <v>3879</v>
      </c>
      <c r="DM160" s="3" t="s">
        <v>3880</v>
      </c>
    </row>
    <row r="161" spans="53:117" ht="15.75" hidden="1" customHeight="1">
      <c r="BA161" s="3">
        <v>160</v>
      </c>
      <c r="BU161" s="3" t="s">
        <v>3881</v>
      </c>
      <c r="BV161" s="3" t="s">
        <v>3882</v>
      </c>
      <c r="CE161" s="3" t="s">
        <v>3883</v>
      </c>
      <c r="CI161" s="3">
        <v>160</v>
      </c>
      <c r="DC161" s="3" t="s">
        <v>3884</v>
      </c>
      <c r="DD161" s="3" t="s">
        <v>3885</v>
      </c>
      <c r="DM161" s="3" t="s">
        <v>3886</v>
      </c>
    </row>
    <row r="162" spans="53:117" ht="15.75" hidden="1" customHeight="1">
      <c r="BA162" s="3">
        <v>161</v>
      </c>
      <c r="BU162" s="3" t="s">
        <v>3887</v>
      </c>
      <c r="BV162" s="3" t="s">
        <v>3888</v>
      </c>
      <c r="CE162" s="3" t="s">
        <v>3889</v>
      </c>
      <c r="CI162" s="3">
        <v>161</v>
      </c>
      <c r="DC162" s="3" t="s">
        <v>3890</v>
      </c>
      <c r="DD162" s="3" t="s">
        <v>3891</v>
      </c>
      <c r="DM162" s="3" t="s">
        <v>3892</v>
      </c>
    </row>
    <row r="163" spans="53:117" ht="15.75" hidden="1" customHeight="1">
      <c r="BA163" s="3">
        <v>162</v>
      </c>
      <c r="BU163" s="3" t="s">
        <v>3893</v>
      </c>
      <c r="BV163" s="3" t="s">
        <v>3894</v>
      </c>
      <c r="CE163" s="3" t="s">
        <v>3895</v>
      </c>
      <c r="CI163" s="3">
        <v>162</v>
      </c>
      <c r="DC163" s="3" t="s">
        <v>3896</v>
      </c>
      <c r="DD163" s="3" t="s">
        <v>3897</v>
      </c>
      <c r="DM163" s="3" t="s">
        <v>3898</v>
      </c>
    </row>
    <row r="164" spans="53:117" ht="15.75" hidden="1" customHeight="1">
      <c r="BA164" s="3">
        <v>163</v>
      </c>
      <c r="BU164" s="3" t="s">
        <v>3899</v>
      </c>
      <c r="BV164" s="3" t="s">
        <v>3900</v>
      </c>
      <c r="CE164" s="3" t="s">
        <v>3901</v>
      </c>
      <c r="CI164" s="3">
        <v>163</v>
      </c>
      <c r="DC164" s="3" t="s">
        <v>3902</v>
      </c>
      <c r="DD164" s="3" t="s">
        <v>3903</v>
      </c>
      <c r="DM164" s="3" t="s">
        <v>3904</v>
      </c>
    </row>
    <row r="165" spans="53:117" ht="15.75" hidden="1" customHeight="1">
      <c r="BA165" s="3">
        <v>164</v>
      </c>
      <c r="BU165" s="3" t="s">
        <v>3905</v>
      </c>
      <c r="BV165" s="3" t="s">
        <v>3906</v>
      </c>
      <c r="CE165" s="3" t="s">
        <v>3907</v>
      </c>
      <c r="CI165" s="3">
        <v>164</v>
      </c>
      <c r="DC165" s="3" t="s">
        <v>3908</v>
      </c>
      <c r="DD165" s="3" t="s">
        <v>3909</v>
      </c>
      <c r="DM165" s="3" t="s">
        <v>3910</v>
      </c>
    </row>
    <row r="166" spans="53:117" ht="15.75" hidden="1" customHeight="1">
      <c r="BA166" s="3">
        <v>165</v>
      </c>
      <c r="BU166" s="3" t="s">
        <v>3911</v>
      </c>
      <c r="BV166" s="3" t="s">
        <v>3912</v>
      </c>
      <c r="CE166" s="3" t="s">
        <v>3913</v>
      </c>
      <c r="CI166" s="3">
        <v>165</v>
      </c>
      <c r="DC166" s="3" t="s">
        <v>3914</v>
      </c>
      <c r="DD166" s="3" t="s">
        <v>3915</v>
      </c>
      <c r="DM166" s="3" t="s">
        <v>3916</v>
      </c>
    </row>
    <row r="167" spans="53:117" ht="15.75" hidden="1" customHeight="1">
      <c r="BA167" s="3">
        <v>166</v>
      </c>
      <c r="BU167" s="3" t="s">
        <v>3917</v>
      </c>
      <c r="BV167" s="3" t="s">
        <v>3918</v>
      </c>
      <c r="CE167" s="3" t="s">
        <v>3919</v>
      </c>
      <c r="CI167" s="3">
        <v>166</v>
      </c>
      <c r="DC167" s="3" t="s">
        <v>3920</v>
      </c>
      <c r="DD167" s="3" t="s">
        <v>3921</v>
      </c>
      <c r="DM167" s="3" t="s">
        <v>3922</v>
      </c>
    </row>
    <row r="168" spans="53:117" ht="15.75" hidden="1" customHeight="1">
      <c r="BA168" s="3">
        <v>167</v>
      </c>
      <c r="BU168" s="3" t="s">
        <v>3923</v>
      </c>
      <c r="BV168" s="3" t="s">
        <v>3924</v>
      </c>
      <c r="CE168" s="3" t="s">
        <v>3925</v>
      </c>
      <c r="CI168" s="3">
        <v>167</v>
      </c>
      <c r="DC168" s="3" t="s">
        <v>3926</v>
      </c>
      <c r="DD168" s="3" t="s">
        <v>3927</v>
      </c>
      <c r="DM168" s="3" t="s">
        <v>3927</v>
      </c>
    </row>
    <row r="169" spans="53:117" ht="15.75" hidden="1" customHeight="1">
      <c r="BA169" s="3">
        <v>168</v>
      </c>
      <c r="BU169" s="3" t="s">
        <v>3928</v>
      </c>
      <c r="BV169" s="3" t="s">
        <v>3929</v>
      </c>
      <c r="CE169" s="3" t="s">
        <v>3930</v>
      </c>
      <c r="CI169" s="3">
        <v>168</v>
      </c>
      <c r="DC169" s="3" t="s">
        <v>3931</v>
      </c>
      <c r="DD169" s="3" t="s">
        <v>3932</v>
      </c>
      <c r="DM169" s="3" t="s">
        <v>3233</v>
      </c>
    </row>
    <row r="170" spans="53:117" ht="15.75" hidden="1" customHeight="1">
      <c r="BA170" s="3">
        <v>169</v>
      </c>
      <c r="BU170" s="3" t="s">
        <v>3933</v>
      </c>
      <c r="BV170" s="3" t="s">
        <v>3934</v>
      </c>
      <c r="CE170" s="3" t="s">
        <v>3935</v>
      </c>
      <c r="CI170" s="3">
        <v>169</v>
      </c>
      <c r="DC170" s="3" t="s">
        <v>3936</v>
      </c>
      <c r="DD170" s="3" t="s">
        <v>3937</v>
      </c>
      <c r="DM170" s="3" t="s">
        <v>3938</v>
      </c>
    </row>
    <row r="171" spans="53:117" ht="15.75" hidden="1" customHeight="1">
      <c r="BA171" s="3">
        <v>170</v>
      </c>
      <c r="BU171" s="3" t="s">
        <v>3939</v>
      </c>
      <c r="BV171" s="3" t="s">
        <v>3940</v>
      </c>
      <c r="CE171" s="3" t="s">
        <v>3941</v>
      </c>
      <c r="CI171" s="3">
        <v>170</v>
      </c>
      <c r="DC171" s="3" t="s">
        <v>3942</v>
      </c>
      <c r="DD171" s="3" t="s">
        <v>3943</v>
      </c>
      <c r="DM171" s="3" t="s">
        <v>3944</v>
      </c>
    </row>
    <row r="172" spans="53:117" ht="15.75" hidden="1" customHeight="1">
      <c r="BA172" s="3">
        <v>171</v>
      </c>
      <c r="BU172" s="3" t="s">
        <v>3945</v>
      </c>
      <c r="BV172" s="3" t="s">
        <v>3946</v>
      </c>
      <c r="CE172" s="3" t="s">
        <v>3947</v>
      </c>
      <c r="CI172" s="3">
        <v>171</v>
      </c>
      <c r="DC172" s="3" t="s">
        <v>3948</v>
      </c>
      <c r="DD172" s="3" t="s">
        <v>3949</v>
      </c>
      <c r="DM172" s="3" t="s">
        <v>3950</v>
      </c>
    </row>
    <row r="173" spans="53:117" ht="15.75" hidden="1" customHeight="1">
      <c r="BA173" s="3">
        <v>172</v>
      </c>
      <c r="BU173" s="3" t="s">
        <v>3951</v>
      </c>
      <c r="BV173" s="3" t="s">
        <v>3952</v>
      </c>
      <c r="CE173" s="3" t="s">
        <v>3953</v>
      </c>
      <c r="CI173" s="3">
        <v>172</v>
      </c>
      <c r="DC173" s="3" t="s">
        <v>3954</v>
      </c>
      <c r="DD173" s="3" t="s">
        <v>3955</v>
      </c>
      <c r="DM173" s="3" t="s">
        <v>3956</v>
      </c>
    </row>
    <row r="174" spans="53:117" ht="15.75" hidden="1" customHeight="1">
      <c r="BA174" s="3">
        <v>173</v>
      </c>
      <c r="BU174" s="3" t="s">
        <v>3957</v>
      </c>
      <c r="BV174" s="3" t="s">
        <v>3958</v>
      </c>
      <c r="CE174" s="3" t="s">
        <v>3959</v>
      </c>
      <c r="CI174" s="3">
        <v>173</v>
      </c>
      <c r="DC174" s="3" t="s">
        <v>3960</v>
      </c>
      <c r="DD174" s="3" t="s">
        <v>3961</v>
      </c>
      <c r="DM174" s="3" t="s">
        <v>3962</v>
      </c>
    </row>
    <row r="175" spans="53:117" ht="15.75" hidden="1" customHeight="1">
      <c r="BA175" s="3">
        <v>174</v>
      </c>
      <c r="BU175" s="3" t="s">
        <v>3963</v>
      </c>
      <c r="BV175" s="3" t="s">
        <v>3964</v>
      </c>
      <c r="CE175" s="3" t="s">
        <v>3965</v>
      </c>
      <c r="CI175" s="3">
        <v>174</v>
      </c>
      <c r="DC175" s="3" t="s">
        <v>3966</v>
      </c>
      <c r="DD175" s="3" t="s">
        <v>3967</v>
      </c>
      <c r="DM175" s="3" t="s">
        <v>1939</v>
      </c>
    </row>
    <row r="176" spans="53:117" ht="15.75" hidden="1" customHeight="1">
      <c r="BA176" s="3">
        <v>175</v>
      </c>
      <c r="BU176" s="3" t="s">
        <v>3968</v>
      </c>
      <c r="BV176" s="3" t="s">
        <v>3969</v>
      </c>
      <c r="CE176" s="3" t="s">
        <v>3970</v>
      </c>
      <c r="CI176" s="3">
        <v>175</v>
      </c>
      <c r="DC176" s="3" t="s">
        <v>3971</v>
      </c>
      <c r="DD176" s="3" t="s">
        <v>3972</v>
      </c>
      <c r="DM176" s="3" t="s">
        <v>3973</v>
      </c>
    </row>
    <row r="177" spans="53:117" ht="15.75" hidden="1" customHeight="1">
      <c r="BA177" s="3">
        <v>176</v>
      </c>
      <c r="BU177" s="3" t="s">
        <v>3974</v>
      </c>
      <c r="BV177" s="3" t="s">
        <v>3975</v>
      </c>
      <c r="CE177" s="3" t="s">
        <v>3976</v>
      </c>
      <c r="CI177" s="3">
        <v>176</v>
      </c>
      <c r="DC177" s="3" t="s">
        <v>3977</v>
      </c>
      <c r="DD177" s="3" t="s">
        <v>3978</v>
      </c>
      <c r="DM177" s="3" t="s">
        <v>3979</v>
      </c>
    </row>
    <row r="178" spans="53:117" ht="15.75" hidden="1" customHeight="1">
      <c r="BA178" s="3">
        <v>177</v>
      </c>
      <c r="BU178" s="3" t="s">
        <v>3980</v>
      </c>
      <c r="BV178" s="3" t="s">
        <v>3981</v>
      </c>
      <c r="CE178" s="3" t="s">
        <v>3982</v>
      </c>
      <c r="CI178" s="3">
        <v>177</v>
      </c>
      <c r="DC178" s="3" t="s">
        <v>3983</v>
      </c>
      <c r="DD178" s="3" t="s">
        <v>3984</v>
      </c>
      <c r="DM178" s="3" t="s">
        <v>3985</v>
      </c>
    </row>
    <row r="179" spans="53:117" ht="15.75" hidden="1" customHeight="1">
      <c r="BA179" s="3">
        <v>178</v>
      </c>
      <c r="BU179" s="3" t="s">
        <v>3986</v>
      </c>
      <c r="BV179" s="3" t="s">
        <v>3987</v>
      </c>
      <c r="CE179" s="3" t="s">
        <v>3988</v>
      </c>
      <c r="CI179" s="3">
        <v>178</v>
      </c>
      <c r="DC179" s="3" t="s">
        <v>3989</v>
      </c>
      <c r="DD179" s="3" t="s">
        <v>3990</v>
      </c>
      <c r="DM179" s="3" t="s">
        <v>3991</v>
      </c>
    </row>
    <row r="180" spans="53:117" ht="15.75" hidden="1" customHeight="1">
      <c r="BA180" s="3">
        <v>179</v>
      </c>
      <c r="BU180" s="3" t="s">
        <v>3992</v>
      </c>
      <c r="BV180" s="3" t="s">
        <v>3993</v>
      </c>
      <c r="CE180" s="3" t="s">
        <v>3994</v>
      </c>
      <c r="CI180" s="3">
        <v>179</v>
      </c>
      <c r="DC180" s="3" t="s">
        <v>3995</v>
      </c>
      <c r="DD180" s="3" t="s">
        <v>3996</v>
      </c>
      <c r="DM180" s="3" t="s">
        <v>3997</v>
      </c>
    </row>
    <row r="181" spans="53:117" ht="15.75" hidden="1" customHeight="1">
      <c r="BA181" s="3">
        <v>180</v>
      </c>
      <c r="BU181" s="3" t="s">
        <v>3998</v>
      </c>
      <c r="BV181" s="3" t="s">
        <v>3999</v>
      </c>
      <c r="CE181" s="3" t="s">
        <v>4000</v>
      </c>
      <c r="CI181" s="3">
        <v>180</v>
      </c>
      <c r="DC181" s="3" t="s">
        <v>4001</v>
      </c>
      <c r="DD181" s="3" t="s">
        <v>4002</v>
      </c>
      <c r="DM181" s="3" t="s">
        <v>4003</v>
      </c>
    </row>
    <row r="182" spans="53:117" ht="15.75" hidden="1" customHeight="1">
      <c r="BA182" s="3">
        <v>181</v>
      </c>
      <c r="BU182" s="3" t="s">
        <v>4004</v>
      </c>
      <c r="BV182" s="3" t="s">
        <v>4005</v>
      </c>
      <c r="CE182" s="3" t="s">
        <v>4006</v>
      </c>
      <c r="CI182" s="3">
        <v>181</v>
      </c>
      <c r="DC182" s="3" t="s">
        <v>4007</v>
      </c>
      <c r="DD182" s="3" t="s">
        <v>4008</v>
      </c>
      <c r="DM182" s="3" t="s">
        <v>4009</v>
      </c>
    </row>
    <row r="183" spans="53:117" ht="15.75" hidden="1" customHeight="1">
      <c r="BA183" s="3">
        <v>182</v>
      </c>
      <c r="BU183" s="3" t="s">
        <v>4010</v>
      </c>
      <c r="BV183" s="3" t="s">
        <v>4011</v>
      </c>
      <c r="CE183" s="3" t="s">
        <v>4012</v>
      </c>
      <c r="CI183" s="3">
        <v>182</v>
      </c>
      <c r="DC183" s="3" t="s">
        <v>4013</v>
      </c>
      <c r="DD183" s="3" t="s">
        <v>4014</v>
      </c>
      <c r="DM183" s="3" t="s">
        <v>4015</v>
      </c>
    </row>
    <row r="184" spans="53:117" ht="15.75" hidden="1" customHeight="1">
      <c r="BA184" s="3">
        <v>183</v>
      </c>
      <c r="BU184" s="3" t="s">
        <v>4016</v>
      </c>
      <c r="BV184" s="3" t="s">
        <v>4017</v>
      </c>
      <c r="CE184" s="3" t="s">
        <v>4018</v>
      </c>
      <c r="CI184" s="3">
        <v>183</v>
      </c>
      <c r="DC184" s="3" t="s">
        <v>4019</v>
      </c>
      <c r="DD184" s="3" t="s">
        <v>4020</v>
      </c>
      <c r="DM184" s="3" t="s">
        <v>4021</v>
      </c>
    </row>
    <row r="185" spans="53:117" ht="15.75" hidden="1" customHeight="1">
      <c r="BA185" s="3">
        <v>184</v>
      </c>
      <c r="BU185" s="3" t="s">
        <v>4022</v>
      </c>
      <c r="BV185" s="3" t="s">
        <v>4023</v>
      </c>
      <c r="CE185" s="3" t="s">
        <v>4024</v>
      </c>
      <c r="CI185" s="3">
        <v>184</v>
      </c>
      <c r="DC185" s="3" t="s">
        <v>4025</v>
      </c>
      <c r="DD185" s="3" t="s">
        <v>4026</v>
      </c>
      <c r="DM185" s="3" t="s">
        <v>4027</v>
      </c>
    </row>
    <row r="186" spans="53:117" ht="15.75" hidden="1" customHeight="1">
      <c r="BA186" s="3">
        <v>185</v>
      </c>
      <c r="BU186" s="3" t="s">
        <v>4028</v>
      </c>
      <c r="BV186" s="3" t="s">
        <v>4029</v>
      </c>
      <c r="CE186" s="3" t="s">
        <v>4030</v>
      </c>
      <c r="CI186" s="3">
        <v>185</v>
      </c>
      <c r="DC186" s="3" t="s">
        <v>4031</v>
      </c>
      <c r="DD186" s="3" t="s">
        <v>4032</v>
      </c>
      <c r="DM186" s="3" t="s">
        <v>4033</v>
      </c>
    </row>
    <row r="187" spans="53:117" ht="15.75" hidden="1" customHeight="1">
      <c r="BA187" s="3">
        <v>186</v>
      </c>
      <c r="BU187" s="3" t="s">
        <v>4034</v>
      </c>
      <c r="BV187" s="3" t="s">
        <v>4035</v>
      </c>
      <c r="CE187" s="3" t="s">
        <v>4036</v>
      </c>
      <c r="CI187" s="3">
        <v>186</v>
      </c>
      <c r="DC187" s="3" t="s">
        <v>4037</v>
      </c>
      <c r="DD187" s="3" t="s">
        <v>4038</v>
      </c>
      <c r="DM187" s="3" t="s">
        <v>3330</v>
      </c>
    </row>
    <row r="188" spans="53:117" ht="15.75" hidden="1" customHeight="1">
      <c r="BA188" s="3">
        <v>187</v>
      </c>
      <c r="BU188" s="3" t="s">
        <v>4039</v>
      </c>
      <c r="BV188" s="3" t="s">
        <v>4040</v>
      </c>
      <c r="CE188" s="3" t="s">
        <v>4041</v>
      </c>
      <c r="CI188" s="3">
        <v>187</v>
      </c>
      <c r="DC188" s="3" t="s">
        <v>4042</v>
      </c>
      <c r="DD188" s="3" t="s">
        <v>1716</v>
      </c>
      <c r="DM188" s="3" t="s">
        <v>4043</v>
      </c>
    </row>
    <row r="189" spans="53:117" ht="15.75" hidden="1" customHeight="1">
      <c r="BA189" s="3">
        <v>188</v>
      </c>
      <c r="BU189" s="3" t="s">
        <v>4044</v>
      </c>
      <c r="BV189" s="3" t="s">
        <v>4045</v>
      </c>
      <c r="CE189" s="3" t="s">
        <v>4046</v>
      </c>
      <c r="CI189" s="3">
        <v>188</v>
      </c>
      <c r="DC189" s="3" t="s">
        <v>4047</v>
      </c>
      <c r="DD189" s="3" t="s">
        <v>4048</v>
      </c>
      <c r="DM189" s="3" t="s">
        <v>4049</v>
      </c>
    </row>
    <row r="190" spans="53:117" ht="15.75" hidden="1" customHeight="1">
      <c r="BA190" s="3">
        <v>189</v>
      </c>
      <c r="BU190" s="3" t="s">
        <v>4050</v>
      </c>
      <c r="BV190" s="3" t="s">
        <v>4051</v>
      </c>
      <c r="CE190" s="3" t="s">
        <v>4052</v>
      </c>
      <c r="CI190" s="3">
        <v>189</v>
      </c>
      <c r="DC190" s="3" t="s">
        <v>4053</v>
      </c>
      <c r="DD190" s="3" t="s">
        <v>4054</v>
      </c>
      <c r="DM190" s="3" t="s">
        <v>1038</v>
      </c>
    </row>
    <row r="191" spans="53:117" ht="15.75" hidden="1" customHeight="1">
      <c r="BA191" s="3">
        <v>190</v>
      </c>
      <c r="BU191" s="3" t="s">
        <v>4055</v>
      </c>
      <c r="BV191" s="3" t="s">
        <v>4056</v>
      </c>
      <c r="CE191" s="3" t="s">
        <v>4057</v>
      </c>
      <c r="CI191" s="3">
        <v>190</v>
      </c>
      <c r="DC191" s="3" t="s">
        <v>4058</v>
      </c>
      <c r="DD191" s="3" t="s">
        <v>4059</v>
      </c>
      <c r="DM191" s="3" t="s">
        <v>4060</v>
      </c>
    </row>
    <row r="192" spans="53:117" ht="15.75" hidden="1" customHeight="1">
      <c r="BA192" s="3">
        <v>191</v>
      </c>
      <c r="BU192" s="3" t="s">
        <v>4061</v>
      </c>
      <c r="BV192" s="3" t="s">
        <v>4062</v>
      </c>
      <c r="CE192" s="3" t="s">
        <v>4063</v>
      </c>
      <c r="CI192" s="3">
        <v>191</v>
      </c>
      <c r="DC192" s="3" t="s">
        <v>4064</v>
      </c>
      <c r="DD192" s="3" t="s">
        <v>4065</v>
      </c>
      <c r="DM192" s="3" t="s">
        <v>4066</v>
      </c>
    </row>
    <row r="193" spans="53:117" ht="15.75" hidden="1" customHeight="1">
      <c r="BA193" s="3">
        <v>192</v>
      </c>
      <c r="BU193" s="3" t="s">
        <v>4067</v>
      </c>
      <c r="BV193" s="3" t="s">
        <v>4068</v>
      </c>
      <c r="CE193" s="3" t="s">
        <v>4069</v>
      </c>
      <c r="CI193" s="3">
        <v>192</v>
      </c>
      <c r="DC193" s="3" t="s">
        <v>4070</v>
      </c>
      <c r="DD193" s="3" t="s">
        <v>4071</v>
      </c>
      <c r="DM193" s="3" t="s">
        <v>4072</v>
      </c>
    </row>
    <row r="194" spans="53:117" ht="15.75" hidden="1" customHeight="1">
      <c r="BA194" s="3">
        <v>193</v>
      </c>
      <c r="BU194" s="3" t="s">
        <v>4073</v>
      </c>
      <c r="BV194" s="3" t="s">
        <v>4074</v>
      </c>
      <c r="CE194" s="3" t="s">
        <v>4075</v>
      </c>
      <c r="CI194" s="3">
        <v>193</v>
      </c>
      <c r="DC194" s="3" t="s">
        <v>4076</v>
      </c>
      <c r="DD194" s="3" t="s">
        <v>4077</v>
      </c>
      <c r="DM194" s="3" t="s">
        <v>4078</v>
      </c>
    </row>
    <row r="195" spans="53:117" ht="15.75" hidden="1" customHeight="1">
      <c r="BA195" s="3">
        <v>194</v>
      </c>
      <c r="BU195" s="3" t="s">
        <v>4079</v>
      </c>
      <c r="BV195" s="3" t="s">
        <v>4080</v>
      </c>
      <c r="CE195" s="3" t="s">
        <v>4081</v>
      </c>
      <c r="CI195" s="3">
        <v>194</v>
      </c>
      <c r="DC195" s="3" t="s">
        <v>941</v>
      </c>
      <c r="DD195" s="3" t="s">
        <v>928</v>
      </c>
      <c r="DM195" s="3" t="s">
        <v>4082</v>
      </c>
    </row>
    <row r="196" spans="53:117" ht="15.75" hidden="1" customHeight="1">
      <c r="BA196" s="3">
        <v>195</v>
      </c>
      <c r="BU196" s="3" t="s">
        <v>4083</v>
      </c>
      <c r="BV196" s="3" t="s">
        <v>4084</v>
      </c>
      <c r="CE196" s="3" t="s">
        <v>4085</v>
      </c>
      <c r="CI196" s="3">
        <v>195</v>
      </c>
      <c r="DC196" s="3" t="s">
        <v>4086</v>
      </c>
      <c r="DD196" s="3" t="s">
        <v>1864</v>
      </c>
      <c r="DM196" s="3" t="s">
        <v>1751</v>
      </c>
    </row>
    <row r="197" spans="53:117" ht="15.75" hidden="1" customHeight="1">
      <c r="BA197" s="3">
        <v>196</v>
      </c>
      <c r="BU197" s="3" t="s">
        <v>4087</v>
      </c>
      <c r="BV197" s="3" t="s">
        <v>4088</v>
      </c>
      <c r="CE197" s="3" t="s">
        <v>4089</v>
      </c>
      <c r="CI197" s="3">
        <v>196</v>
      </c>
      <c r="DC197" s="3" t="s">
        <v>4090</v>
      </c>
      <c r="DD197" s="3" t="s">
        <v>4091</v>
      </c>
      <c r="DM197" s="3" t="s">
        <v>4092</v>
      </c>
    </row>
    <row r="198" spans="53:117" ht="15.75" hidden="1" customHeight="1">
      <c r="BA198" s="3">
        <v>197</v>
      </c>
      <c r="BU198" s="3" t="s">
        <v>4093</v>
      </c>
      <c r="BV198" s="3" t="s">
        <v>4094</v>
      </c>
      <c r="CE198" s="3" t="s">
        <v>4095</v>
      </c>
      <c r="CI198" s="3">
        <v>197</v>
      </c>
      <c r="DC198" s="3" t="s">
        <v>4096</v>
      </c>
      <c r="DD198" s="3" t="s">
        <v>4097</v>
      </c>
      <c r="DM198" s="3" t="s">
        <v>4098</v>
      </c>
    </row>
    <row r="199" spans="53:117" ht="15.75" hidden="1" customHeight="1">
      <c r="BA199" s="3">
        <v>198</v>
      </c>
      <c r="BU199" s="3" t="s">
        <v>4099</v>
      </c>
      <c r="BV199" s="3" t="s">
        <v>4100</v>
      </c>
      <c r="CE199" s="3" t="s">
        <v>4101</v>
      </c>
      <c r="CI199" s="3">
        <v>198</v>
      </c>
      <c r="DC199" s="3" t="s">
        <v>4102</v>
      </c>
      <c r="DD199" s="3" t="s">
        <v>4103</v>
      </c>
      <c r="DM199" s="3" t="s">
        <v>3573</v>
      </c>
    </row>
    <row r="200" spans="53:117" ht="15.75" hidden="1" customHeight="1">
      <c r="BA200" s="3">
        <v>199</v>
      </c>
      <c r="BU200" s="3" t="s">
        <v>4104</v>
      </c>
      <c r="BV200" s="3" t="s">
        <v>4105</v>
      </c>
      <c r="CE200" s="3" t="s">
        <v>4106</v>
      </c>
      <c r="CI200" s="3">
        <v>199</v>
      </c>
      <c r="DC200" s="3" t="s">
        <v>4107</v>
      </c>
      <c r="DD200" s="3" t="s">
        <v>4108</v>
      </c>
      <c r="DM200" s="3" t="s">
        <v>1861</v>
      </c>
    </row>
    <row r="201" spans="53:117" ht="15.75" hidden="1" customHeight="1">
      <c r="BA201" s="3">
        <v>200</v>
      </c>
      <c r="BU201" s="3" t="s">
        <v>4109</v>
      </c>
      <c r="BV201" s="3" t="s">
        <v>4110</v>
      </c>
      <c r="CE201" s="3" t="s">
        <v>4111</v>
      </c>
      <c r="CI201" s="3">
        <v>200</v>
      </c>
      <c r="DC201" s="3" t="s">
        <v>4112</v>
      </c>
      <c r="DD201" s="3" t="s">
        <v>4113</v>
      </c>
      <c r="DM201" s="3" t="s">
        <v>4114</v>
      </c>
    </row>
    <row r="202" spans="53:117" ht="15.75" hidden="1" customHeight="1">
      <c r="BA202" s="3">
        <v>201</v>
      </c>
      <c r="BU202" s="3" t="s">
        <v>4115</v>
      </c>
      <c r="BV202" s="3" t="s">
        <v>4116</v>
      </c>
      <c r="CE202" s="3" t="s">
        <v>4117</v>
      </c>
      <c r="CI202" s="3">
        <v>201</v>
      </c>
      <c r="DC202" s="3" t="s">
        <v>4118</v>
      </c>
      <c r="DD202" s="3" t="s">
        <v>4119</v>
      </c>
      <c r="DM202" s="3" t="s">
        <v>4120</v>
      </c>
    </row>
    <row r="203" spans="53:117" ht="15.75" hidden="1" customHeight="1">
      <c r="BA203" s="3">
        <v>202</v>
      </c>
      <c r="BU203" s="3" t="s">
        <v>4121</v>
      </c>
      <c r="BV203" s="3" t="s">
        <v>4122</v>
      </c>
      <c r="CE203" s="3" t="s">
        <v>4123</v>
      </c>
      <c r="CI203" s="3">
        <v>202</v>
      </c>
      <c r="DC203" s="3" t="s">
        <v>4124</v>
      </c>
      <c r="DD203" s="3" t="s">
        <v>4125</v>
      </c>
      <c r="DM203" s="3" t="s">
        <v>4126</v>
      </c>
    </row>
    <row r="204" spans="53:117" ht="15.75" hidden="1" customHeight="1">
      <c r="BA204" s="3">
        <v>203</v>
      </c>
      <c r="BU204" s="3" t="s">
        <v>4127</v>
      </c>
      <c r="BV204" s="3" t="s">
        <v>4128</v>
      </c>
      <c r="CE204" s="3" t="s">
        <v>4129</v>
      </c>
      <c r="CI204" s="3">
        <v>203</v>
      </c>
      <c r="DC204" s="3" t="s">
        <v>4130</v>
      </c>
      <c r="DD204" s="3" t="s">
        <v>4131</v>
      </c>
      <c r="DM204" s="3" t="s">
        <v>4132</v>
      </c>
    </row>
    <row r="205" spans="53:117" ht="15.75" hidden="1" customHeight="1">
      <c r="BA205" s="3">
        <v>204</v>
      </c>
      <c r="BU205" s="3" t="s">
        <v>4133</v>
      </c>
      <c r="BV205" s="3" t="s">
        <v>4134</v>
      </c>
      <c r="CE205" s="3" t="s">
        <v>4135</v>
      </c>
      <c r="CI205" s="3">
        <v>204</v>
      </c>
      <c r="DC205" s="3" t="s">
        <v>4136</v>
      </c>
      <c r="DD205" s="3" t="s">
        <v>4137</v>
      </c>
      <c r="DM205" s="3" t="s">
        <v>4138</v>
      </c>
    </row>
    <row r="206" spans="53:117" ht="15.75" hidden="1" customHeight="1">
      <c r="BA206" s="3">
        <v>205</v>
      </c>
      <c r="BU206" s="3" t="s">
        <v>4139</v>
      </c>
      <c r="BV206" s="3" t="s">
        <v>4140</v>
      </c>
      <c r="CE206" s="3" t="s">
        <v>4141</v>
      </c>
      <c r="CI206" s="3">
        <v>205</v>
      </c>
      <c r="DC206" s="3" t="s">
        <v>4142</v>
      </c>
      <c r="DD206" s="3" t="s">
        <v>4143</v>
      </c>
      <c r="DM206" s="3" t="s">
        <v>4144</v>
      </c>
    </row>
    <row r="207" spans="53:117" ht="15.75" hidden="1" customHeight="1">
      <c r="BA207" s="3">
        <v>206</v>
      </c>
      <c r="BU207" s="3" t="s">
        <v>4145</v>
      </c>
      <c r="BV207" s="3" t="s">
        <v>4146</v>
      </c>
      <c r="CE207" s="3" t="s">
        <v>4147</v>
      </c>
      <c r="CI207" s="3">
        <v>206</v>
      </c>
      <c r="DC207" s="3" t="s">
        <v>4148</v>
      </c>
      <c r="DD207" s="3" t="s">
        <v>4149</v>
      </c>
      <c r="DM207" s="3" t="s">
        <v>4150</v>
      </c>
    </row>
    <row r="208" spans="53:117" ht="15.75" hidden="1" customHeight="1">
      <c r="BA208" s="3">
        <v>207</v>
      </c>
      <c r="BU208" s="3" t="s">
        <v>4151</v>
      </c>
      <c r="BV208" s="3" t="s">
        <v>4152</v>
      </c>
      <c r="CE208" s="3" t="s">
        <v>4153</v>
      </c>
      <c r="CI208" s="3">
        <v>207</v>
      </c>
      <c r="DC208" s="3" t="s">
        <v>4154</v>
      </c>
      <c r="DD208" s="3" t="s">
        <v>4155</v>
      </c>
      <c r="DM208" s="3" t="s">
        <v>4156</v>
      </c>
    </row>
    <row r="209" spans="53:117" ht="15.75" hidden="1" customHeight="1">
      <c r="BA209" s="3">
        <v>208</v>
      </c>
      <c r="BU209" s="3" t="s">
        <v>4157</v>
      </c>
      <c r="BV209" s="3" t="s">
        <v>4158</v>
      </c>
      <c r="CE209" s="3" t="s">
        <v>4159</v>
      </c>
      <c r="CI209" s="3">
        <v>208</v>
      </c>
      <c r="DC209" s="3" t="s">
        <v>4160</v>
      </c>
      <c r="DD209" s="3" t="s">
        <v>4161</v>
      </c>
      <c r="DM209" s="3" t="s">
        <v>4162</v>
      </c>
    </row>
    <row r="210" spans="53:117" ht="15.75" hidden="1" customHeight="1">
      <c r="BA210" s="3">
        <v>209</v>
      </c>
      <c r="BU210" s="3" t="s">
        <v>4163</v>
      </c>
      <c r="BV210" s="3" t="s">
        <v>4164</v>
      </c>
      <c r="CE210" s="3" t="s">
        <v>4165</v>
      </c>
      <c r="CI210" s="3">
        <v>209</v>
      </c>
      <c r="DC210" s="3" t="s">
        <v>4166</v>
      </c>
      <c r="DD210" s="3" t="s">
        <v>4167</v>
      </c>
      <c r="DM210" s="3" t="s">
        <v>4168</v>
      </c>
    </row>
    <row r="211" spans="53:117" ht="15.75" hidden="1" customHeight="1">
      <c r="BA211" s="3">
        <v>210</v>
      </c>
      <c r="BU211" s="3" t="s">
        <v>4169</v>
      </c>
      <c r="BV211" s="3" t="s">
        <v>4170</v>
      </c>
      <c r="CE211" s="3" t="s">
        <v>4171</v>
      </c>
      <c r="CI211" s="3">
        <v>210</v>
      </c>
      <c r="DC211" s="3" t="s">
        <v>4172</v>
      </c>
      <c r="DD211" s="3" t="s">
        <v>4173</v>
      </c>
      <c r="DM211" s="3" t="s">
        <v>4174</v>
      </c>
    </row>
    <row r="212" spans="53:117" ht="15.75" hidden="1" customHeight="1">
      <c r="BA212" s="3">
        <v>211</v>
      </c>
      <c r="BU212" s="3" t="s">
        <v>4175</v>
      </c>
      <c r="BV212" s="3" t="s">
        <v>4176</v>
      </c>
      <c r="CE212" s="3" t="s">
        <v>4177</v>
      </c>
      <c r="CI212" s="3">
        <v>211</v>
      </c>
      <c r="DC212" s="3" t="s">
        <v>4178</v>
      </c>
      <c r="DD212" s="3" t="s">
        <v>1861</v>
      </c>
      <c r="DM212" s="3" t="s">
        <v>4179</v>
      </c>
    </row>
    <row r="213" spans="53:117" ht="15.75" hidden="1" customHeight="1">
      <c r="BA213" s="3">
        <v>212</v>
      </c>
      <c r="BU213" s="3" t="s">
        <v>4180</v>
      </c>
      <c r="BV213" s="3" t="s">
        <v>4181</v>
      </c>
      <c r="CE213" s="3" t="s">
        <v>4182</v>
      </c>
      <c r="CI213" s="3">
        <v>212</v>
      </c>
      <c r="DC213" s="3" t="s">
        <v>4183</v>
      </c>
      <c r="DD213" s="3" t="s">
        <v>4184</v>
      </c>
      <c r="DM213" s="3" t="s">
        <v>4185</v>
      </c>
    </row>
    <row r="214" spans="53:117" ht="15.75" hidden="1" customHeight="1">
      <c r="BA214" s="3">
        <v>213</v>
      </c>
      <c r="BU214" s="3" t="s">
        <v>4186</v>
      </c>
      <c r="BV214" s="3" t="s">
        <v>4187</v>
      </c>
      <c r="CE214" s="3">
        <v>30999</v>
      </c>
      <c r="CI214" s="3">
        <v>213</v>
      </c>
      <c r="DC214" s="3" t="s">
        <v>4188</v>
      </c>
      <c r="DD214" s="3" t="s">
        <v>4189</v>
      </c>
      <c r="DM214" s="3" t="s">
        <v>355</v>
      </c>
    </row>
    <row r="215" spans="53:117" ht="15.75" hidden="1" customHeight="1">
      <c r="BA215" s="3">
        <v>214</v>
      </c>
      <c r="BU215" s="3" t="s">
        <v>4190</v>
      </c>
      <c r="BV215" s="3" t="s">
        <v>4191</v>
      </c>
      <c r="CI215" s="3">
        <v>214</v>
      </c>
      <c r="DC215" s="3" t="s">
        <v>4192</v>
      </c>
      <c r="DD215" s="3" t="s">
        <v>4193</v>
      </c>
    </row>
    <row r="216" spans="53:117" ht="15.75" hidden="1" customHeight="1">
      <c r="BA216" s="3">
        <v>215</v>
      </c>
      <c r="BU216" s="3" t="s">
        <v>4194</v>
      </c>
      <c r="BV216" s="3" t="s">
        <v>4195</v>
      </c>
      <c r="CI216" s="3">
        <v>215</v>
      </c>
      <c r="DC216" s="3" t="s">
        <v>4196</v>
      </c>
      <c r="DD216" s="3" t="s">
        <v>4197</v>
      </c>
    </row>
    <row r="217" spans="53:117" ht="15.75" hidden="1" customHeight="1">
      <c r="BA217" s="3">
        <v>216</v>
      </c>
      <c r="BU217" s="3" t="s">
        <v>4198</v>
      </c>
      <c r="BV217" s="3" t="s">
        <v>4199</v>
      </c>
      <c r="CI217" s="3">
        <v>216</v>
      </c>
      <c r="DC217" s="3" t="s">
        <v>4200</v>
      </c>
      <c r="DD217" s="3" t="s">
        <v>4201</v>
      </c>
    </row>
    <row r="218" spans="53:117" ht="15.75" hidden="1" customHeight="1">
      <c r="BA218" s="3">
        <v>217</v>
      </c>
      <c r="BU218" s="3" t="s">
        <v>4202</v>
      </c>
      <c r="BV218" s="3" t="s">
        <v>4203</v>
      </c>
      <c r="CI218" s="3">
        <v>217</v>
      </c>
      <c r="DC218" s="3" t="s">
        <v>4204</v>
      </c>
      <c r="DD218" s="3" t="s">
        <v>4205</v>
      </c>
    </row>
    <row r="219" spans="53:117" ht="15.75" hidden="1" customHeight="1">
      <c r="BA219" s="3">
        <v>218</v>
      </c>
      <c r="BU219" s="3" t="s">
        <v>4206</v>
      </c>
      <c r="BV219" s="3">
        <v>21999</v>
      </c>
      <c r="CI219" s="3">
        <v>218</v>
      </c>
      <c r="DC219" s="3" t="s">
        <v>4207</v>
      </c>
      <c r="DD219" s="3" t="s">
        <v>355</v>
      </c>
    </row>
    <row r="220" spans="53:117" ht="15.75" hidden="1" customHeight="1">
      <c r="BA220" s="3">
        <v>219</v>
      </c>
      <c r="BU220" s="3" t="s">
        <v>4208</v>
      </c>
      <c r="CI220" s="3">
        <v>219</v>
      </c>
      <c r="DC220" s="3" t="s">
        <v>4209</v>
      </c>
    </row>
    <row r="221" spans="53:117" ht="15.75" hidden="1" customHeight="1">
      <c r="BA221" s="3">
        <v>220</v>
      </c>
      <c r="BU221" s="3" t="s">
        <v>4210</v>
      </c>
      <c r="CI221" s="3">
        <v>220</v>
      </c>
      <c r="DC221" s="3" t="s">
        <v>4211</v>
      </c>
    </row>
    <row r="222" spans="53:117" ht="15.75" hidden="1" customHeight="1">
      <c r="BA222" s="3">
        <v>221</v>
      </c>
      <c r="BU222" s="3" t="s">
        <v>4212</v>
      </c>
      <c r="CI222" s="3">
        <v>221</v>
      </c>
      <c r="DC222" s="3" t="s">
        <v>4213</v>
      </c>
    </row>
    <row r="223" spans="53:117" ht="15.75" hidden="1" customHeight="1">
      <c r="BA223" s="3">
        <v>222</v>
      </c>
      <c r="BU223" s="3" t="s">
        <v>4214</v>
      </c>
      <c r="CI223" s="3">
        <v>222</v>
      </c>
      <c r="DC223" s="3" t="s">
        <v>4215</v>
      </c>
    </row>
    <row r="224" spans="53:117" ht="15.75" hidden="1" customHeight="1">
      <c r="BA224" s="3">
        <v>223</v>
      </c>
      <c r="BU224" s="3" t="s">
        <v>4216</v>
      </c>
      <c r="CI224" s="3">
        <v>223</v>
      </c>
      <c r="DC224" s="3" t="s">
        <v>4217</v>
      </c>
    </row>
    <row r="225" spans="53:107" ht="15.75" hidden="1" customHeight="1">
      <c r="BA225" s="3">
        <v>224</v>
      </c>
      <c r="BU225" s="3" t="s">
        <v>4218</v>
      </c>
      <c r="CI225" s="3">
        <v>224</v>
      </c>
      <c r="DC225" s="3" t="s">
        <v>4219</v>
      </c>
    </row>
    <row r="226" spans="53:107" ht="15.75" hidden="1" customHeight="1">
      <c r="BA226" s="3">
        <v>225</v>
      </c>
      <c r="BU226" s="3" t="s">
        <v>4220</v>
      </c>
      <c r="CI226" s="3">
        <v>225</v>
      </c>
      <c r="DC226" s="3" t="s">
        <v>4221</v>
      </c>
    </row>
    <row r="227" spans="53:107" ht="15.75" hidden="1" customHeight="1">
      <c r="BA227" s="3">
        <v>226</v>
      </c>
      <c r="BU227" s="3" t="s">
        <v>4222</v>
      </c>
      <c r="CI227" s="3">
        <v>226</v>
      </c>
      <c r="DC227" s="3" t="s">
        <v>4223</v>
      </c>
    </row>
    <row r="228" spans="53:107" ht="15.75" hidden="1" customHeight="1">
      <c r="BA228" s="3">
        <v>227</v>
      </c>
      <c r="BU228" s="3" t="s">
        <v>4224</v>
      </c>
      <c r="CI228" s="3">
        <v>227</v>
      </c>
      <c r="DC228" s="3" t="s">
        <v>4225</v>
      </c>
    </row>
    <row r="229" spans="53:107" ht="15.75" hidden="1" customHeight="1">
      <c r="BA229" s="3">
        <v>228</v>
      </c>
      <c r="BU229" s="3" t="s">
        <v>4226</v>
      </c>
      <c r="CI229" s="3">
        <v>228</v>
      </c>
      <c r="DC229" s="3" t="s">
        <v>4227</v>
      </c>
    </row>
    <row r="230" spans="53:107" ht="15.75" hidden="1" customHeight="1">
      <c r="BA230" s="3">
        <v>229</v>
      </c>
      <c r="BU230" s="3" t="s">
        <v>4228</v>
      </c>
      <c r="CI230" s="3">
        <v>229</v>
      </c>
      <c r="DC230" s="3" t="s">
        <v>4229</v>
      </c>
    </row>
    <row r="231" spans="53:107" ht="15.75" hidden="1" customHeight="1">
      <c r="BA231" s="3">
        <v>230</v>
      </c>
      <c r="BU231" s="3" t="s">
        <v>4230</v>
      </c>
      <c r="CI231" s="3">
        <v>230</v>
      </c>
      <c r="DC231" s="3" t="s">
        <v>4231</v>
      </c>
    </row>
    <row r="232" spans="53:107" ht="15.75" hidden="1" customHeight="1">
      <c r="BA232" s="3">
        <v>231</v>
      </c>
      <c r="BU232" s="3" t="s">
        <v>4232</v>
      </c>
      <c r="CI232" s="3">
        <v>231</v>
      </c>
      <c r="DC232" s="3" t="s">
        <v>4233</v>
      </c>
    </row>
    <row r="233" spans="53:107" ht="15.75" hidden="1" customHeight="1">
      <c r="BA233" s="3">
        <v>232</v>
      </c>
      <c r="BU233" s="3" t="s">
        <v>4234</v>
      </c>
      <c r="CI233" s="3">
        <v>232</v>
      </c>
      <c r="DC233" s="3" t="s">
        <v>4235</v>
      </c>
    </row>
    <row r="234" spans="53:107" ht="15.75" hidden="1" customHeight="1">
      <c r="BA234" s="3">
        <v>233</v>
      </c>
      <c r="BU234" s="3" t="s">
        <v>4236</v>
      </c>
      <c r="CI234" s="3">
        <v>233</v>
      </c>
      <c r="DC234" s="3" t="s">
        <v>4237</v>
      </c>
    </row>
    <row r="235" spans="53:107" ht="15.75" hidden="1" customHeight="1">
      <c r="BA235" s="3">
        <v>234</v>
      </c>
      <c r="BU235" s="3" t="s">
        <v>4238</v>
      </c>
      <c r="CI235" s="3">
        <v>234</v>
      </c>
      <c r="DC235" s="3" t="s">
        <v>4239</v>
      </c>
    </row>
    <row r="236" spans="53:107" ht="15.75" hidden="1" customHeight="1">
      <c r="BA236" s="3">
        <v>235</v>
      </c>
      <c r="BU236" s="3" t="s">
        <v>4240</v>
      </c>
      <c r="CI236" s="3">
        <v>235</v>
      </c>
      <c r="DC236" s="3" t="s">
        <v>4241</v>
      </c>
    </row>
    <row r="237" spans="53:107" ht="15.75" hidden="1" customHeight="1">
      <c r="BA237" s="3">
        <v>236</v>
      </c>
      <c r="BU237" s="3" t="s">
        <v>4242</v>
      </c>
      <c r="CI237" s="3">
        <v>236</v>
      </c>
      <c r="DC237" s="3" t="s">
        <v>4243</v>
      </c>
    </row>
    <row r="238" spans="53:107" ht="15.75" hidden="1" customHeight="1">
      <c r="BA238" s="3">
        <v>237</v>
      </c>
      <c r="BU238" s="3" t="s">
        <v>4244</v>
      </c>
      <c r="CI238" s="3">
        <v>237</v>
      </c>
      <c r="DC238" s="3" t="s">
        <v>4245</v>
      </c>
    </row>
    <row r="239" spans="53:107" ht="15.75" hidden="1" customHeight="1">
      <c r="BA239" s="3">
        <v>238</v>
      </c>
      <c r="BU239" s="3" t="s">
        <v>4246</v>
      </c>
      <c r="CI239" s="3">
        <v>238</v>
      </c>
      <c r="DC239" s="3" t="s">
        <v>4247</v>
      </c>
    </row>
    <row r="240" spans="53:107" ht="15.75" hidden="1" customHeight="1">
      <c r="BA240" s="3">
        <v>239</v>
      </c>
      <c r="BU240" s="3" t="s">
        <v>4248</v>
      </c>
      <c r="CI240" s="3">
        <v>239</v>
      </c>
      <c r="DC240" s="3" t="s">
        <v>4249</v>
      </c>
    </row>
    <row r="241" spans="53:107" ht="15.75" hidden="1" customHeight="1">
      <c r="BA241" s="3">
        <v>240</v>
      </c>
      <c r="BU241" s="3" t="s">
        <v>4250</v>
      </c>
      <c r="CI241" s="3">
        <v>240</v>
      </c>
      <c r="DC241" s="3" t="s">
        <v>4251</v>
      </c>
    </row>
    <row r="242" spans="53:107" ht="15.75" hidden="1" customHeight="1">
      <c r="BA242" s="3">
        <v>241</v>
      </c>
      <c r="BU242" s="3" t="s">
        <v>4252</v>
      </c>
      <c r="CI242" s="3">
        <v>241</v>
      </c>
      <c r="DC242" s="3" t="s">
        <v>4253</v>
      </c>
    </row>
    <row r="243" spans="53:107" ht="15.75" hidden="1" customHeight="1">
      <c r="BA243" s="3">
        <v>242</v>
      </c>
      <c r="BU243" s="3" t="s">
        <v>4254</v>
      </c>
      <c r="CI243" s="3">
        <v>242</v>
      </c>
      <c r="DC243" s="3" t="s">
        <v>4255</v>
      </c>
    </row>
    <row r="244" spans="53:107" ht="15.75" hidden="1" customHeight="1">
      <c r="BA244" s="3">
        <v>243</v>
      </c>
      <c r="BU244" s="3" t="s">
        <v>4256</v>
      </c>
      <c r="CI244" s="3">
        <v>243</v>
      </c>
      <c r="DC244" s="3" t="s">
        <v>4257</v>
      </c>
    </row>
    <row r="245" spans="53:107" ht="15.75" hidden="1" customHeight="1">
      <c r="BA245" s="3">
        <v>244</v>
      </c>
      <c r="BU245" s="3" t="s">
        <v>4258</v>
      </c>
      <c r="CI245" s="3">
        <v>244</v>
      </c>
      <c r="DC245" s="3" t="s">
        <v>4259</v>
      </c>
    </row>
    <row r="246" spans="53:107" ht="15.75" hidden="1" customHeight="1">
      <c r="BA246" s="3">
        <v>245</v>
      </c>
      <c r="BU246" s="3" t="s">
        <v>4260</v>
      </c>
      <c r="CI246" s="3">
        <v>245</v>
      </c>
      <c r="DC246" s="3" t="s">
        <v>4261</v>
      </c>
    </row>
    <row r="247" spans="53:107" ht="15.75" hidden="1" customHeight="1">
      <c r="BA247" s="3">
        <v>246</v>
      </c>
      <c r="BU247" s="3" t="s">
        <v>4262</v>
      </c>
      <c r="CI247" s="3">
        <v>246</v>
      </c>
      <c r="DC247" s="3" t="s">
        <v>4263</v>
      </c>
    </row>
    <row r="248" spans="53:107" ht="15.75" hidden="1" customHeight="1">
      <c r="BA248" s="3">
        <v>247</v>
      </c>
      <c r="BU248" s="3" t="s">
        <v>4264</v>
      </c>
      <c r="CI248" s="3">
        <v>247</v>
      </c>
      <c r="DC248" s="3" t="s">
        <v>4265</v>
      </c>
    </row>
    <row r="249" spans="53:107" ht="15.75" hidden="1" customHeight="1">
      <c r="BA249" s="3">
        <v>248</v>
      </c>
      <c r="BU249" s="3" t="s">
        <v>4266</v>
      </c>
      <c r="CI249" s="3">
        <v>248</v>
      </c>
      <c r="DC249" s="3" t="s">
        <v>4267</v>
      </c>
    </row>
    <row r="250" spans="53:107" ht="15.75" hidden="1" customHeight="1">
      <c r="BA250" s="3">
        <v>249</v>
      </c>
      <c r="BU250" s="3" t="s">
        <v>4268</v>
      </c>
      <c r="CI250" s="3">
        <v>249</v>
      </c>
      <c r="DC250" s="3" t="s">
        <v>4269</v>
      </c>
    </row>
    <row r="251" spans="53:107" ht="15.75" hidden="1" customHeight="1">
      <c r="BA251" s="3">
        <v>250</v>
      </c>
      <c r="BU251" s="3" t="s">
        <v>4270</v>
      </c>
      <c r="CI251" s="3">
        <v>250</v>
      </c>
      <c r="DC251" s="3" t="s">
        <v>4271</v>
      </c>
    </row>
    <row r="252" spans="53:107" ht="15.75" hidden="1" customHeight="1">
      <c r="BA252" s="3">
        <v>251</v>
      </c>
      <c r="BU252" s="3" t="s">
        <v>4272</v>
      </c>
      <c r="CI252" s="3">
        <v>251</v>
      </c>
      <c r="DC252" s="3" t="s">
        <v>4273</v>
      </c>
    </row>
    <row r="253" spans="53:107" ht="15.75" hidden="1" customHeight="1">
      <c r="BA253" s="3">
        <v>252</v>
      </c>
      <c r="BU253" s="3" t="s">
        <v>4274</v>
      </c>
      <c r="CI253" s="3">
        <v>252</v>
      </c>
      <c r="DC253" s="3" t="s">
        <v>4275</v>
      </c>
    </row>
    <row r="254" spans="53:107" ht="15.75" hidden="1" customHeight="1">
      <c r="BA254" s="3">
        <v>253</v>
      </c>
      <c r="BU254" s="3" t="s">
        <v>4276</v>
      </c>
      <c r="CI254" s="3">
        <v>253</v>
      </c>
      <c r="DC254" s="3" t="s">
        <v>4277</v>
      </c>
    </row>
    <row r="255" spans="53:107" ht="15.75" hidden="1" customHeight="1">
      <c r="BA255" s="3">
        <v>254</v>
      </c>
      <c r="BU255" s="3" t="s">
        <v>4278</v>
      </c>
      <c r="CI255" s="3">
        <v>254</v>
      </c>
      <c r="DC255" s="3" t="s">
        <v>4279</v>
      </c>
    </row>
    <row r="256" spans="53:107" ht="15.75" hidden="1" customHeight="1">
      <c r="BA256" s="3">
        <v>255</v>
      </c>
      <c r="BU256" s="3" t="s">
        <v>4280</v>
      </c>
      <c r="CI256" s="3">
        <v>255</v>
      </c>
      <c r="DC256" s="3" t="s">
        <v>4281</v>
      </c>
    </row>
    <row r="257" spans="53:107" ht="15.75" hidden="1" customHeight="1">
      <c r="BA257" s="3">
        <v>256</v>
      </c>
      <c r="BU257" s="3" t="s">
        <v>4282</v>
      </c>
      <c r="CI257" s="3">
        <v>256</v>
      </c>
      <c r="DC257" s="3" t="s">
        <v>4283</v>
      </c>
    </row>
    <row r="258" spans="53:107" ht="15.75" hidden="1" customHeight="1">
      <c r="BA258" s="3">
        <v>257</v>
      </c>
      <c r="BU258" s="3" t="s">
        <v>4284</v>
      </c>
      <c r="CI258" s="3">
        <v>257</v>
      </c>
      <c r="DC258" s="3" t="s">
        <v>4285</v>
      </c>
    </row>
    <row r="259" spans="53:107" ht="15.75" hidden="1" customHeight="1">
      <c r="BA259" s="3">
        <v>258</v>
      </c>
      <c r="BU259" s="3" t="s">
        <v>4286</v>
      </c>
      <c r="CI259" s="3">
        <v>258</v>
      </c>
      <c r="DC259" s="3" t="s">
        <v>4287</v>
      </c>
    </row>
    <row r="260" spans="53:107" ht="15.75" hidden="1" customHeight="1">
      <c r="BA260" s="3">
        <v>259</v>
      </c>
      <c r="BU260" s="3" t="s">
        <v>4288</v>
      </c>
      <c r="CI260" s="3">
        <v>259</v>
      </c>
      <c r="DC260" s="3" t="s">
        <v>4289</v>
      </c>
    </row>
    <row r="261" spans="53:107" ht="15.75" hidden="1" customHeight="1">
      <c r="BA261" s="3">
        <v>260</v>
      </c>
      <c r="BU261" s="3" t="s">
        <v>4290</v>
      </c>
      <c r="CI261" s="3">
        <v>260</v>
      </c>
      <c r="DC261" s="3" t="s">
        <v>4291</v>
      </c>
    </row>
    <row r="262" spans="53:107" ht="15.75" hidden="1" customHeight="1">
      <c r="BA262" s="3">
        <v>261</v>
      </c>
      <c r="BU262" s="3" t="s">
        <v>4292</v>
      </c>
      <c r="CI262" s="3">
        <v>261</v>
      </c>
      <c r="DC262" s="3" t="s">
        <v>4293</v>
      </c>
    </row>
    <row r="263" spans="53:107" ht="15.75" hidden="1" customHeight="1">
      <c r="BA263" s="3">
        <v>262</v>
      </c>
      <c r="BU263" s="3" t="s">
        <v>4294</v>
      </c>
      <c r="CI263" s="3">
        <v>262</v>
      </c>
      <c r="DC263" s="3" t="s">
        <v>4295</v>
      </c>
    </row>
    <row r="264" spans="53:107" ht="15.75" hidden="1" customHeight="1">
      <c r="BA264" s="3">
        <v>263</v>
      </c>
      <c r="BU264" s="3" t="s">
        <v>4296</v>
      </c>
      <c r="CI264" s="3">
        <v>263</v>
      </c>
      <c r="DC264" s="3" t="s">
        <v>4297</v>
      </c>
    </row>
    <row r="265" spans="53:107" ht="15.75" hidden="1" customHeight="1">
      <c r="BA265" s="3">
        <v>264</v>
      </c>
      <c r="BU265" s="3" t="s">
        <v>4298</v>
      </c>
      <c r="CI265" s="3">
        <v>264</v>
      </c>
      <c r="DC265" s="3" t="s">
        <v>4299</v>
      </c>
    </row>
    <row r="266" spans="53:107" ht="15.75" hidden="1" customHeight="1">
      <c r="BA266" s="3">
        <v>265</v>
      </c>
      <c r="BU266" s="3" t="s">
        <v>4300</v>
      </c>
      <c r="CI266" s="3">
        <v>265</v>
      </c>
      <c r="DC266" s="3" t="s">
        <v>4301</v>
      </c>
    </row>
    <row r="267" spans="53:107" ht="15.75" hidden="1" customHeight="1">
      <c r="BA267" s="3">
        <v>266</v>
      </c>
      <c r="BU267" s="3" t="s">
        <v>4302</v>
      </c>
      <c r="CI267" s="3">
        <v>266</v>
      </c>
      <c r="DC267" s="3" t="s">
        <v>4303</v>
      </c>
    </row>
    <row r="268" spans="53:107" ht="15.75" hidden="1" customHeight="1">
      <c r="BA268" s="3">
        <v>267</v>
      </c>
      <c r="BU268" s="3" t="s">
        <v>4304</v>
      </c>
      <c r="CI268" s="3">
        <v>267</v>
      </c>
      <c r="DC268" s="3" t="s">
        <v>4305</v>
      </c>
    </row>
    <row r="269" spans="53:107" ht="15.75" hidden="1" customHeight="1">
      <c r="BA269" s="3">
        <v>268</v>
      </c>
      <c r="BU269" s="3" t="s">
        <v>4306</v>
      </c>
      <c r="CI269" s="3">
        <v>268</v>
      </c>
      <c r="DC269" s="3" t="s">
        <v>4307</v>
      </c>
    </row>
    <row r="270" spans="53:107" ht="15.75" hidden="1" customHeight="1">
      <c r="BA270" s="3">
        <v>269</v>
      </c>
      <c r="BU270" s="3" t="s">
        <v>4308</v>
      </c>
      <c r="CI270" s="3">
        <v>269</v>
      </c>
      <c r="DC270" s="3" t="s">
        <v>4309</v>
      </c>
    </row>
    <row r="271" spans="53:107" ht="15.75" hidden="1" customHeight="1">
      <c r="BA271" s="3">
        <v>270</v>
      </c>
      <c r="BU271" s="3" t="s">
        <v>4310</v>
      </c>
      <c r="CI271" s="3">
        <v>270</v>
      </c>
      <c r="DC271" s="3" t="s">
        <v>4311</v>
      </c>
    </row>
    <row r="272" spans="53:107" ht="15.75" hidden="1" customHeight="1">
      <c r="BA272" s="3">
        <v>271</v>
      </c>
      <c r="BU272" s="3" t="s">
        <v>4312</v>
      </c>
      <c r="CI272" s="3">
        <v>271</v>
      </c>
      <c r="DC272" s="3" t="s">
        <v>4313</v>
      </c>
    </row>
    <row r="273" spans="53:107" ht="15.75" hidden="1" customHeight="1">
      <c r="BA273" s="3">
        <v>272</v>
      </c>
      <c r="BU273" s="3" t="s">
        <v>4314</v>
      </c>
      <c r="CI273" s="3">
        <v>272</v>
      </c>
      <c r="DC273" s="3" t="s">
        <v>4315</v>
      </c>
    </row>
    <row r="274" spans="53:107" ht="15.75" hidden="1" customHeight="1">
      <c r="BA274" s="3">
        <v>273</v>
      </c>
      <c r="BU274" s="3" t="s">
        <v>4316</v>
      </c>
      <c r="CI274" s="3">
        <v>273</v>
      </c>
      <c r="DC274" s="3" t="s">
        <v>4317</v>
      </c>
    </row>
    <row r="275" spans="53:107" ht="15.75" hidden="1" customHeight="1">
      <c r="BA275" s="3">
        <v>274</v>
      </c>
      <c r="BU275" s="3" t="s">
        <v>4318</v>
      </c>
      <c r="CI275" s="3">
        <v>274</v>
      </c>
      <c r="DC275" s="3" t="s">
        <v>4319</v>
      </c>
    </row>
    <row r="276" spans="53:107" ht="15.75" hidden="1" customHeight="1">
      <c r="BA276" s="3">
        <v>275</v>
      </c>
      <c r="BU276" s="3" t="s">
        <v>4320</v>
      </c>
      <c r="CI276" s="3">
        <v>275</v>
      </c>
      <c r="DC276" s="3" t="s">
        <v>4321</v>
      </c>
    </row>
    <row r="277" spans="53:107" ht="15.75" hidden="1" customHeight="1">
      <c r="BA277" s="3">
        <v>276</v>
      </c>
      <c r="BU277" s="3" t="s">
        <v>4322</v>
      </c>
      <c r="CI277" s="3">
        <v>276</v>
      </c>
      <c r="DC277" s="3" t="s">
        <v>4323</v>
      </c>
    </row>
    <row r="278" spans="53:107" ht="15.75" hidden="1" customHeight="1">
      <c r="BA278" s="3">
        <v>277</v>
      </c>
      <c r="BU278" s="3" t="s">
        <v>4324</v>
      </c>
      <c r="CI278" s="3">
        <v>277</v>
      </c>
      <c r="DC278" s="3" t="s">
        <v>4325</v>
      </c>
    </row>
    <row r="279" spans="53:107" ht="15.75" hidden="1" customHeight="1">
      <c r="BA279" s="3">
        <v>278</v>
      </c>
      <c r="BU279" s="3" t="s">
        <v>4326</v>
      </c>
      <c r="CI279" s="3">
        <v>278</v>
      </c>
      <c r="DC279" s="3" t="s">
        <v>4327</v>
      </c>
    </row>
    <row r="280" spans="53:107" ht="15.75" hidden="1" customHeight="1">
      <c r="BA280" s="3">
        <v>279</v>
      </c>
      <c r="BU280" s="3" t="s">
        <v>4328</v>
      </c>
      <c r="CI280" s="3">
        <v>279</v>
      </c>
      <c r="DC280" s="3" t="s">
        <v>4329</v>
      </c>
    </row>
    <row r="281" spans="53:107" ht="15.75" hidden="1" customHeight="1">
      <c r="BA281" s="3">
        <v>280</v>
      </c>
      <c r="BU281" s="3" t="s">
        <v>4330</v>
      </c>
      <c r="CI281" s="3">
        <v>280</v>
      </c>
      <c r="DC281" s="3" t="s">
        <v>4331</v>
      </c>
    </row>
    <row r="282" spans="53:107" ht="15.75" hidden="1" customHeight="1">
      <c r="BA282" s="3">
        <v>281</v>
      </c>
      <c r="BU282" s="3" t="s">
        <v>4332</v>
      </c>
      <c r="CI282" s="3">
        <v>281</v>
      </c>
      <c r="DC282" s="3" t="s">
        <v>4333</v>
      </c>
    </row>
    <row r="283" spans="53:107" ht="15.75" hidden="1" customHeight="1">
      <c r="BA283" s="3">
        <v>282</v>
      </c>
      <c r="BU283" s="3" t="s">
        <v>4334</v>
      </c>
      <c r="CI283" s="3">
        <v>282</v>
      </c>
      <c r="DC283" s="3" t="s">
        <v>4335</v>
      </c>
    </row>
    <row r="284" spans="53:107" ht="15.75" hidden="1" customHeight="1">
      <c r="BA284" s="3">
        <v>283</v>
      </c>
      <c r="BU284" s="3" t="s">
        <v>4336</v>
      </c>
      <c r="CI284" s="3">
        <v>283</v>
      </c>
      <c r="DC284" s="3" t="s">
        <v>4337</v>
      </c>
    </row>
    <row r="285" spans="53:107" ht="15.75" hidden="1" customHeight="1">
      <c r="BA285" s="3">
        <v>284</v>
      </c>
      <c r="BU285" s="3" t="s">
        <v>4338</v>
      </c>
      <c r="CI285" s="3">
        <v>284</v>
      </c>
      <c r="DC285" s="3" t="s">
        <v>4339</v>
      </c>
    </row>
    <row r="286" spans="53:107" ht="15.75" hidden="1" customHeight="1">
      <c r="BA286" s="3">
        <v>285</v>
      </c>
      <c r="BU286" s="3" t="s">
        <v>4340</v>
      </c>
      <c r="CI286" s="3">
        <v>285</v>
      </c>
      <c r="DC286" s="3" t="s">
        <v>4341</v>
      </c>
    </row>
    <row r="287" spans="53:107" ht="15.75" hidden="1" customHeight="1">
      <c r="BA287" s="3">
        <v>286</v>
      </c>
      <c r="BU287" s="3" t="s">
        <v>4342</v>
      </c>
      <c r="CI287" s="3">
        <v>286</v>
      </c>
      <c r="DC287" s="3" t="s">
        <v>4343</v>
      </c>
    </row>
    <row r="288" spans="53:107" ht="15.75" hidden="1" customHeight="1">
      <c r="BA288" s="3">
        <v>287</v>
      </c>
      <c r="BU288" s="3" t="s">
        <v>4344</v>
      </c>
      <c r="CI288" s="3">
        <v>287</v>
      </c>
      <c r="DC288" s="3" t="s">
        <v>4345</v>
      </c>
    </row>
    <row r="289" spans="53:107" ht="15.75" hidden="1" customHeight="1">
      <c r="BA289" s="3">
        <v>288</v>
      </c>
      <c r="BU289" s="3" t="s">
        <v>4346</v>
      </c>
      <c r="CI289" s="3">
        <v>288</v>
      </c>
      <c r="DC289" s="3" t="s">
        <v>4347</v>
      </c>
    </row>
    <row r="290" spans="53:107" ht="15.75" hidden="1" customHeight="1">
      <c r="BA290" s="3">
        <v>289</v>
      </c>
      <c r="BU290" s="3" t="s">
        <v>4348</v>
      </c>
      <c r="CI290" s="3">
        <v>289</v>
      </c>
      <c r="DC290" s="3" t="s">
        <v>1797</v>
      </c>
    </row>
    <row r="291" spans="53:107" ht="15.75" hidden="1" customHeight="1">
      <c r="BA291" s="3">
        <v>290</v>
      </c>
      <c r="BU291" s="3" t="s">
        <v>4349</v>
      </c>
      <c r="CI291" s="3">
        <v>290</v>
      </c>
      <c r="DC291" s="3" t="s">
        <v>4350</v>
      </c>
    </row>
    <row r="292" spans="53:107" ht="15.75" hidden="1" customHeight="1">
      <c r="BA292" s="3">
        <v>291</v>
      </c>
      <c r="BU292" s="3" t="s">
        <v>4351</v>
      </c>
      <c r="CI292" s="3">
        <v>291</v>
      </c>
      <c r="DC292" s="3" t="s">
        <v>4352</v>
      </c>
    </row>
    <row r="293" spans="53:107" ht="15.75" hidden="1" customHeight="1">
      <c r="BA293" s="3">
        <v>292</v>
      </c>
      <c r="BU293" s="3" t="s">
        <v>4353</v>
      </c>
      <c r="CI293" s="3">
        <v>292</v>
      </c>
      <c r="DC293" s="3" t="s">
        <v>4354</v>
      </c>
    </row>
    <row r="294" spans="53:107" ht="15.75" hidden="1" customHeight="1">
      <c r="BA294" s="3">
        <v>293</v>
      </c>
      <c r="BU294" s="3" t="s">
        <v>4355</v>
      </c>
      <c r="CI294" s="3">
        <v>293</v>
      </c>
      <c r="DC294" s="3" t="s">
        <v>4356</v>
      </c>
    </row>
    <row r="295" spans="53:107" ht="15.75" hidden="1" customHeight="1">
      <c r="BA295" s="3">
        <v>294</v>
      </c>
      <c r="BU295" s="3" t="s">
        <v>4357</v>
      </c>
      <c r="CI295" s="3">
        <v>294</v>
      </c>
      <c r="DC295" s="3" t="s">
        <v>4358</v>
      </c>
    </row>
    <row r="296" spans="53:107" ht="15.75" hidden="1" customHeight="1">
      <c r="BA296" s="3">
        <v>295</v>
      </c>
      <c r="BU296" s="3" t="s">
        <v>4359</v>
      </c>
      <c r="CI296" s="3">
        <v>295</v>
      </c>
      <c r="DC296" s="3" t="s">
        <v>4360</v>
      </c>
    </row>
    <row r="297" spans="53:107" ht="15.75" hidden="1" customHeight="1">
      <c r="BA297" s="3">
        <v>296</v>
      </c>
      <c r="BU297" s="3" t="s">
        <v>4361</v>
      </c>
      <c r="CI297" s="3">
        <v>296</v>
      </c>
      <c r="DC297" s="3" t="s">
        <v>4362</v>
      </c>
    </row>
    <row r="298" spans="53:107" ht="15.75" hidden="1" customHeight="1">
      <c r="BA298" s="3">
        <v>297</v>
      </c>
      <c r="BU298" s="3" t="s">
        <v>4363</v>
      </c>
      <c r="CI298" s="3">
        <v>297</v>
      </c>
      <c r="DC298" s="3" t="s">
        <v>4364</v>
      </c>
    </row>
    <row r="299" spans="53:107" ht="15.75" hidden="1" customHeight="1">
      <c r="BA299" s="3">
        <v>298</v>
      </c>
      <c r="BU299" s="3" t="s">
        <v>4365</v>
      </c>
      <c r="CI299" s="3">
        <v>298</v>
      </c>
      <c r="DC299" s="3" t="s">
        <v>4366</v>
      </c>
    </row>
    <row r="300" spans="53:107" ht="15.75" hidden="1" customHeight="1">
      <c r="BA300" s="3">
        <v>299</v>
      </c>
      <c r="BU300" s="3" t="s">
        <v>4367</v>
      </c>
      <c r="CI300" s="3">
        <v>299</v>
      </c>
      <c r="DC300" s="3" t="s">
        <v>4368</v>
      </c>
    </row>
    <row r="301" spans="53:107" ht="15.75" hidden="1" customHeight="1">
      <c r="BA301" s="3">
        <v>300</v>
      </c>
      <c r="BU301" s="3" t="s">
        <v>4369</v>
      </c>
      <c r="CI301" s="3">
        <v>300</v>
      </c>
      <c r="DC301" s="3" t="s">
        <v>4370</v>
      </c>
    </row>
    <row r="302" spans="53:107" ht="15.75" hidden="1" customHeight="1">
      <c r="BA302" s="3">
        <v>301</v>
      </c>
      <c r="BU302" s="3" t="s">
        <v>4371</v>
      </c>
      <c r="CI302" s="3">
        <v>301</v>
      </c>
      <c r="DC302" s="3" t="s">
        <v>4372</v>
      </c>
    </row>
    <row r="303" spans="53:107" ht="15.75" hidden="1" customHeight="1">
      <c r="BA303" s="3">
        <v>302</v>
      </c>
      <c r="BU303" s="3" t="s">
        <v>4373</v>
      </c>
      <c r="CI303" s="3">
        <v>302</v>
      </c>
      <c r="DC303" s="3" t="s">
        <v>4374</v>
      </c>
    </row>
    <row r="304" spans="53:107" ht="15.75" hidden="1" customHeight="1">
      <c r="BA304" s="3">
        <v>303</v>
      </c>
      <c r="BU304" s="3" t="s">
        <v>4375</v>
      </c>
      <c r="CI304" s="3">
        <v>303</v>
      </c>
      <c r="DC304" s="3" t="s">
        <v>4376</v>
      </c>
    </row>
    <row r="305" spans="53:107" ht="15.75" hidden="1" customHeight="1">
      <c r="BA305" s="3">
        <v>304</v>
      </c>
      <c r="BU305" s="3" t="s">
        <v>4377</v>
      </c>
      <c r="CI305" s="3">
        <v>304</v>
      </c>
      <c r="DC305" s="3" t="s">
        <v>4378</v>
      </c>
    </row>
    <row r="306" spans="53:107" ht="15.75" hidden="1" customHeight="1">
      <c r="BA306" s="3">
        <v>305</v>
      </c>
      <c r="BU306" s="3" t="s">
        <v>4379</v>
      </c>
      <c r="CI306" s="3">
        <v>305</v>
      </c>
      <c r="DC306" s="3" t="s">
        <v>4380</v>
      </c>
    </row>
    <row r="307" spans="53:107" ht="15.75" hidden="1" customHeight="1">
      <c r="BA307" s="3">
        <v>306</v>
      </c>
      <c r="BU307" s="3" t="s">
        <v>4381</v>
      </c>
      <c r="CI307" s="3">
        <v>306</v>
      </c>
      <c r="DC307" s="3" t="s">
        <v>4382</v>
      </c>
    </row>
    <row r="308" spans="53:107" ht="15.75" hidden="1" customHeight="1">
      <c r="BA308" s="3">
        <v>307</v>
      </c>
      <c r="BU308" s="3" t="s">
        <v>4383</v>
      </c>
      <c r="CI308" s="3">
        <v>307</v>
      </c>
      <c r="DC308" s="3" t="s">
        <v>4384</v>
      </c>
    </row>
    <row r="309" spans="53:107" ht="15.75" hidden="1" customHeight="1">
      <c r="BA309" s="3">
        <v>308</v>
      </c>
      <c r="BU309" s="3" t="s">
        <v>4385</v>
      </c>
      <c r="CI309" s="3">
        <v>308</v>
      </c>
      <c r="DC309" s="3" t="s">
        <v>4386</v>
      </c>
    </row>
    <row r="310" spans="53:107" ht="15.75" hidden="1" customHeight="1">
      <c r="BA310" s="3">
        <v>309</v>
      </c>
      <c r="BU310" s="3" t="s">
        <v>4387</v>
      </c>
      <c r="CI310" s="3">
        <v>309</v>
      </c>
      <c r="DC310" s="3" t="s">
        <v>4388</v>
      </c>
    </row>
    <row r="311" spans="53:107" ht="15.75" hidden="1" customHeight="1">
      <c r="BA311" s="3">
        <v>310</v>
      </c>
      <c r="BU311" s="3" t="s">
        <v>4389</v>
      </c>
      <c r="CI311" s="3">
        <v>310</v>
      </c>
      <c r="DC311" s="3" t="s">
        <v>4390</v>
      </c>
    </row>
    <row r="312" spans="53:107" ht="15.75" hidden="1" customHeight="1">
      <c r="BA312" s="3">
        <v>311</v>
      </c>
      <c r="BU312" s="3" t="s">
        <v>4391</v>
      </c>
      <c r="CI312" s="3">
        <v>311</v>
      </c>
      <c r="DC312" s="3" t="s">
        <v>4392</v>
      </c>
    </row>
    <row r="313" spans="53:107" ht="15.75" hidden="1" customHeight="1">
      <c r="BA313" s="3">
        <v>312</v>
      </c>
      <c r="BU313" s="3" t="s">
        <v>4393</v>
      </c>
      <c r="CI313" s="3">
        <v>312</v>
      </c>
      <c r="DC313" s="3" t="s">
        <v>4394</v>
      </c>
    </row>
    <row r="314" spans="53:107" ht="15.75" hidden="1" customHeight="1">
      <c r="BA314" s="3">
        <v>313</v>
      </c>
      <c r="BU314" s="3" t="s">
        <v>4395</v>
      </c>
      <c r="CI314" s="3">
        <v>313</v>
      </c>
      <c r="DC314" s="3" t="s">
        <v>4396</v>
      </c>
    </row>
    <row r="315" spans="53:107" ht="15.75" hidden="1" customHeight="1">
      <c r="BA315" s="3">
        <v>314</v>
      </c>
      <c r="BU315" s="3" t="s">
        <v>4397</v>
      </c>
      <c r="CI315" s="3">
        <v>314</v>
      </c>
      <c r="DC315" s="3" t="s">
        <v>4398</v>
      </c>
    </row>
    <row r="316" spans="53:107" ht="15.75" hidden="1" customHeight="1">
      <c r="BA316" s="3">
        <v>315</v>
      </c>
      <c r="BU316" s="3" t="s">
        <v>4399</v>
      </c>
      <c r="CI316" s="3">
        <v>315</v>
      </c>
      <c r="DC316" s="3" t="s">
        <v>4400</v>
      </c>
    </row>
    <row r="317" spans="53:107" ht="15.75" hidden="1" customHeight="1">
      <c r="BA317" s="3">
        <v>316</v>
      </c>
      <c r="BU317" s="3" t="s">
        <v>4401</v>
      </c>
      <c r="CI317" s="3">
        <v>316</v>
      </c>
      <c r="DC317" s="3" t="s">
        <v>4402</v>
      </c>
    </row>
    <row r="318" spans="53:107" ht="15.75" hidden="1" customHeight="1">
      <c r="BA318" s="3">
        <v>317</v>
      </c>
      <c r="BU318" s="3" t="s">
        <v>4403</v>
      </c>
      <c r="CI318" s="3">
        <v>317</v>
      </c>
      <c r="DC318" s="3" t="s">
        <v>4404</v>
      </c>
    </row>
    <row r="319" spans="53:107" ht="15.75" hidden="1" customHeight="1">
      <c r="BA319" s="3">
        <v>318</v>
      </c>
      <c r="BU319" s="3" t="s">
        <v>4405</v>
      </c>
      <c r="CI319" s="3">
        <v>318</v>
      </c>
      <c r="DC319" s="3" t="s">
        <v>4406</v>
      </c>
    </row>
    <row r="320" spans="53:107" ht="15.75" hidden="1" customHeight="1">
      <c r="BA320" s="3">
        <v>319</v>
      </c>
      <c r="BU320" s="3" t="s">
        <v>4407</v>
      </c>
      <c r="CI320" s="3">
        <v>319</v>
      </c>
      <c r="DC320" s="3" t="s">
        <v>4408</v>
      </c>
    </row>
    <row r="321" spans="53:107" ht="15.75" hidden="1" customHeight="1">
      <c r="BA321" s="3">
        <v>320</v>
      </c>
      <c r="BU321" s="3" t="s">
        <v>4409</v>
      </c>
      <c r="CI321" s="3">
        <v>320</v>
      </c>
      <c r="DC321" s="3" t="s">
        <v>4410</v>
      </c>
    </row>
    <row r="322" spans="53:107" ht="15.75" hidden="1" customHeight="1">
      <c r="BA322" s="3">
        <v>321</v>
      </c>
      <c r="BU322" s="3" t="s">
        <v>4411</v>
      </c>
      <c r="CI322" s="3">
        <v>321</v>
      </c>
      <c r="DC322" s="3" t="s">
        <v>4412</v>
      </c>
    </row>
    <row r="323" spans="53:107" ht="15.75" hidden="1" customHeight="1">
      <c r="BA323" s="3">
        <v>322</v>
      </c>
      <c r="BU323" s="3" t="s">
        <v>4413</v>
      </c>
      <c r="CI323" s="3">
        <v>322</v>
      </c>
      <c r="DC323" s="3" t="s">
        <v>4414</v>
      </c>
    </row>
    <row r="324" spans="53:107" ht="15.75" hidden="1" customHeight="1">
      <c r="BA324" s="3">
        <v>323</v>
      </c>
      <c r="BU324" s="3" t="s">
        <v>4415</v>
      </c>
      <c r="CI324" s="3">
        <v>323</v>
      </c>
      <c r="DC324" s="3" t="s">
        <v>4416</v>
      </c>
    </row>
    <row r="325" spans="53:107" ht="15.75" hidden="1" customHeight="1">
      <c r="BA325" s="3">
        <v>324</v>
      </c>
      <c r="BU325" s="3" t="s">
        <v>4417</v>
      </c>
      <c r="CI325" s="3">
        <v>324</v>
      </c>
      <c r="DC325" s="3" t="s">
        <v>4418</v>
      </c>
    </row>
    <row r="326" spans="53:107" ht="15.75" hidden="1" customHeight="1">
      <c r="BA326" s="3">
        <v>325</v>
      </c>
      <c r="BU326" s="3" t="s">
        <v>4419</v>
      </c>
      <c r="CI326" s="3">
        <v>325</v>
      </c>
      <c r="DC326" s="3" t="s">
        <v>4420</v>
      </c>
    </row>
    <row r="327" spans="53:107" ht="15.75" hidden="1" customHeight="1">
      <c r="BA327" s="3">
        <v>326</v>
      </c>
      <c r="BU327" s="3" t="s">
        <v>4421</v>
      </c>
      <c r="CI327" s="3">
        <v>326</v>
      </c>
      <c r="DC327" s="3" t="s">
        <v>4422</v>
      </c>
    </row>
    <row r="328" spans="53:107" ht="15.75" hidden="1" customHeight="1">
      <c r="BA328" s="3">
        <v>327</v>
      </c>
      <c r="BU328" s="3" t="s">
        <v>4423</v>
      </c>
      <c r="CI328" s="3">
        <v>327</v>
      </c>
      <c r="DC328" s="3" t="s">
        <v>4424</v>
      </c>
    </row>
    <row r="329" spans="53:107" ht="15.75" hidden="1" customHeight="1">
      <c r="BA329" s="3">
        <v>328</v>
      </c>
      <c r="BU329" s="3" t="s">
        <v>4425</v>
      </c>
      <c r="CI329" s="3">
        <v>328</v>
      </c>
      <c r="DC329" s="3" t="s">
        <v>4426</v>
      </c>
    </row>
    <row r="330" spans="53:107" ht="15.75" hidden="1" customHeight="1">
      <c r="BA330" s="3">
        <v>329</v>
      </c>
      <c r="BU330" s="3" t="s">
        <v>4427</v>
      </c>
      <c r="CI330" s="3">
        <v>329</v>
      </c>
      <c r="DC330" s="3" t="s">
        <v>4428</v>
      </c>
    </row>
    <row r="331" spans="53:107" ht="15.75" hidden="1" customHeight="1">
      <c r="BA331" s="3">
        <v>330</v>
      </c>
      <c r="BU331" s="3" t="s">
        <v>4429</v>
      </c>
      <c r="CI331" s="3">
        <v>330</v>
      </c>
      <c r="DC331" s="3" t="s">
        <v>4430</v>
      </c>
    </row>
    <row r="332" spans="53:107" ht="15.75" hidden="1" customHeight="1">
      <c r="BA332" s="3">
        <v>331</v>
      </c>
      <c r="BU332" s="3" t="s">
        <v>4431</v>
      </c>
      <c r="CI332" s="3">
        <v>331</v>
      </c>
      <c r="DC332" s="3" t="s">
        <v>4432</v>
      </c>
    </row>
    <row r="333" spans="53:107" ht="15.75" hidden="1" customHeight="1">
      <c r="BA333" s="3">
        <v>332</v>
      </c>
      <c r="BU333" s="3" t="s">
        <v>4433</v>
      </c>
      <c r="CI333" s="3">
        <v>332</v>
      </c>
      <c r="DC333" s="3" t="s">
        <v>4434</v>
      </c>
    </row>
    <row r="334" spans="53:107" ht="15.75" hidden="1" customHeight="1">
      <c r="BA334" s="3">
        <v>333</v>
      </c>
      <c r="BU334" s="3" t="s">
        <v>4435</v>
      </c>
      <c r="CI334" s="3">
        <v>333</v>
      </c>
      <c r="DC334" s="3" t="s">
        <v>4436</v>
      </c>
    </row>
    <row r="335" spans="53:107" ht="15.75" hidden="1" customHeight="1">
      <c r="BA335" s="3">
        <v>334</v>
      </c>
      <c r="BU335" s="3" t="s">
        <v>4437</v>
      </c>
      <c r="CI335" s="3">
        <v>334</v>
      </c>
      <c r="DC335" s="3" t="s">
        <v>4438</v>
      </c>
    </row>
    <row r="336" spans="53:107" ht="15.75" hidden="1" customHeight="1">
      <c r="BA336" s="3">
        <v>335</v>
      </c>
      <c r="BU336" s="3" t="s">
        <v>4439</v>
      </c>
      <c r="CI336" s="3">
        <v>335</v>
      </c>
      <c r="DC336" s="3" t="s">
        <v>4440</v>
      </c>
    </row>
    <row r="337" spans="53:107" ht="15.75" hidden="1" customHeight="1">
      <c r="BA337" s="3">
        <v>336</v>
      </c>
      <c r="BU337" s="3" t="s">
        <v>4441</v>
      </c>
      <c r="CI337" s="3">
        <v>336</v>
      </c>
      <c r="DC337" s="3" t="s">
        <v>4442</v>
      </c>
    </row>
    <row r="338" spans="53:107" ht="15.75" hidden="1" customHeight="1">
      <c r="BA338" s="3">
        <v>337</v>
      </c>
      <c r="BU338" s="3" t="s">
        <v>4443</v>
      </c>
      <c r="CI338" s="3">
        <v>337</v>
      </c>
      <c r="DC338" s="3" t="s">
        <v>4444</v>
      </c>
    </row>
    <row r="339" spans="53:107" ht="15.75" hidden="1" customHeight="1">
      <c r="BA339" s="3">
        <v>338</v>
      </c>
      <c r="BU339" s="3" t="s">
        <v>4445</v>
      </c>
      <c r="CI339" s="3">
        <v>338</v>
      </c>
      <c r="DC339" s="3" t="s">
        <v>4446</v>
      </c>
    </row>
    <row r="340" spans="53:107" ht="15.75" hidden="1" customHeight="1">
      <c r="BA340" s="3">
        <v>339</v>
      </c>
      <c r="BU340" s="3" t="s">
        <v>4447</v>
      </c>
      <c r="CI340" s="3">
        <v>339</v>
      </c>
      <c r="DC340" s="3" t="s">
        <v>4448</v>
      </c>
    </row>
    <row r="341" spans="53:107" ht="15.75" hidden="1" customHeight="1">
      <c r="BA341" s="3">
        <v>340</v>
      </c>
      <c r="BU341" s="3" t="s">
        <v>4449</v>
      </c>
      <c r="CI341" s="3">
        <v>340</v>
      </c>
      <c r="DC341" s="3" t="s">
        <v>4450</v>
      </c>
    </row>
    <row r="342" spans="53:107" ht="15.75" hidden="1" customHeight="1">
      <c r="BA342" s="3">
        <v>341</v>
      </c>
      <c r="BU342" s="3" t="s">
        <v>4451</v>
      </c>
      <c r="CI342" s="3">
        <v>341</v>
      </c>
      <c r="DC342" s="3" t="s">
        <v>4452</v>
      </c>
    </row>
    <row r="343" spans="53:107" ht="15.75" hidden="1" customHeight="1">
      <c r="BA343" s="3">
        <v>342</v>
      </c>
      <c r="BU343" s="3" t="s">
        <v>4453</v>
      </c>
      <c r="CI343" s="3">
        <v>342</v>
      </c>
      <c r="DC343" s="3" t="s">
        <v>4454</v>
      </c>
    </row>
    <row r="344" spans="53:107" ht="15.75" hidden="1" customHeight="1">
      <c r="BA344" s="3">
        <v>343</v>
      </c>
      <c r="BU344" s="3" t="s">
        <v>4455</v>
      </c>
      <c r="CI344" s="3">
        <v>343</v>
      </c>
      <c r="DC344" s="3" t="s">
        <v>4456</v>
      </c>
    </row>
    <row r="345" spans="53:107" ht="15.75" hidden="1" customHeight="1">
      <c r="BA345" s="3">
        <v>344</v>
      </c>
      <c r="BU345" s="3" t="s">
        <v>4457</v>
      </c>
      <c r="CI345" s="3">
        <v>344</v>
      </c>
      <c r="DC345" s="3" t="s">
        <v>4458</v>
      </c>
    </row>
    <row r="346" spans="53:107" ht="15.75" hidden="1" customHeight="1">
      <c r="BA346" s="3">
        <v>345</v>
      </c>
      <c r="BU346" s="3" t="s">
        <v>4459</v>
      </c>
      <c r="CI346" s="3">
        <v>345</v>
      </c>
      <c r="DC346" s="3" t="s">
        <v>4460</v>
      </c>
    </row>
    <row r="347" spans="53:107" ht="15.75" hidden="1" customHeight="1">
      <c r="BA347" s="3">
        <v>346</v>
      </c>
      <c r="BU347" s="3" t="s">
        <v>4461</v>
      </c>
      <c r="CI347" s="3">
        <v>346</v>
      </c>
      <c r="DC347" s="3" t="s">
        <v>4462</v>
      </c>
    </row>
    <row r="348" spans="53:107" ht="15.75" hidden="1" customHeight="1">
      <c r="BA348" s="3">
        <v>347</v>
      </c>
      <c r="BU348" s="3" t="s">
        <v>4463</v>
      </c>
      <c r="CI348" s="3">
        <v>347</v>
      </c>
      <c r="DC348" s="3" t="s">
        <v>4464</v>
      </c>
    </row>
    <row r="349" spans="53:107" ht="15.75" hidden="1" customHeight="1">
      <c r="BA349" s="3">
        <v>348</v>
      </c>
      <c r="BU349" s="3" t="s">
        <v>4465</v>
      </c>
      <c r="CI349" s="3">
        <v>348</v>
      </c>
      <c r="DC349" s="3" t="s">
        <v>4466</v>
      </c>
    </row>
    <row r="350" spans="53:107" ht="15.75" hidden="1" customHeight="1">
      <c r="BA350" s="3">
        <v>349</v>
      </c>
      <c r="BU350" s="3" t="s">
        <v>4467</v>
      </c>
      <c r="CI350" s="3">
        <v>349</v>
      </c>
      <c r="DC350" s="3" t="s">
        <v>4468</v>
      </c>
    </row>
    <row r="351" spans="53:107" ht="15.75" hidden="1" customHeight="1">
      <c r="BA351" s="3">
        <v>350</v>
      </c>
      <c r="BU351" s="3" t="s">
        <v>4469</v>
      </c>
      <c r="CI351" s="3">
        <v>350</v>
      </c>
      <c r="DC351" s="3" t="s">
        <v>4470</v>
      </c>
    </row>
    <row r="352" spans="53:107" ht="15.75" hidden="1" customHeight="1">
      <c r="BA352" s="3">
        <v>351</v>
      </c>
      <c r="BU352" s="3" t="s">
        <v>4471</v>
      </c>
      <c r="CI352" s="3">
        <v>351</v>
      </c>
      <c r="DC352" s="3" t="s">
        <v>4472</v>
      </c>
    </row>
    <row r="353" spans="53:107" ht="15.75" hidden="1" customHeight="1">
      <c r="BA353" s="3">
        <v>352</v>
      </c>
      <c r="BU353" s="3" t="s">
        <v>4473</v>
      </c>
      <c r="CI353" s="3">
        <v>352</v>
      </c>
      <c r="DC353" s="3" t="s">
        <v>4474</v>
      </c>
    </row>
    <row r="354" spans="53:107" ht="15.75" hidden="1" customHeight="1">
      <c r="BA354" s="3">
        <v>353</v>
      </c>
      <c r="BU354" s="3" t="s">
        <v>4475</v>
      </c>
      <c r="CI354" s="3">
        <v>353</v>
      </c>
      <c r="DC354" s="3" t="s">
        <v>2507</v>
      </c>
    </row>
    <row r="355" spans="53:107" ht="15.75" hidden="1" customHeight="1">
      <c r="BA355" s="3">
        <v>354</v>
      </c>
      <c r="BU355" s="3" t="s">
        <v>4476</v>
      </c>
      <c r="CI355" s="3">
        <v>354</v>
      </c>
      <c r="DC355" s="3" t="s">
        <v>4477</v>
      </c>
    </row>
    <row r="356" spans="53:107" ht="15.75" hidden="1" customHeight="1">
      <c r="BA356" s="3">
        <v>355</v>
      </c>
      <c r="BU356" s="3" t="s">
        <v>4478</v>
      </c>
      <c r="CI356" s="3">
        <v>355</v>
      </c>
      <c r="DC356" s="3" t="s">
        <v>4479</v>
      </c>
    </row>
    <row r="357" spans="53:107" ht="15.75" hidden="1" customHeight="1">
      <c r="BA357" s="3">
        <v>356</v>
      </c>
      <c r="BU357" s="3" t="s">
        <v>4480</v>
      </c>
      <c r="CI357" s="3">
        <v>356</v>
      </c>
      <c r="DC357" s="3" t="s">
        <v>4481</v>
      </c>
    </row>
    <row r="358" spans="53:107" ht="15.75" hidden="1" customHeight="1">
      <c r="BA358" s="3">
        <v>357</v>
      </c>
      <c r="BU358" s="3" t="s">
        <v>4482</v>
      </c>
      <c r="CI358" s="3">
        <v>357</v>
      </c>
      <c r="DC358" s="3" t="s">
        <v>4483</v>
      </c>
    </row>
    <row r="359" spans="53:107" ht="15.75" hidden="1" customHeight="1">
      <c r="BA359" s="3">
        <v>358</v>
      </c>
      <c r="BU359" s="3" t="s">
        <v>4484</v>
      </c>
      <c r="CI359" s="3">
        <v>358</v>
      </c>
      <c r="DC359" s="3" t="s">
        <v>4485</v>
      </c>
    </row>
    <row r="360" spans="53:107" ht="15.75" hidden="1" customHeight="1">
      <c r="BA360" s="3">
        <v>359</v>
      </c>
      <c r="BU360" s="3" t="s">
        <v>4486</v>
      </c>
      <c r="CI360" s="3">
        <v>359</v>
      </c>
      <c r="DC360" s="3" t="s">
        <v>4487</v>
      </c>
    </row>
    <row r="361" spans="53:107" ht="15.75" hidden="1" customHeight="1">
      <c r="BA361" s="3">
        <v>360</v>
      </c>
      <c r="BU361" s="3" t="s">
        <v>4488</v>
      </c>
      <c r="CI361" s="3">
        <v>360</v>
      </c>
      <c r="DC361" s="3" t="s">
        <v>4489</v>
      </c>
    </row>
    <row r="362" spans="53:107" ht="15.75" hidden="1" customHeight="1">
      <c r="BA362" s="3">
        <v>361</v>
      </c>
      <c r="BU362" s="3" t="s">
        <v>4490</v>
      </c>
      <c r="CI362" s="3">
        <v>361</v>
      </c>
      <c r="DC362" s="3" t="s">
        <v>4491</v>
      </c>
    </row>
    <row r="363" spans="53:107" ht="15.75" hidden="1" customHeight="1">
      <c r="BA363" s="3">
        <v>362</v>
      </c>
      <c r="BU363" s="3" t="s">
        <v>4492</v>
      </c>
      <c r="CI363" s="3">
        <v>362</v>
      </c>
      <c r="DC363" s="3" t="s">
        <v>4493</v>
      </c>
    </row>
    <row r="364" spans="53:107" ht="15.75" hidden="1" customHeight="1">
      <c r="BA364" s="3">
        <v>363</v>
      </c>
      <c r="BU364" s="3" t="s">
        <v>4494</v>
      </c>
      <c r="CI364" s="3">
        <v>363</v>
      </c>
      <c r="DC364" s="3" t="s">
        <v>4495</v>
      </c>
    </row>
    <row r="365" spans="53:107" ht="15.75" hidden="1" customHeight="1">
      <c r="BA365" s="3">
        <v>364</v>
      </c>
      <c r="BU365" s="3" t="s">
        <v>4496</v>
      </c>
      <c r="CI365" s="3">
        <v>364</v>
      </c>
      <c r="DC365" s="3" t="s">
        <v>4497</v>
      </c>
    </row>
    <row r="366" spans="53:107" ht="15.75" hidden="1" customHeight="1">
      <c r="BA366" s="3">
        <v>365</v>
      </c>
      <c r="BU366" s="3" t="s">
        <v>4498</v>
      </c>
      <c r="CI366" s="3">
        <v>365</v>
      </c>
      <c r="DC366" s="3" t="s">
        <v>4499</v>
      </c>
    </row>
    <row r="367" spans="53:107" ht="15.75" hidden="1" customHeight="1">
      <c r="BA367" s="3">
        <v>366</v>
      </c>
      <c r="BU367" s="3" t="s">
        <v>4500</v>
      </c>
      <c r="CI367" s="3">
        <v>366</v>
      </c>
      <c r="DC367" s="3" t="s">
        <v>4501</v>
      </c>
    </row>
    <row r="368" spans="53:107" ht="15.75" hidden="1" customHeight="1">
      <c r="BA368" s="3">
        <v>367</v>
      </c>
      <c r="BU368" s="3" t="s">
        <v>4502</v>
      </c>
      <c r="CI368" s="3">
        <v>367</v>
      </c>
      <c r="DC368" s="3" t="s">
        <v>4503</v>
      </c>
    </row>
    <row r="369" spans="53:107" ht="15.75" hidden="1" customHeight="1">
      <c r="BA369" s="3">
        <v>368</v>
      </c>
      <c r="BU369" s="3" t="s">
        <v>4504</v>
      </c>
      <c r="CI369" s="3">
        <v>368</v>
      </c>
      <c r="DC369" s="3" t="s">
        <v>4505</v>
      </c>
    </row>
    <row r="370" spans="53:107" ht="15.75" hidden="1" customHeight="1">
      <c r="BA370" s="3">
        <v>369</v>
      </c>
      <c r="BU370" s="3" t="s">
        <v>4506</v>
      </c>
      <c r="CI370" s="3">
        <v>369</v>
      </c>
      <c r="DC370" s="3" t="s">
        <v>4507</v>
      </c>
    </row>
    <row r="371" spans="53:107" ht="15.75" hidden="1" customHeight="1">
      <c r="BA371" s="3">
        <v>370</v>
      </c>
      <c r="BU371" s="3" t="s">
        <v>4508</v>
      </c>
      <c r="CI371" s="3">
        <v>370</v>
      </c>
      <c r="DC371" s="3" t="s">
        <v>4509</v>
      </c>
    </row>
    <row r="372" spans="53:107" ht="15.75" hidden="1" customHeight="1">
      <c r="BA372" s="3">
        <v>371</v>
      </c>
      <c r="BU372" s="3" t="s">
        <v>4510</v>
      </c>
      <c r="CI372" s="3">
        <v>371</v>
      </c>
      <c r="DC372" s="3" t="s">
        <v>4511</v>
      </c>
    </row>
    <row r="373" spans="53:107" ht="15.75" hidden="1" customHeight="1">
      <c r="BA373" s="3">
        <v>372</v>
      </c>
      <c r="BU373" s="3" t="s">
        <v>4512</v>
      </c>
      <c r="CI373" s="3">
        <v>372</v>
      </c>
      <c r="DC373" s="3" t="s">
        <v>4513</v>
      </c>
    </row>
    <row r="374" spans="53:107" ht="15.75" hidden="1" customHeight="1">
      <c r="BA374" s="3">
        <v>373</v>
      </c>
      <c r="BU374" s="3" t="s">
        <v>4514</v>
      </c>
      <c r="CI374" s="3">
        <v>373</v>
      </c>
      <c r="DC374" s="3" t="s">
        <v>4515</v>
      </c>
    </row>
    <row r="375" spans="53:107" ht="15.75" hidden="1" customHeight="1">
      <c r="BA375" s="3">
        <v>374</v>
      </c>
      <c r="BU375" s="3" t="s">
        <v>4516</v>
      </c>
      <c r="CI375" s="3">
        <v>374</v>
      </c>
      <c r="DC375" s="3" t="s">
        <v>4517</v>
      </c>
    </row>
    <row r="376" spans="53:107" ht="15.75" hidden="1" customHeight="1">
      <c r="BA376" s="3">
        <v>375</v>
      </c>
      <c r="BU376" s="3" t="s">
        <v>4518</v>
      </c>
      <c r="CI376" s="3">
        <v>375</v>
      </c>
      <c r="DC376" s="3" t="s">
        <v>4519</v>
      </c>
    </row>
    <row r="377" spans="53:107" ht="15.75" hidden="1" customHeight="1">
      <c r="BA377" s="3">
        <v>376</v>
      </c>
      <c r="BU377" s="3" t="s">
        <v>4520</v>
      </c>
      <c r="CI377" s="3">
        <v>376</v>
      </c>
      <c r="DC377" s="3" t="s">
        <v>4521</v>
      </c>
    </row>
    <row r="378" spans="53:107" ht="15.75" hidden="1" customHeight="1">
      <c r="BA378" s="3">
        <v>377</v>
      </c>
      <c r="BU378" s="3" t="s">
        <v>4522</v>
      </c>
      <c r="CI378" s="3">
        <v>377</v>
      </c>
      <c r="DC378" s="3" t="s">
        <v>4523</v>
      </c>
    </row>
    <row r="379" spans="53:107" ht="15.75" hidden="1" customHeight="1">
      <c r="BA379" s="3">
        <v>378</v>
      </c>
      <c r="BU379" s="3" t="s">
        <v>4524</v>
      </c>
      <c r="CI379" s="3">
        <v>378</v>
      </c>
      <c r="DC379" s="3" t="s">
        <v>4525</v>
      </c>
    </row>
    <row r="380" spans="53:107" ht="15.75" hidden="1" customHeight="1">
      <c r="BA380" s="3">
        <v>379</v>
      </c>
      <c r="BU380" s="3" t="s">
        <v>4526</v>
      </c>
      <c r="CI380" s="3">
        <v>379</v>
      </c>
      <c r="DC380" s="3" t="s">
        <v>4527</v>
      </c>
    </row>
    <row r="381" spans="53:107" ht="15.75" hidden="1" customHeight="1">
      <c r="BA381" s="3">
        <v>380</v>
      </c>
      <c r="BU381" s="3" t="s">
        <v>4528</v>
      </c>
      <c r="CI381" s="3">
        <v>380</v>
      </c>
      <c r="DC381" s="3" t="s">
        <v>4529</v>
      </c>
    </row>
    <row r="382" spans="53:107" ht="15.75" hidden="1" customHeight="1">
      <c r="BA382" s="3">
        <v>381</v>
      </c>
      <c r="BU382" s="3" t="s">
        <v>4530</v>
      </c>
      <c r="CI382" s="3">
        <v>381</v>
      </c>
      <c r="DC382" s="3" t="s">
        <v>4531</v>
      </c>
    </row>
    <row r="383" spans="53:107" ht="15.75" hidden="1" customHeight="1">
      <c r="BA383" s="3">
        <v>382</v>
      </c>
      <c r="BU383" s="3" t="s">
        <v>4532</v>
      </c>
      <c r="CI383" s="3">
        <v>382</v>
      </c>
      <c r="DC383" s="3" t="s">
        <v>4533</v>
      </c>
    </row>
    <row r="384" spans="53:107" ht="15.75" hidden="1" customHeight="1">
      <c r="BA384" s="3">
        <v>383</v>
      </c>
      <c r="BU384" s="3" t="s">
        <v>4534</v>
      </c>
      <c r="CI384" s="3">
        <v>383</v>
      </c>
      <c r="DC384" s="3" t="s">
        <v>4535</v>
      </c>
    </row>
    <row r="385" spans="53:107" ht="15.75" hidden="1" customHeight="1">
      <c r="BA385" s="3">
        <v>384</v>
      </c>
      <c r="BU385" s="3" t="s">
        <v>4536</v>
      </c>
      <c r="CI385" s="3">
        <v>384</v>
      </c>
      <c r="DC385" s="3" t="s">
        <v>4537</v>
      </c>
    </row>
    <row r="386" spans="53:107" ht="15.75" hidden="1" customHeight="1">
      <c r="BA386" s="3">
        <v>385</v>
      </c>
      <c r="BU386" s="3" t="s">
        <v>4538</v>
      </c>
      <c r="CI386" s="3">
        <v>385</v>
      </c>
      <c r="DC386" s="3" t="s">
        <v>4539</v>
      </c>
    </row>
    <row r="387" spans="53:107" ht="15.75" hidden="1" customHeight="1">
      <c r="BA387" s="3">
        <v>386</v>
      </c>
      <c r="BU387" s="3" t="s">
        <v>4540</v>
      </c>
      <c r="CI387" s="3">
        <v>386</v>
      </c>
      <c r="DC387" s="3" t="s">
        <v>4541</v>
      </c>
    </row>
    <row r="388" spans="53:107" ht="15.75" hidden="1" customHeight="1">
      <c r="BA388" s="3">
        <v>387</v>
      </c>
      <c r="BU388" s="3" t="s">
        <v>4542</v>
      </c>
      <c r="CI388" s="3">
        <v>387</v>
      </c>
      <c r="DC388" s="3" t="s">
        <v>4543</v>
      </c>
    </row>
    <row r="389" spans="53:107" ht="15.75" hidden="1" customHeight="1">
      <c r="BA389" s="3">
        <v>388</v>
      </c>
      <c r="BU389" s="3" t="s">
        <v>4544</v>
      </c>
      <c r="CI389" s="3">
        <v>388</v>
      </c>
      <c r="DC389" s="3" t="s">
        <v>4545</v>
      </c>
    </row>
    <row r="390" spans="53:107" ht="15.75" hidden="1" customHeight="1">
      <c r="BA390" s="3">
        <v>389</v>
      </c>
      <c r="BU390" s="3" t="s">
        <v>4546</v>
      </c>
      <c r="CI390" s="3">
        <v>389</v>
      </c>
      <c r="DC390" s="3" t="s">
        <v>4547</v>
      </c>
    </row>
    <row r="391" spans="53:107" ht="15.75" hidden="1" customHeight="1">
      <c r="BA391" s="3">
        <v>390</v>
      </c>
      <c r="BU391" s="3" t="s">
        <v>4548</v>
      </c>
      <c r="CI391" s="3">
        <v>390</v>
      </c>
      <c r="DC391" s="3" t="s">
        <v>4549</v>
      </c>
    </row>
    <row r="392" spans="53:107" ht="15.75" hidden="1" customHeight="1">
      <c r="BA392" s="3">
        <v>391</v>
      </c>
      <c r="BU392" s="3" t="s">
        <v>4550</v>
      </c>
      <c r="CI392" s="3">
        <v>391</v>
      </c>
      <c r="DC392" s="3" t="s">
        <v>4551</v>
      </c>
    </row>
    <row r="393" spans="53:107" ht="15.75" hidden="1" customHeight="1">
      <c r="BA393" s="3">
        <v>392</v>
      </c>
      <c r="BU393" s="3" t="s">
        <v>4552</v>
      </c>
      <c r="CI393" s="3">
        <v>392</v>
      </c>
      <c r="DC393" s="3" t="s">
        <v>4553</v>
      </c>
    </row>
    <row r="394" spans="53:107" ht="15.75" hidden="1" customHeight="1">
      <c r="BA394" s="3">
        <v>393</v>
      </c>
      <c r="BU394" s="3" t="s">
        <v>4554</v>
      </c>
      <c r="CI394" s="3">
        <v>393</v>
      </c>
      <c r="DC394" s="3" t="s">
        <v>4555</v>
      </c>
    </row>
    <row r="395" spans="53:107" ht="15.75" hidden="1" customHeight="1">
      <c r="BA395" s="3">
        <v>394</v>
      </c>
      <c r="BU395" s="3" t="s">
        <v>4556</v>
      </c>
      <c r="CI395" s="3">
        <v>394</v>
      </c>
      <c r="DC395" s="3" t="s">
        <v>4557</v>
      </c>
    </row>
    <row r="396" spans="53:107" ht="15.75" hidden="1" customHeight="1">
      <c r="BA396" s="3">
        <v>395</v>
      </c>
      <c r="BU396" s="3" t="s">
        <v>4558</v>
      </c>
      <c r="CI396" s="3">
        <v>395</v>
      </c>
      <c r="DC396" s="3" t="s">
        <v>4559</v>
      </c>
    </row>
    <row r="397" spans="53:107" ht="15.75" hidden="1" customHeight="1">
      <c r="BA397" s="3">
        <v>396</v>
      </c>
      <c r="BU397" s="3" t="s">
        <v>4560</v>
      </c>
      <c r="CI397" s="3">
        <v>396</v>
      </c>
      <c r="DC397" s="3" t="s">
        <v>4561</v>
      </c>
    </row>
    <row r="398" spans="53:107" ht="15.75" hidden="1" customHeight="1">
      <c r="BA398" s="3">
        <v>397</v>
      </c>
      <c r="BU398" s="3" t="s">
        <v>4562</v>
      </c>
      <c r="CI398" s="3">
        <v>397</v>
      </c>
      <c r="DC398" s="3" t="s">
        <v>4563</v>
      </c>
    </row>
    <row r="399" spans="53:107" ht="15.75" hidden="1" customHeight="1">
      <c r="BA399" s="3">
        <v>398</v>
      </c>
      <c r="BU399" s="3" t="s">
        <v>4564</v>
      </c>
      <c r="CI399" s="3">
        <v>398</v>
      </c>
      <c r="DC399" s="3" t="s">
        <v>4565</v>
      </c>
    </row>
    <row r="400" spans="53:107" ht="15.75" hidden="1" customHeight="1">
      <c r="BA400" s="3">
        <v>399</v>
      </c>
      <c r="BU400" s="3" t="s">
        <v>4566</v>
      </c>
      <c r="CI400" s="3">
        <v>399</v>
      </c>
      <c r="DC400" s="3" t="s">
        <v>4567</v>
      </c>
    </row>
    <row r="401" spans="53:107" ht="15.75" hidden="1" customHeight="1">
      <c r="BA401" s="3">
        <v>400</v>
      </c>
      <c r="BU401" s="3" t="s">
        <v>4568</v>
      </c>
      <c r="CI401" s="3">
        <v>400</v>
      </c>
      <c r="DC401" s="3" t="s">
        <v>4569</v>
      </c>
    </row>
    <row r="402" spans="53:107" ht="15.75" hidden="1" customHeight="1">
      <c r="BA402" s="3">
        <v>401</v>
      </c>
      <c r="BU402" s="3" t="s">
        <v>4570</v>
      </c>
      <c r="CI402" s="3">
        <v>401</v>
      </c>
      <c r="DC402" s="3" t="s">
        <v>4571</v>
      </c>
    </row>
    <row r="403" spans="53:107" ht="15.75" hidden="1" customHeight="1">
      <c r="BA403" s="3">
        <v>402</v>
      </c>
      <c r="BU403" s="3" t="s">
        <v>4572</v>
      </c>
      <c r="CI403" s="3">
        <v>402</v>
      </c>
      <c r="DC403" s="3" t="s">
        <v>4573</v>
      </c>
    </row>
    <row r="404" spans="53:107" ht="15.75" hidden="1" customHeight="1">
      <c r="BA404" s="3">
        <v>403</v>
      </c>
      <c r="BU404" s="3" t="s">
        <v>4574</v>
      </c>
      <c r="CI404" s="3">
        <v>403</v>
      </c>
      <c r="DC404" s="3" t="s">
        <v>4575</v>
      </c>
    </row>
    <row r="405" spans="53:107" ht="15.75" hidden="1" customHeight="1">
      <c r="BA405" s="3">
        <v>404</v>
      </c>
      <c r="BU405" s="3" t="s">
        <v>4576</v>
      </c>
      <c r="CI405" s="3">
        <v>404</v>
      </c>
      <c r="DC405" s="3" t="s">
        <v>4577</v>
      </c>
    </row>
    <row r="406" spans="53:107" ht="15.75" hidden="1" customHeight="1">
      <c r="BA406" s="3">
        <v>405</v>
      </c>
      <c r="BU406" s="3" t="s">
        <v>4578</v>
      </c>
      <c r="CI406" s="3">
        <v>405</v>
      </c>
      <c r="DC406" s="3" t="s">
        <v>4579</v>
      </c>
    </row>
    <row r="407" spans="53:107" ht="15.75" hidden="1" customHeight="1">
      <c r="BA407" s="3">
        <v>406</v>
      </c>
      <c r="BU407" s="3" t="s">
        <v>4580</v>
      </c>
      <c r="CI407" s="3">
        <v>406</v>
      </c>
      <c r="DC407" s="3" t="s">
        <v>4581</v>
      </c>
    </row>
    <row r="408" spans="53:107" ht="15.75" hidden="1" customHeight="1">
      <c r="BA408" s="3">
        <v>407</v>
      </c>
      <c r="BU408" s="3" t="s">
        <v>4582</v>
      </c>
      <c r="CI408" s="3">
        <v>407</v>
      </c>
      <c r="DC408" s="3" t="s">
        <v>4583</v>
      </c>
    </row>
    <row r="409" spans="53:107" ht="15.75" hidden="1" customHeight="1">
      <c r="BA409" s="3">
        <v>408</v>
      </c>
      <c r="BU409" s="3" t="s">
        <v>4584</v>
      </c>
      <c r="CI409" s="3">
        <v>408</v>
      </c>
      <c r="DC409" s="3" t="s">
        <v>4585</v>
      </c>
    </row>
    <row r="410" spans="53:107" ht="15.75" hidden="1" customHeight="1">
      <c r="BA410" s="3">
        <v>409</v>
      </c>
      <c r="BU410" s="3" t="s">
        <v>4586</v>
      </c>
      <c r="CI410" s="3">
        <v>409</v>
      </c>
      <c r="DC410" s="3" t="s">
        <v>4587</v>
      </c>
    </row>
    <row r="411" spans="53:107" ht="15.75" hidden="1" customHeight="1">
      <c r="BA411" s="3">
        <v>410</v>
      </c>
      <c r="BU411" s="3" t="s">
        <v>4588</v>
      </c>
      <c r="CI411" s="3">
        <v>410</v>
      </c>
      <c r="DC411" s="3" t="s">
        <v>4589</v>
      </c>
    </row>
    <row r="412" spans="53:107" ht="15.75" hidden="1" customHeight="1">
      <c r="BA412" s="3">
        <v>411</v>
      </c>
      <c r="BU412" s="3" t="s">
        <v>4590</v>
      </c>
      <c r="CI412" s="3">
        <v>411</v>
      </c>
      <c r="DC412" s="3" t="s">
        <v>4591</v>
      </c>
    </row>
    <row r="413" spans="53:107" ht="15.75" hidden="1" customHeight="1">
      <c r="BA413" s="3">
        <v>412</v>
      </c>
      <c r="BU413" s="3" t="s">
        <v>4592</v>
      </c>
      <c r="CI413" s="3">
        <v>412</v>
      </c>
      <c r="DC413" s="3" t="s">
        <v>4593</v>
      </c>
    </row>
    <row r="414" spans="53:107" ht="15.75" hidden="1" customHeight="1">
      <c r="BA414" s="3">
        <v>413</v>
      </c>
      <c r="BU414" s="3" t="s">
        <v>4594</v>
      </c>
      <c r="CI414" s="3">
        <v>413</v>
      </c>
      <c r="DC414" s="3" t="s">
        <v>4595</v>
      </c>
    </row>
    <row r="415" spans="53:107" ht="15.75" hidden="1" customHeight="1">
      <c r="BA415" s="3">
        <v>414</v>
      </c>
      <c r="BU415" s="3" t="s">
        <v>4596</v>
      </c>
      <c r="CI415" s="3">
        <v>414</v>
      </c>
      <c r="DC415" s="3" t="s">
        <v>4597</v>
      </c>
    </row>
    <row r="416" spans="53:107" ht="15.75" hidden="1" customHeight="1">
      <c r="BA416" s="3">
        <v>415</v>
      </c>
      <c r="BU416" s="3" t="s">
        <v>4598</v>
      </c>
      <c r="CI416" s="3">
        <v>415</v>
      </c>
      <c r="DC416" s="3" t="s">
        <v>4599</v>
      </c>
    </row>
    <row r="417" spans="53:107" ht="15.75" hidden="1" customHeight="1">
      <c r="BA417" s="3">
        <v>416</v>
      </c>
      <c r="BU417" s="3" t="s">
        <v>4600</v>
      </c>
      <c r="CI417" s="3">
        <v>416</v>
      </c>
      <c r="DC417" s="3" t="s">
        <v>4601</v>
      </c>
    </row>
    <row r="418" spans="53:107" ht="15.75" hidden="1" customHeight="1">
      <c r="BA418" s="3">
        <v>417</v>
      </c>
      <c r="BU418" s="3" t="s">
        <v>4602</v>
      </c>
      <c r="CI418" s="3">
        <v>417</v>
      </c>
      <c r="DC418" s="3" t="s">
        <v>4603</v>
      </c>
    </row>
    <row r="419" spans="53:107" ht="15.75" hidden="1" customHeight="1">
      <c r="BA419" s="3">
        <v>418</v>
      </c>
      <c r="BU419" s="3" t="s">
        <v>4604</v>
      </c>
      <c r="CI419" s="3">
        <v>418</v>
      </c>
      <c r="DC419" s="3" t="s">
        <v>4605</v>
      </c>
    </row>
    <row r="420" spans="53:107" ht="15.75" hidden="1" customHeight="1">
      <c r="BA420" s="3">
        <v>419</v>
      </c>
      <c r="BU420" s="3" t="s">
        <v>4606</v>
      </c>
      <c r="CI420" s="3">
        <v>419</v>
      </c>
      <c r="DC420" s="3" t="s">
        <v>4607</v>
      </c>
    </row>
    <row r="421" spans="53:107" ht="15.75" hidden="1" customHeight="1">
      <c r="BA421" s="3">
        <v>420</v>
      </c>
      <c r="BU421" s="3" t="s">
        <v>4608</v>
      </c>
      <c r="CI421" s="3">
        <v>420</v>
      </c>
      <c r="DC421" s="3" t="s">
        <v>4609</v>
      </c>
    </row>
    <row r="422" spans="53:107" ht="15.75" hidden="1" customHeight="1">
      <c r="BA422" s="3">
        <v>421</v>
      </c>
      <c r="BU422" s="3" t="s">
        <v>4610</v>
      </c>
      <c r="CI422" s="3">
        <v>421</v>
      </c>
      <c r="DC422" s="3" t="s">
        <v>4611</v>
      </c>
    </row>
    <row r="423" spans="53:107" ht="15.75" hidden="1" customHeight="1">
      <c r="BA423" s="3">
        <v>422</v>
      </c>
      <c r="BU423" s="3" t="s">
        <v>4612</v>
      </c>
      <c r="CI423" s="3">
        <v>422</v>
      </c>
      <c r="DC423" s="3" t="s">
        <v>4613</v>
      </c>
    </row>
    <row r="424" spans="53:107" ht="15.75" hidden="1" customHeight="1">
      <c r="BA424" s="3">
        <v>423</v>
      </c>
      <c r="BU424" s="3" t="s">
        <v>4614</v>
      </c>
      <c r="CI424" s="3">
        <v>423</v>
      </c>
      <c r="DC424" s="3" t="s">
        <v>4615</v>
      </c>
    </row>
    <row r="425" spans="53:107" ht="15.75" hidden="1" customHeight="1">
      <c r="BA425" s="3">
        <v>424</v>
      </c>
      <c r="BU425" s="3" t="s">
        <v>4616</v>
      </c>
      <c r="CI425" s="3">
        <v>424</v>
      </c>
      <c r="DC425" s="3" t="s">
        <v>4617</v>
      </c>
    </row>
    <row r="426" spans="53:107" ht="15.75" hidden="1" customHeight="1">
      <c r="BA426" s="3">
        <v>425</v>
      </c>
      <c r="BU426" s="3" t="s">
        <v>4618</v>
      </c>
      <c r="CI426" s="3">
        <v>425</v>
      </c>
      <c r="DC426" s="3" t="s">
        <v>4619</v>
      </c>
    </row>
    <row r="427" spans="53:107" ht="15.75" hidden="1" customHeight="1">
      <c r="BA427" s="3">
        <v>426</v>
      </c>
      <c r="BU427" s="3" t="s">
        <v>4620</v>
      </c>
      <c r="CI427" s="3">
        <v>426</v>
      </c>
      <c r="DC427" s="3" t="s">
        <v>4621</v>
      </c>
    </row>
    <row r="428" spans="53:107" ht="15.75" hidden="1" customHeight="1">
      <c r="BA428" s="3">
        <v>427</v>
      </c>
      <c r="BU428" s="3" t="s">
        <v>4622</v>
      </c>
      <c r="CI428" s="3">
        <v>427</v>
      </c>
      <c r="DC428" s="3" t="s">
        <v>4623</v>
      </c>
    </row>
    <row r="429" spans="53:107" ht="15.75" hidden="1" customHeight="1">
      <c r="BA429" s="3">
        <v>428</v>
      </c>
      <c r="BU429" s="3" t="s">
        <v>4624</v>
      </c>
      <c r="CI429" s="3">
        <v>428</v>
      </c>
      <c r="DC429" s="3" t="s">
        <v>4625</v>
      </c>
    </row>
    <row r="430" spans="53:107" ht="15.75" hidden="1" customHeight="1">
      <c r="BA430" s="3">
        <v>429</v>
      </c>
      <c r="BU430" s="3" t="s">
        <v>4626</v>
      </c>
      <c r="CI430" s="3">
        <v>429</v>
      </c>
      <c r="DC430" s="3" t="s">
        <v>4627</v>
      </c>
    </row>
    <row r="431" spans="53:107" ht="15.75" hidden="1" customHeight="1">
      <c r="BA431" s="3">
        <v>430</v>
      </c>
      <c r="BU431" s="3" t="s">
        <v>4628</v>
      </c>
      <c r="CI431" s="3">
        <v>430</v>
      </c>
      <c r="DC431" s="3" t="s">
        <v>4629</v>
      </c>
    </row>
    <row r="432" spans="53:107" ht="15.75" hidden="1" customHeight="1">
      <c r="BA432" s="3">
        <v>431</v>
      </c>
      <c r="BU432" s="3" t="s">
        <v>4630</v>
      </c>
      <c r="CI432" s="3">
        <v>431</v>
      </c>
      <c r="DC432" s="3" t="s">
        <v>4631</v>
      </c>
    </row>
    <row r="433" spans="53:107" ht="15.75" hidden="1" customHeight="1">
      <c r="BA433" s="3">
        <v>432</v>
      </c>
      <c r="BU433" s="3" t="s">
        <v>4632</v>
      </c>
      <c r="CI433" s="3">
        <v>432</v>
      </c>
      <c r="DC433" s="3" t="s">
        <v>4633</v>
      </c>
    </row>
    <row r="434" spans="53:107" ht="15.75" hidden="1" customHeight="1">
      <c r="BA434" s="3">
        <v>433</v>
      </c>
      <c r="BU434" s="3" t="s">
        <v>4634</v>
      </c>
      <c r="CI434" s="3">
        <v>433</v>
      </c>
      <c r="DC434" s="3" t="s">
        <v>4635</v>
      </c>
    </row>
    <row r="435" spans="53:107" ht="15.75" hidden="1" customHeight="1">
      <c r="BA435" s="3">
        <v>434</v>
      </c>
      <c r="BU435" s="3" t="s">
        <v>4636</v>
      </c>
      <c r="CI435" s="3">
        <v>434</v>
      </c>
      <c r="DC435" s="3" t="s">
        <v>4637</v>
      </c>
    </row>
    <row r="436" spans="53:107" ht="15.75" hidden="1" customHeight="1">
      <c r="BA436" s="3">
        <v>435</v>
      </c>
      <c r="BU436" s="3" t="s">
        <v>4638</v>
      </c>
      <c r="CI436" s="3">
        <v>435</v>
      </c>
      <c r="DC436" s="3" t="s">
        <v>4639</v>
      </c>
    </row>
    <row r="437" spans="53:107" ht="15.75" hidden="1" customHeight="1">
      <c r="BA437" s="3">
        <v>436</v>
      </c>
      <c r="BU437" s="3" t="s">
        <v>4640</v>
      </c>
      <c r="CI437" s="3">
        <v>436</v>
      </c>
      <c r="DC437" s="3" t="s">
        <v>4641</v>
      </c>
    </row>
    <row r="438" spans="53:107" ht="15.75" hidden="1" customHeight="1">
      <c r="BA438" s="3">
        <v>437</v>
      </c>
      <c r="BU438" s="3" t="s">
        <v>4642</v>
      </c>
      <c r="CI438" s="3">
        <v>437</v>
      </c>
      <c r="DC438" s="3" t="s">
        <v>4643</v>
      </c>
    </row>
    <row r="439" spans="53:107" ht="15.75" hidden="1" customHeight="1">
      <c r="BA439" s="3">
        <v>438</v>
      </c>
      <c r="BU439" s="3" t="s">
        <v>4644</v>
      </c>
      <c r="CI439" s="3">
        <v>438</v>
      </c>
      <c r="DC439" s="3" t="s">
        <v>4645</v>
      </c>
    </row>
    <row r="440" spans="53:107" ht="15.75" hidden="1" customHeight="1">
      <c r="BA440" s="3">
        <v>439</v>
      </c>
      <c r="BU440" s="3" t="s">
        <v>4646</v>
      </c>
      <c r="CI440" s="3">
        <v>439</v>
      </c>
      <c r="DC440" s="3" t="s">
        <v>4647</v>
      </c>
    </row>
    <row r="441" spans="53:107" ht="15.75" hidden="1" customHeight="1">
      <c r="BA441" s="3">
        <v>440</v>
      </c>
      <c r="BU441" s="3" t="s">
        <v>4648</v>
      </c>
      <c r="CI441" s="3">
        <v>440</v>
      </c>
      <c r="DC441" s="3" t="s">
        <v>4649</v>
      </c>
    </row>
    <row r="442" spans="53:107" ht="15.75" hidden="1" customHeight="1">
      <c r="BA442" s="3">
        <v>441</v>
      </c>
      <c r="BU442" s="3" t="s">
        <v>4650</v>
      </c>
      <c r="CI442" s="3">
        <v>441</v>
      </c>
      <c r="DC442" s="3" t="s">
        <v>4651</v>
      </c>
    </row>
    <row r="443" spans="53:107" ht="15.75" hidden="1" customHeight="1">
      <c r="BA443" s="3">
        <v>442</v>
      </c>
      <c r="BU443" s="3" t="s">
        <v>4652</v>
      </c>
      <c r="CI443" s="3">
        <v>442</v>
      </c>
      <c r="DC443" s="3" t="s">
        <v>4653</v>
      </c>
    </row>
    <row r="444" spans="53:107" ht="15.75" hidden="1" customHeight="1">
      <c r="BA444" s="3">
        <v>443</v>
      </c>
      <c r="BU444" s="3" t="s">
        <v>4654</v>
      </c>
      <c r="CI444" s="3">
        <v>443</v>
      </c>
      <c r="DC444" s="3" t="s">
        <v>4655</v>
      </c>
    </row>
    <row r="445" spans="53:107" ht="15.75" hidden="1" customHeight="1">
      <c r="BA445" s="3">
        <v>444</v>
      </c>
      <c r="BU445" s="3" t="s">
        <v>4656</v>
      </c>
      <c r="CI445" s="3">
        <v>444</v>
      </c>
      <c r="DC445" s="3" t="s">
        <v>4657</v>
      </c>
    </row>
    <row r="446" spans="53:107" ht="15.75" hidden="1" customHeight="1">
      <c r="BA446" s="3">
        <v>445</v>
      </c>
      <c r="BU446" s="3" t="s">
        <v>4658</v>
      </c>
      <c r="CI446" s="3">
        <v>445</v>
      </c>
      <c r="DC446" s="3" t="s">
        <v>4659</v>
      </c>
    </row>
    <row r="447" spans="53:107" ht="15.75" hidden="1" customHeight="1">
      <c r="BA447" s="3">
        <v>446</v>
      </c>
      <c r="BU447" s="3" t="s">
        <v>4660</v>
      </c>
      <c r="CI447" s="3">
        <v>446</v>
      </c>
      <c r="DC447" s="3" t="s">
        <v>4661</v>
      </c>
    </row>
    <row r="448" spans="53:107" ht="15.75" hidden="1" customHeight="1">
      <c r="BA448" s="3">
        <v>447</v>
      </c>
      <c r="BU448" s="3" t="s">
        <v>4662</v>
      </c>
      <c r="CI448" s="3">
        <v>447</v>
      </c>
      <c r="DC448" s="3" t="s">
        <v>4663</v>
      </c>
    </row>
    <row r="449" spans="53:107" ht="15.75" hidden="1" customHeight="1">
      <c r="BA449" s="3">
        <v>448</v>
      </c>
      <c r="BU449" s="3" t="s">
        <v>4664</v>
      </c>
      <c r="CI449" s="3">
        <v>448</v>
      </c>
      <c r="DC449" s="3" t="s">
        <v>4665</v>
      </c>
    </row>
    <row r="450" spans="53:107" ht="15.75" hidden="1" customHeight="1">
      <c r="BA450" s="3">
        <v>449</v>
      </c>
      <c r="BU450" s="3" t="s">
        <v>4666</v>
      </c>
      <c r="CI450" s="3">
        <v>449</v>
      </c>
      <c r="DC450" s="3" t="s">
        <v>4667</v>
      </c>
    </row>
    <row r="451" spans="53:107" ht="15.75" hidden="1" customHeight="1">
      <c r="BA451" s="3">
        <v>450</v>
      </c>
      <c r="BU451" s="3" t="s">
        <v>4668</v>
      </c>
      <c r="CI451" s="3">
        <v>450</v>
      </c>
      <c r="DC451" s="3" t="s">
        <v>4669</v>
      </c>
    </row>
    <row r="452" spans="53:107" ht="15.75" hidden="1" customHeight="1">
      <c r="BA452" s="3">
        <v>451</v>
      </c>
      <c r="BU452" s="3" t="s">
        <v>4670</v>
      </c>
      <c r="CI452" s="3">
        <v>451</v>
      </c>
      <c r="DC452" s="3" t="s">
        <v>4671</v>
      </c>
    </row>
    <row r="453" spans="53:107" ht="15.75" hidden="1" customHeight="1">
      <c r="BA453" s="3">
        <v>452</v>
      </c>
      <c r="BU453" s="3" t="s">
        <v>4672</v>
      </c>
      <c r="CI453" s="3">
        <v>452</v>
      </c>
      <c r="DC453" s="3" t="s">
        <v>4673</v>
      </c>
    </row>
    <row r="454" spans="53:107" ht="15.75" hidden="1" customHeight="1">
      <c r="BA454" s="3">
        <v>453</v>
      </c>
      <c r="BU454" s="3" t="s">
        <v>4674</v>
      </c>
      <c r="CI454" s="3">
        <v>453</v>
      </c>
      <c r="DC454" s="3" t="s">
        <v>4675</v>
      </c>
    </row>
    <row r="455" spans="53:107" ht="15.75" hidden="1" customHeight="1">
      <c r="BA455" s="3">
        <v>454</v>
      </c>
      <c r="BU455" s="3" t="s">
        <v>4676</v>
      </c>
      <c r="CI455" s="3">
        <v>454</v>
      </c>
      <c r="DC455" s="3" t="s">
        <v>4677</v>
      </c>
    </row>
    <row r="456" spans="53:107" ht="15.75" hidden="1" customHeight="1">
      <c r="BA456" s="3">
        <v>455</v>
      </c>
      <c r="BU456" s="3" t="s">
        <v>4678</v>
      </c>
      <c r="CI456" s="3">
        <v>455</v>
      </c>
      <c r="DC456" s="3" t="s">
        <v>4679</v>
      </c>
    </row>
    <row r="457" spans="53:107" ht="15.75" hidden="1" customHeight="1">
      <c r="BA457" s="3">
        <v>456</v>
      </c>
      <c r="BU457" s="3" t="s">
        <v>4680</v>
      </c>
      <c r="CI457" s="3">
        <v>456</v>
      </c>
      <c r="DC457" s="3" t="s">
        <v>4681</v>
      </c>
    </row>
    <row r="458" spans="53:107" ht="15.75" hidden="1" customHeight="1">
      <c r="BA458" s="3">
        <v>457</v>
      </c>
      <c r="BU458" s="3" t="s">
        <v>4682</v>
      </c>
      <c r="CI458" s="3">
        <v>457</v>
      </c>
      <c r="DC458" s="3" t="s">
        <v>4683</v>
      </c>
    </row>
    <row r="459" spans="53:107" ht="15.75" hidden="1" customHeight="1">
      <c r="BA459" s="3">
        <v>458</v>
      </c>
      <c r="BU459" s="3" t="s">
        <v>4684</v>
      </c>
      <c r="CI459" s="3">
        <v>458</v>
      </c>
      <c r="DC459" s="3" t="s">
        <v>4685</v>
      </c>
    </row>
    <row r="460" spans="53:107" ht="15.75" hidden="1" customHeight="1">
      <c r="BA460" s="3">
        <v>459</v>
      </c>
      <c r="BU460" s="3" t="s">
        <v>4686</v>
      </c>
      <c r="CI460" s="3">
        <v>459</v>
      </c>
      <c r="DC460" s="3" t="s">
        <v>4687</v>
      </c>
    </row>
    <row r="461" spans="53:107" ht="15.75" hidden="1" customHeight="1">
      <c r="BA461" s="3">
        <v>460</v>
      </c>
      <c r="BU461" s="3" t="s">
        <v>4688</v>
      </c>
      <c r="CI461" s="3">
        <v>460</v>
      </c>
      <c r="DC461" s="3" t="s">
        <v>4689</v>
      </c>
    </row>
    <row r="462" spans="53:107" ht="15.75" hidden="1" customHeight="1">
      <c r="BA462" s="3">
        <v>461</v>
      </c>
      <c r="BU462" s="3" t="s">
        <v>4690</v>
      </c>
      <c r="CI462" s="3">
        <v>461</v>
      </c>
      <c r="DC462" s="3" t="s">
        <v>4691</v>
      </c>
    </row>
    <row r="463" spans="53:107" ht="15.75" hidden="1" customHeight="1">
      <c r="BA463" s="3">
        <v>462</v>
      </c>
      <c r="BU463" s="3" t="s">
        <v>4692</v>
      </c>
      <c r="CI463" s="3">
        <v>462</v>
      </c>
      <c r="DC463" s="3" t="s">
        <v>4693</v>
      </c>
    </row>
    <row r="464" spans="53:107" ht="15.75" hidden="1" customHeight="1">
      <c r="BA464" s="3">
        <v>463</v>
      </c>
      <c r="BU464" s="3" t="s">
        <v>4694</v>
      </c>
      <c r="CI464" s="3">
        <v>463</v>
      </c>
      <c r="DC464" s="3" t="s">
        <v>4695</v>
      </c>
    </row>
    <row r="465" spans="53:107" ht="15.75" hidden="1" customHeight="1">
      <c r="BA465" s="3">
        <v>464</v>
      </c>
      <c r="BU465" s="3" t="s">
        <v>4696</v>
      </c>
      <c r="CI465" s="3">
        <v>464</v>
      </c>
      <c r="DC465" s="3" t="s">
        <v>4697</v>
      </c>
    </row>
    <row r="466" spans="53:107" ht="15.75" hidden="1" customHeight="1">
      <c r="BA466" s="3">
        <v>465</v>
      </c>
      <c r="BU466" s="3" t="s">
        <v>4698</v>
      </c>
      <c r="CI466" s="3">
        <v>465</v>
      </c>
      <c r="DC466" s="3" t="s">
        <v>4699</v>
      </c>
    </row>
    <row r="467" spans="53:107" ht="15.75" hidden="1" customHeight="1">
      <c r="BA467" s="3">
        <v>466</v>
      </c>
      <c r="BU467" s="3" t="s">
        <v>4700</v>
      </c>
      <c r="CI467" s="3">
        <v>466</v>
      </c>
      <c r="DC467" s="3" t="s">
        <v>4701</v>
      </c>
    </row>
    <row r="468" spans="53:107" ht="15.75" hidden="1" customHeight="1">
      <c r="BA468" s="3">
        <v>467</v>
      </c>
      <c r="BU468" s="3" t="s">
        <v>4702</v>
      </c>
      <c r="CI468" s="3">
        <v>467</v>
      </c>
      <c r="DC468" s="3" t="s">
        <v>4703</v>
      </c>
    </row>
    <row r="469" spans="53:107" ht="15.75" hidden="1" customHeight="1">
      <c r="BA469" s="3">
        <v>468</v>
      </c>
      <c r="BU469" s="3" t="s">
        <v>4704</v>
      </c>
      <c r="CI469" s="3">
        <v>468</v>
      </c>
      <c r="DC469" s="3" t="s">
        <v>4705</v>
      </c>
    </row>
    <row r="470" spans="53:107" ht="15.75" hidden="1" customHeight="1">
      <c r="BA470" s="3">
        <v>469</v>
      </c>
      <c r="BU470" s="3" t="s">
        <v>4706</v>
      </c>
      <c r="CI470" s="3">
        <v>469</v>
      </c>
      <c r="DC470" s="3" t="s">
        <v>4707</v>
      </c>
    </row>
    <row r="471" spans="53:107" ht="15.75" hidden="1" customHeight="1">
      <c r="BA471" s="3">
        <v>470</v>
      </c>
      <c r="BU471" s="3" t="s">
        <v>4708</v>
      </c>
      <c r="CI471" s="3">
        <v>470</v>
      </c>
      <c r="DC471" s="3" t="s">
        <v>4709</v>
      </c>
    </row>
    <row r="472" spans="53:107" ht="15.75" hidden="1" customHeight="1">
      <c r="BA472" s="3">
        <v>471</v>
      </c>
      <c r="BU472" s="3" t="s">
        <v>4710</v>
      </c>
      <c r="CI472" s="3">
        <v>471</v>
      </c>
      <c r="DC472" s="3" t="s">
        <v>4711</v>
      </c>
    </row>
    <row r="473" spans="53:107" ht="15.75" hidden="1" customHeight="1">
      <c r="BA473" s="3">
        <v>472</v>
      </c>
      <c r="BU473" s="3" t="s">
        <v>4712</v>
      </c>
      <c r="CI473" s="3">
        <v>472</v>
      </c>
      <c r="DC473" s="3" t="s">
        <v>4713</v>
      </c>
    </row>
    <row r="474" spans="53:107" ht="15.75" hidden="1" customHeight="1">
      <c r="BA474" s="3">
        <v>473</v>
      </c>
      <c r="BU474" s="3" t="s">
        <v>4714</v>
      </c>
      <c r="CI474" s="3">
        <v>473</v>
      </c>
      <c r="DC474" s="3" t="s">
        <v>4715</v>
      </c>
    </row>
    <row r="475" spans="53:107" ht="15.75" hidden="1" customHeight="1">
      <c r="BA475" s="3">
        <v>474</v>
      </c>
      <c r="BU475" s="3" t="s">
        <v>4716</v>
      </c>
      <c r="CI475" s="3">
        <v>474</v>
      </c>
      <c r="DC475" s="3" t="s">
        <v>4717</v>
      </c>
    </row>
    <row r="476" spans="53:107" ht="15.75" hidden="1" customHeight="1">
      <c r="BA476" s="3">
        <v>475</v>
      </c>
      <c r="BU476" s="3" t="s">
        <v>4718</v>
      </c>
      <c r="CI476" s="3">
        <v>475</v>
      </c>
      <c r="DC476" s="3" t="s">
        <v>4719</v>
      </c>
    </row>
    <row r="477" spans="53:107" ht="15.75" hidden="1" customHeight="1">
      <c r="BA477" s="3">
        <v>476</v>
      </c>
      <c r="BU477" s="3" t="s">
        <v>4720</v>
      </c>
      <c r="CI477" s="3">
        <v>476</v>
      </c>
      <c r="DC477" s="3" t="s">
        <v>4721</v>
      </c>
    </row>
    <row r="478" spans="53:107" ht="15.75" hidden="1" customHeight="1">
      <c r="BA478" s="3">
        <v>477</v>
      </c>
      <c r="BU478" s="3" t="s">
        <v>4722</v>
      </c>
      <c r="CI478" s="3">
        <v>477</v>
      </c>
      <c r="DC478" s="3" t="s">
        <v>4723</v>
      </c>
    </row>
    <row r="479" spans="53:107" ht="15.75" hidden="1" customHeight="1">
      <c r="BA479" s="3">
        <v>478</v>
      </c>
      <c r="BU479" s="3" t="s">
        <v>4724</v>
      </c>
      <c r="CI479" s="3">
        <v>478</v>
      </c>
      <c r="DC479" s="3" t="s">
        <v>4725</v>
      </c>
    </row>
    <row r="480" spans="53:107" ht="15.75" hidden="1" customHeight="1">
      <c r="BA480" s="3">
        <v>479</v>
      </c>
      <c r="BU480" s="3" t="s">
        <v>4726</v>
      </c>
      <c r="CI480" s="3">
        <v>479</v>
      </c>
      <c r="DC480" s="3" t="s">
        <v>4727</v>
      </c>
    </row>
    <row r="481" spans="53:107" ht="15.75" hidden="1" customHeight="1">
      <c r="BA481" s="3">
        <v>480</v>
      </c>
      <c r="BU481" s="3" t="s">
        <v>4728</v>
      </c>
      <c r="CI481" s="3">
        <v>480</v>
      </c>
      <c r="DC481" s="3" t="s">
        <v>4729</v>
      </c>
    </row>
    <row r="482" spans="53:107" ht="15.75" hidden="1" customHeight="1">
      <c r="BA482" s="3">
        <v>481</v>
      </c>
      <c r="BU482" s="3" t="s">
        <v>4730</v>
      </c>
      <c r="CI482" s="3">
        <v>481</v>
      </c>
      <c r="DC482" s="3" t="s">
        <v>4731</v>
      </c>
    </row>
    <row r="483" spans="53:107" ht="15.75" hidden="1" customHeight="1">
      <c r="BA483" s="3">
        <v>482</v>
      </c>
      <c r="BU483" s="3" t="s">
        <v>4732</v>
      </c>
      <c r="CI483" s="3">
        <v>482</v>
      </c>
      <c r="DC483" s="3" t="s">
        <v>4733</v>
      </c>
    </row>
    <row r="484" spans="53:107" ht="15.75" hidden="1" customHeight="1">
      <c r="BA484" s="3">
        <v>483</v>
      </c>
      <c r="BU484" s="3" t="s">
        <v>4734</v>
      </c>
      <c r="CI484" s="3">
        <v>483</v>
      </c>
      <c r="DC484" s="3" t="s">
        <v>4735</v>
      </c>
    </row>
    <row r="485" spans="53:107" ht="15.75" hidden="1" customHeight="1">
      <c r="BA485" s="3">
        <v>484</v>
      </c>
      <c r="BU485" s="3" t="s">
        <v>4736</v>
      </c>
      <c r="CI485" s="3">
        <v>484</v>
      </c>
      <c r="DC485" s="3" t="s">
        <v>4737</v>
      </c>
    </row>
    <row r="486" spans="53:107" ht="15.75" hidden="1" customHeight="1">
      <c r="BA486" s="3">
        <v>485</v>
      </c>
      <c r="BU486" s="3" t="s">
        <v>4738</v>
      </c>
      <c r="CI486" s="3">
        <v>485</v>
      </c>
      <c r="DC486" s="3" t="s">
        <v>4739</v>
      </c>
    </row>
    <row r="487" spans="53:107" ht="15.75" hidden="1" customHeight="1">
      <c r="BA487" s="3">
        <v>486</v>
      </c>
      <c r="BU487" s="3" t="s">
        <v>4740</v>
      </c>
      <c r="CI487" s="3">
        <v>486</v>
      </c>
      <c r="DC487" s="3" t="s">
        <v>4741</v>
      </c>
    </row>
    <row r="488" spans="53:107" ht="15.75" hidden="1" customHeight="1">
      <c r="BA488" s="3">
        <v>487</v>
      </c>
      <c r="BU488" s="3" t="s">
        <v>4742</v>
      </c>
      <c r="CI488" s="3">
        <v>487</v>
      </c>
      <c r="DC488" s="3" t="s">
        <v>4743</v>
      </c>
    </row>
    <row r="489" spans="53:107" ht="15.75" hidden="1" customHeight="1">
      <c r="BA489" s="3">
        <v>488</v>
      </c>
      <c r="BU489" s="3" t="s">
        <v>4744</v>
      </c>
      <c r="CI489" s="3">
        <v>488</v>
      </c>
      <c r="DC489" s="3" t="s">
        <v>4745</v>
      </c>
    </row>
    <row r="490" spans="53:107" ht="15.75" hidden="1" customHeight="1">
      <c r="BA490" s="3">
        <v>489</v>
      </c>
      <c r="BU490" s="3" t="s">
        <v>4746</v>
      </c>
      <c r="CI490" s="3">
        <v>489</v>
      </c>
      <c r="DC490" s="3" t="s">
        <v>4747</v>
      </c>
    </row>
    <row r="491" spans="53:107" ht="15.75" hidden="1" customHeight="1">
      <c r="BA491" s="3">
        <v>490</v>
      </c>
      <c r="BU491" s="3" t="s">
        <v>4748</v>
      </c>
      <c r="CI491" s="3">
        <v>490</v>
      </c>
      <c r="DC491" s="3" t="s">
        <v>4749</v>
      </c>
    </row>
    <row r="492" spans="53:107" ht="15.75" hidden="1" customHeight="1">
      <c r="BA492" s="3">
        <v>491</v>
      </c>
      <c r="BU492" s="3" t="s">
        <v>4750</v>
      </c>
      <c r="CI492" s="3">
        <v>491</v>
      </c>
      <c r="DC492" s="3" t="s">
        <v>4751</v>
      </c>
    </row>
    <row r="493" spans="53:107" ht="15.75" hidden="1" customHeight="1">
      <c r="BA493" s="3">
        <v>492</v>
      </c>
      <c r="BU493" s="3" t="s">
        <v>4752</v>
      </c>
      <c r="CI493" s="3">
        <v>492</v>
      </c>
      <c r="DC493" s="3" t="s">
        <v>4753</v>
      </c>
    </row>
    <row r="494" spans="53:107" ht="15.75" hidden="1" customHeight="1">
      <c r="BA494" s="3">
        <v>493</v>
      </c>
      <c r="BU494" s="3" t="s">
        <v>4754</v>
      </c>
      <c r="CI494" s="3">
        <v>493</v>
      </c>
      <c r="DC494" s="3" t="s">
        <v>4755</v>
      </c>
    </row>
    <row r="495" spans="53:107" ht="15.75" hidden="1" customHeight="1">
      <c r="BA495" s="3">
        <v>494</v>
      </c>
      <c r="BU495" s="3" t="s">
        <v>4756</v>
      </c>
      <c r="CI495" s="3">
        <v>494</v>
      </c>
      <c r="DC495" s="3" t="s">
        <v>4757</v>
      </c>
    </row>
    <row r="496" spans="53:107" ht="15.75" hidden="1" customHeight="1">
      <c r="BA496" s="3">
        <v>495</v>
      </c>
      <c r="BU496" s="3" t="s">
        <v>4758</v>
      </c>
      <c r="CI496" s="3">
        <v>495</v>
      </c>
      <c r="DC496" s="3" t="s">
        <v>4759</v>
      </c>
    </row>
    <row r="497" spans="53:107" ht="15.75" hidden="1" customHeight="1">
      <c r="BA497" s="3">
        <v>496</v>
      </c>
      <c r="BU497" s="3" t="s">
        <v>4760</v>
      </c>
      <c r="CI497" s="3">
        <v>496</v>
      </c>
      <c r="DC497" s="3" t="s">
        <v>4761</v>
      </c>
    </row>
    <row r="498" spans="53:107" ht="15.75" hidden="1" customHeight="1">
      <c r="BA498" s="3">
        <v>497</v>
      </c>
      <c r="BU498" s="3" t="s">
        <v>4762</v>
      </c>
      <c r="CI498" s="3">
        <v>497</v>
      </c>
      <c r="DC498" s="3" t="s">
        <v>4763</v>
      </c>
    </row>
    <row r="499" spans="53:107" ht="15.75" hidden="1" customHeight="1">
      <c r="BA499" s="3">
        <v>498</v>
      </c>
      <c r="BU499" s="3" t="s">
        <v>4764</v>
      </c>
      <c r="CI499" s="3">
        <v>498</v>
      </c>
      <c r="DC499" s="3" t="s">
        <v>4765</v>
      </c>
    </row>
    <row r="500" spans="53:107" ht="15.75" hidden="1" customHeight="1">
      <c r="BA500" s="3">
        <v>499</v>
      </c>
      <c r="BU500" s="3" t="s">
        <v>4766</v>
      </c>
      <c r="CI500" s="3">
        <v>499</v>
      </c>
      <c r="DC500" s="3" t="s">
        <v>4767</v>
      </c>
    </row>
    <row r="501" spans="53:107" ht="15.75" hidden="1" customHeight="1">
      <c r="BA501" s="3">
        <v>500</v>
      </c>
      <c r="BU501" s="3" t="s">
        <v>4768</v>
      </c>
      <c r="CI501" s="3">
        <v>500</v>
      </c>
      <c r="DC501" s="3" t="s">
        <v>4769</v>
      </c>
    </row>
    <row r="502" spans="53:107" ht="15.75" hidden="1" customHeight="1">
      <c r="BA502" s="3">
        <v>501</v>
      </c>
      <c r="BU502" s="3" t="s">
        <v>4770</v>
      </c>
      <c r="CI502" s="3">
        <v>501</v>
      </c>
      <c r="DC502" s="3" t="s">
        <v>4771</v>
      </c>
    </row>
    <row r="503" spans="53:107" ht="15.75" hidden="1" customHeight="1">
      <c r="BA503" s="3">
        <v>502</v>
      </c>
      <c r="BU503" s="3" t="s">
        <v>4772</v>
      </c>
      <c r="CI503" s="3">
        <v>502</v>
      </c>
      <c r="DC503" s="3" t="s">
        <v>4773</v>
      </c>
    </row>
    <row r="504" spans="53:107" ht="15.75" hidden="1" customHeight="1">
      <c r="BA504" s="3">
        <v>503</v>
      </c>
      <c r="BU504" s="3" t="s">
        <v>4774</v>
      </c>
      <c r="CI504" s="3">
        <v>503</v>
      </c>
      <c r="DC504" s="3" t="s">
        <v>4775</v>
      </c>
    </row>
    <row r="505" spans="53:107" ht="15.75" hidden="1" customHeight="1">
      <c r="BA505" s="3">
        <v>504</v>
      </c>
      <c r="BU505" s="3" t="s">
        <v>4776</v>
      </c>
      <c r="CI505" s="3">
        <v>504</v>
      </c>
      <c r="DC505" s="3" t="s">
        <v>4777</v>
      </c>
    </row>
    <row r="506" spans="53:107" ht="15.75" hidden="1" customHeight="1">
      <c r="BA506" s="3">
        <v>505</v>
      </c>
      <c r="BU506" s="3" t="s">
        <v>4778</v>
      </c>
      <c r="CI506" s="3">
        <v>505</v>
      </c>
      <c r="DC506" s="3" t="s">
        <v>4779</v>
      </c>
    </row>
    <row r="507" spans="53:107" ht="15.75" hidden="1" customHeight="1">
      <c r="BA507" s="3">
        <v>506</v>
      </c>
      <c r="BU507" s="3" t="s">
        <v>4780</v>
      </c>
      <c r="CI507" s="3">
        <v>506</v>
      </c>
      <c r="DC507" s="3" t="s">
        <v>4781</v>
      </c>
    </row>
    <row r="508" spans="53:107" ht="15.75" hidden="1" customHeight="1">
      <c r="BA508" s="3">
        <v>507</v>
      </c>
      <c r="BU508" s="3" t="s">
        <v>4782</v>
      </c>
      <c r="CI508" s="3">
        <v>507</v>
      </c>
      <c r="DC508" s="3" t="s">
        <v>4783</v>
      </c>
    </row>
    <row r="509" spans="53:107" ht="15.75" hidden="1" customHeight="1">
      <c r="BA509" s="3">
        <v>508</v>
      </c>
      <c r="BU509" s="3" t="s">
        <v>4784</v>
      </c>
      <c r="CI509" s="3">
        <v>508</v>
      </c>
      <c r="DC509" s="3" t="s">
        <v>4785</v>
      </c>
    </row>
    <row r="510" spans="53:107" ht="15.75" hidden="1" customHeight="1">
      <c r="BA510" s="3">
        <v>509</v>
      </c>
      <c r="BU510" s="3" t="s">
        <v>4786</v>
      </c>
      <c r="CI510" s="3">
        <v>509</v>
      </c>
      <c r="DC510" s="3" t="s">
        <v>4787</v>
      </c>
    </row>
    <row r="511" spans="53:107" ht="15.75" hidden="1" customHeight="1">
      <c r="BA511" s="3">
        <v>510</v>
      </c>
      <c r="BU511" s="3" t="s">
        <v>4788</v>
      </c>
      <c r="CI511" s="3">
        <v>510</v>
      </c>
      <c r="DC511" s="3" t="s">
        <v>4789</v>
      </c>
    </row>
    <row r="512" spans="53:107" ht="15.75" hidden="1" customHeight="1">
      <c r="BA512" s="3">
        <v>511</v>
      </c>
      <c r="BU512" s="3" t="s">
        <v>4790</v>
      </c>
      <c r="CI512" s="3">
        <v>511</v>
      </c>
      <c r="DC512" s="3" t="s">
        <v>4791</v>
      </c>
    </row>
    <row r="513" spans="53:107" ht="15.75" hidden="1" customHeight="1">
      <c r="BA513" s="3">
        <v>512</v>
      </c>
      <c r="BU513" s="3" t="s">
        <v>4792</v>
      </c>
      <c r="CI513" s="3">
        <v>512</v>
      </c>
      <c r="DC513" s="3" t="s">
        <v>4793</v>
      </c>
    </row>
    <row r="514" spans="53:107" ht="15.75" hidden="1" customHeight="1">
      <c r="BA514" s="3">
        <v>513</v>
      </c>
      <c r="BU514" s="3" t="s">
        <v>4794</v>
      </c>
      <c r="CI514" s="3">
        <v>513</v>
      </c>
      <c r="DC514" s="3" t="s">
        <v>4795</v>
      </c>
    </row>
    <row r="515" spans="53:107" ht="15.75" hidden="1" customHeight="1">
      <c r="BA515" s="3">
        <v>514</v>
      </c>
      <c r="BU515" s="3" t="s">
        <v>4796</v>
      </c>
      <c r="CI515" s="3">
        <v>514</v>
      </c>
      <c r="DC515" s="3" t="s">
        <v>4797</v>
      </c>
    </row>
    <row r="516" spans="53:107" ht="15.75" hidden="1" customHeight="1">
      <c r="BA516" s="3">
        <v>515</v>
      </c>
      <c r="BU516" s="3" t="s">
        <v>4798</v>
      </c>
      <c r="CI516" s="3">
        <v>515</v>
      </c>
      <c r="DC516" s="3" t="s">
        <v>4799</v>
      </c>
    </row>
    <row r="517" spans="53:107" ht="15.75" hidden="1" customHeight="1">
      <c r="BA517" s="3">
        <v>516</v>
      </c>
      <c r="BU517" s="3" t="s">
        <v>4800</v>
      </c>
      <c r="CI517" s="3">
        <v>516</v>
      </c>
      <c r="DC517" s="3" t="s">
        <v>4801</v>
      </c>
    </row>
    <row r="518" spans="53:107" ht="15.75" hidden="1" customHeight="1">
      <c r="BA518" s="3">
        <v>517</v>
      </c>
      <c r="BU518" s="3" t="s">
        <v>4802</v>
      </c>
      <c r="CI518" s="3">
        <v>517</v>
      </c>
      <c r="DC518" s="3" t="s">
        <v>4803</v>
      </c>
    </row>
    <row r="519" spans="53:107" ht="15.75" hidden="1" customHeight="1">
      <c r="BA519" s="3">
        <v>518</v>
      </c>
      <c r="BU519" s="3" t="s">
        <v>4804</v>
      </c>
      <c r="CI519" s="3">
        <v>518</v>
      </c>
      <c r="DC519" s="3" t="s">
        <v>4805</v>
      </c>
    </row>
    <row r="520" spans="53:107" ht="15.75" hidden="1" customHeight="1">
      <c r="BA520" s="3">
        <v>519</v>
      </c>
      <c r="BU520" s="3" t="s">
        <v>4806</v>
      </c>
      <c r="CI520" s="3">
        <v>519</v>
      </c>
      <c r="DC520" s="3" t="s">
        <v>4807</v>
      </c>
    </row>
    <row r="521" spans="53:107" ht="15.75" hidden="1" customHeight="1">
      <c r="BA521" s="3">
        <v>520</v>
      </c>
      <c r="BU521" s="3" t="s">
        <v>4808</v>
      </c>
      <c r="CI521" s="3">
        <v>520</v>
      </c>
      <c r="DC521" s="3" t="s">
        <v>4809</v>
      </c>
    </row>
    <row r="522" spans="53:107" ht="15.75" hidden="1" customHeight="1">
      <c r="BA522" s="3">
        <v>521</v>
      </c>
      <c r="BU522" s="3" t="s">
        <v>4810</v>
      </c>
      <c r="CI522" s="3">
        <v>521</v>
      </c>
      <c r="DC522" s="3" t="s">
        <v>4811</v>
      </c>
    </row>
    <row r="523" spans="53:107" ht="15.75" hidden="1" customHeight="1">
      <c r="BA523" s="3">
        <v>522</v>
      </c>
      <c r="BU523" s="3" t="s">
        <v>4812</v>
      </c>
      <c r="CI523" s="3">
        <v>522</v>
      </c>
      <c r="DC523" s="3" t="s">
        <v>4813</v>
      </c>
    </row>
    <row r="524" spans="53:107" ht="15.75" hidden="1" customHeight="1">
      <c r="BA524" s="3">
        <v>523</v>
      </c>
      <c r="BU524" s="3" t="s">
        <v>4814</v>
      </c>
      <c r="CI524" s="3">
        <v>523</v>
      </c>
      <c r="DC524" s="3" t="s">
        <v>4815</v>
      </c>
    </row>
    <row r="525" spans="53:107" ht="15.75" hidden="1" customHeight="1">
      <c r="BA525" s="3">
        <v>524</v>
      </c>
      <c r="BU525" s="3" t="s">
        <v>4816</v>
      </c>
      <c r="CI525" s="3">
        <v>524</v>
      </c>
      <c r="DC525" s="3" t="s">
        <v>4817</v>
      </c>
    </row>
    <row r="526" spans="53:107" ht="15.75" hidden="1" customHeight="1">
      <c r="BA526" s="3">
        <v>525</v>
      </c>
      <c r="BU526" s="3" t="s">
        <v>4818</v>
      </c>
      <c r="CI526" s="3">
        <v>525</v>
      </c>
      <c r="DC526" s="3" t="s">
        <v>4819</v>
      </c>
    </row>
    <row r="527" spans="53:107" ht="15.75" hidden="1" customHeight="1">
      <c r="BA527" s="3">
        <v>526</v>
      </c>
      <c r="BU527" s="3" t="s">
        <v>4820</v>
      </c>
      <c r="CI527" s="3">
        <v>526</v>
      </c>
      <c r="DC527" s="3" t="s">
        <v>4821</v>
      </c>
    </row>
    <row r="528" spans="53:107" ht="15.75" hidden="1" customHeight="1">
      <c r="BA528" s="3">
        <v>527</v>
      </c>
      <c r="BU528" s="3" t="s">
        <v>4822</v>
      </c>
      <c r="CI528" s="3">
        <v>527</v>
      </c>
      <c r="DC528" s="3" t="s">
        <v>4823</v>
      </c>
    </row>
    <row r="529" spans="53:107" ht="15.75" hidden="1" customHeight="1">
      <c r="BA529" s="3">
        <v>528</v>
      </c>
      <c r="BU529" s="3" t="s">
        <v>4824</v>
      </c>
      <c r="CI529" s="3">
        <v>528</v>
      </c>
      <c r="DC529" s="3" t="s">
        <v>4825</v>
      </c>
    </row>
    <row r="530" spans="53:107" ht="15.75" hidden="1" customHeight="1">
      <c r="BA530" s="3">
        <v>529</v>
      </c>
      <c r="BU530" s="3" t="s">
        <v>4826</v>
      </c>
      <c r="CI530" s="3">
        <v>529</v>
      </c>
      <c r="DC530" s="3" t="s">
        <v>4827</v>
      </c>
    </row>
    <row r="531" spans="53:107" ht="15.75" hidden="1" customHeight="1">
      <c r="BA531" s="3">
        <v>530</v>
      </c>
      <c r="BU531" s="3" t="s">
        <v>4828</v>
      </c>
      <c r="CI531" s="3">
        <v>530</v>
      </c>
      <c r="DC531" s="3" t="s">
        <v>4829</v>
      </c>
    </row>
    <row r="532" spans="53:107" ht="15.75" hidden="1" customHeight="1">
      <c r="BA532" s="3">
        <v>531</v>
      </c>
      <c r="BU532" s="3" t="s">
        <v>4830</v>
      </c>
      <c r="CI532" s="3">
        <v>531</v>
      </c>
      <c r="DC532" s="3" t="s">
        <v>4831</v>
      </c>
    </row>
    <row r="533" spans="53:107" ht="15.75" hidden="1" customHeight="1">
      <c r="BA533" s="3">
        <v>532</v>
      </c>
      <c r="BU533" s="3" t="s">
        <v>4832</v>
      </c>
      <c r="CI533" s="3">
        <v>532</v>
      </c>
      <c r="DC533" s="3" t="s">
        <v>4833</v>
      </c>
    </row>
    <row r="534" spans="53:107" ht="15.75" hidden="1" customHeight="1">
      <c r="BA534" s="3">
        <v>533</v>
      </c>
      <c r="BU534" s="3" t="s">
        <v>4834</v>
      </c>
      <c r="CI534" s="3">
        <v>533</v>
      </c>
      <c r="DC534" s="3" t="s">
        <v>4835</v>
      </c>
    </row>
    <row r="535" spans="53:107" ht="15.75" hidden="1" customHeight="1">
      <c r="BA535" s="3">
        <v>534</v>
      </c>
      <c r="BU535" s="3" t="s">
        <v>4836</v>
      </c>
      <c r="CI535" s="3">
        <v>534</v>
      </c>
      <c r="DC535" s="3" t="s">
        <v>4837</v>
      </c>
    </row>
    <row r="536" spans="53:107" ht="15.75" hidden="1" customHeight="1">
      <c r="BA536" s="3">
        <v>535</v>
      </c>
      <c r="BU536" s="3" t="s">
        <v>4838</v>
      </c>
      <c r="CI536" s="3">
        <v>535</v>
      </c>
      <c r="DC536" s="3" t="s">
        <v>4839</v>
      </c>
    </row>
    <row r="537" spans="53:107" ht="15.75" hidden="1" customHeight="1">
      <c r="BA537" s="3">
        <v>536</v>
      </c>
      <c r="BU537" s="3" t="s">
        <v>4840</v>
      </c>
      <c r="CI537" s="3">
        <v>536</v>
      </c>
      <c r="DC537" s="3" t="s">
        <v>4841</v>
      </c>
    </row>
    <row r="538" spans="53:107" ht="15.75" hidden="1" customHeight="1">
      <c r="BA538" s="3">
        <v>537</v>
      </c>
      <c r="BU538" s="3" t="s">
        <v>4842</v>
      </c>
      <c r="CI538" s="3">
        <v>537</v>
      </c>
      <c r="DC538" s="3" t="s">
        <v>4843</v>
      </c>
    </row>
    <row r="539" spans="53:107" ht="15.75" hidden="1" customHeight="1">
      <c r="BA539" s="3">
        <v>538</v>
      </c>
      <c r="BU539" s="3" t="s">
        <v>4844</v>
      </c>
      <c r="CI539" s="3">
        <v>538</v>
      </c>
      <c r="DC539" s="3" t="s">
        <v>4845</v>
      </c>
    </row>
    <row r="540" spans="53:107" ht="15.75" hidden="1" customHeight="1">
      <c r="BA540" s="3">
        <v>539</v>
      </c>
      <c r="BU540" s="3" t="s">
        <v>4846</v>
      </c>
      <c r="CI540" s="3">
        <v>539</v>
      </c>
      <c r="DC540" s="3" t="s">
        <v>4847</v>
      </c>
    </row>
    <row r="541" spans="53:107" ht="15.75" hidden="1" customHeight="1">
      <c r="BA541" s="3">
        <v>540</v>
      </c>
      <c r="BU541" s="3" t="s">
        <v>4848</v>
      </c>
      <c r="CI541" s="3">
        <v>540</v>
      </c>
      <c r="DC541" s="3" t="s">
        <v>4849</v>
      </c>
    </row>
    <row r="542" spans="53:107" ht="15.75" hidden="1" customHeight="1">
      <c r="BA542" s="3">
        <v>541</v>
      </c>
      <c r="BU542" s="3" t="s">
        <v>4850</v>
      </c>
      <c r="CI542" s="3">
        <v>541</v>
      </c>
      <c r="DC542" s="3" t="s">
        <v>4851</v>
      </c>
    </row>
    <row r="543" spans="53:107" ht="15.75" hidden="1" customHeight="1">
      <c r="BA543" s="3">
        <v>542</v>
      </c>
      <c r="BU543" s="3" t="s">
        <v>4852</v>
      </c>
      <c r="CI543" s="3">
        <v>542</v>
      </c>
      <c r="DC543" s="3" t="s">
        <v>4853</v>
      </c>
    </row>
    <row r="544" spans="53:107" ht="15.75" hidden="1" customHeight="1">
      <c r="BA544" s="3">
        <v>543</v>
      </c>
      <c r="BU544" s="3" t="s">
        <v>4854</v>
      </c>
      <c r="CI544" s="3">
        <v>543</v>
      </c>
      <c r="DC544" s="3" t="s">
        <v>4855</v>
      </c>
    </row>
    <row r="545" spans="53:107" ht="15.75" hidden="1" customHeight="1">
      <c r="BA545" s="3">
        <v>544</v>
      </c>
      <c r="BU545" s="3" t="s">
        <v>4856</v>
      </c>
      <c r="CI545" s="3">
        <v>544</v>
      </c>
      <c r="DC545" s="3" t="s">
        <v>4857</v>
      </c>
    </row>
    <row r="546" spans="53:107" ht="15.75" hidden="1" customHeight="1">
      <c r="BA546" s="3">
        <v>545</v>
      </c>
      <c r="BU546" s="3" t="s">
        <v>4858</v>
      </c>
      <c r="CI546" s="3">
        <v>545</v>
      </c>
      <c r="DC546" s="3" t="s">
        <v>4859</v>
      </c>
    </row>
    <row r="547" spans="53:107" ht="15.75" hidden="1" customHeight="1">
      <c r="BA547" s="3">
        <v>546</v>
      </c>
      <c r="BU547" s="3" t="s">
        <v>4860</v>
      </c>
      <c r="CI547" s="3">
        <v>546</v>
      </c>
      <c r="DC547" s="3" t="s">
        <v>4861</v>
      </c>
    </row>
    <row r="548" spans="53:107" ht="15.75" hidden="1" customHeight="1">
      <c r="BA548" s="3">
        <v>547</v>
      </c>
      <c r="BU548" s="3" t="s">
        <v>4862</v>
      </c>
      <c r="CI548" s="3">
        <v>547</v>
      </c>
      <c r="DC548" s="3" t="s">
        <v>4863</v>
      </c>
    </row>
    <row r="549" spans="53:107" ht="15.75" hidden="1" customHeight="1">
      <c r="BA549" s="3">
        <v>548</v>
      </c>
      <c r="BU549" s="3" t="s">
        <v>4864</v>
      </c>
      <c r="CI549" s="3">
        <v>548</v>
      </c>
      <c r="DC549" s="3" t="s">
        <v>4865</v>
      </c>
    </row>
    <row r="550" spans="53:107" ht="15.75" hidden="1" customHeight="1">
      <c r="BA550" s="3">
        <v>549</v>
      </c>
      <c r="BU550" s="3" t="s">
        <v>4866</v>
      </c>
      <c r="CI550" s="3">
        <v>549</v>
      </c>
      <c r="DC550" s="3" t="s">
        <v>4867</v>
      </c>
    </row>
    <row r="551" spans="53:107" ht="15.75" hidden="1" customHeight="1">
      <c r="BA551" s="3">
        <v>550</v>
      </c>
      <c r="BU551" s="3" t="s">
        <v>4868</v>
      </c>
      <c r="CI551" s="3">
        <v>550</v>
      </c>
      <c r="DC551" s="3" t="s">
        <v>4869</v>
      </c>
    </row>
    <row r="552" spans="53:107" ht="15.75" hidden="1" customHeight="1">
      <c r="BA552" s="3">
        <v>551</v>
      </c>
      <c r="BU552" s="3" t="s">
        <v>4870</v>
      </c>
      <c r="CI552" s="3">
        <v>551</v>
      </c>
      <c r="DC552" s="3" t="s">
        <v>4871</v>
      </c>
    </row>
    <row r="553" spans="53:107" ht="15.75" hidden="1" customHeight="1">
      <c r="BA553" s="3">
        <v>552</v>
      </c>
      <c r="BU553" s="3" t="s">
        <v>4872</v>
      </c>
      <c r="CI553" s="3">
        <v>552</v>
      </c>
      <c r="DC553" s="3" t="s">
        <v>4873</v>
      </c>
    </row>
    <row r="554" spans="53:107" ht="15.75" hidden="1" customHeight="1">
      <c r="BA554" s="3">
        <v>553</v>
      </c>
      <c r="BU554" s="3" t="s">
        <v>4874</v>
      </c>
      <c r="CI554" s="3">
        <v>553</v>
      </c>
      <c r="DC554" s="3" t="s">
        <v>4875</v>
      </c>
    </row>
    <row r="555" spans="53:107" ht="15.75" hidden="1" customHeight="1">
      <c r="BA555" s="3">
        <v>554</v>
      </c>
      <c r="BU555" s="3" t="s">
        <v>4876</v>
      </c>
      <c r="CI555" s="3">
        <v>554</v>
      </c>
      <c r="DC555" s="3" t="s">
        <v>4877</v>
      </c>
    </row>
    <row r="556" spans="53:107" ht="15.75" hidden="1" customHeight="1">
      <c r="BA556" s="3">
        <v>555</v>
      </c>
      <c r="BU556" s="3" t="s">
        <v>4878</v>
      </c>
      <c r="CI556" s="3">
        <v>555</v>
      </c>
      <c r="DC556" s="3" t="s">
        <v>4879</v>
      </c>
    </row>
    <row r="557" spans="53:107" ht="15.75" hidden="1" customHeight="1">
      <c r="BA557" s="3">
        <v>556</v>
      </c>
      <c r="BU557" s="3" t="s">
        <v>4880</v>
      </c>
      <c r="CI557" s="3">
        <v>556</v>
      </c>
      <c r="DC557" s="3" t="s">
        <v>4881</v>
      </c>
    </row>
    <row r="558" spans="53:107" ht="15.75" hidden="1" customHeight="1">
      <c r="BA558" s="3">
        <v>557</v>
      </c>
      <c r="BU558" s="3" t="s">
        <v>4882</v>
      </c>
      <c r="CI558" s="3">
        <v>557</v>
      </c>
      <c r="DC558" s="3" t="s">
        <v>4883</v>
      </c>
    </row>
    <row r="559" spans="53:107" ht="15.75" hidden="1" customHeight="1">
      <c r="BA559" s="3">
        <v>558</v>
      </c>
      <c r="BU559" s="3" t="s">
        <v>4884</v>
      </c>
      <c r="CI559" s="3">
        <v>558</v>
      </c>
      <c r="DC559" s="3" t="s">
        <v>4885</v>
      </c>
    </row>
    <row r="560" spans="53:107" ht="15.75" hidden="1" customHeight="1">
      <c r="BA560" s="3">
        <v>559</v>
      </c>
      <c r="BU560" s="3" t="s">
        <v>4886</v>
      </c>
      <c r="CI560" s="3">
        <v>559</v>
      </c>
      <c r="DC560" s="3" t="s">
        <v>4887</v>
      </c>
    </row>
    <row r="561" spans="53:107" ht="15.75" hidden="1" customHeight="1">
      <c r="BA561" s="3">
        <v>560</v>
      </c>
      <c r="BU561" s="3" t="s">
        <v>4888</v>
      </c>
      <c r="CI561" s="3">
        <v>560</v>
      </c>
      <c r="DC561" s="3" t="s">
        <v>4889</v>
      </c>
    </row>
    <row r="562" spans="53:107" ht="15.75" hidden="1" customHeight="1">
      <c r="BA562" s="3">
        <v>561</v>
      </c>
      <c r="BU562" s="3" t="s">
        <v>4890</v>
      </c>
      <c r="CI562" s="3">
        <v>561</v>
      </c>
      <c r="DC562" s="3" t="s">
        <v>4891</v>
      </c>
    </row>
    <row r="563" spans="53:107" ht="15.75" hidden="1" customHeight="1">
      <c r="BA563" s="3">
        <v>562</v>
      </c>
      <c r="BU563" s="3" t="s">
        <v>4892</v>
      </c>
      <c r="CI563" s="3">
        <v>562</v>
      </c>
      <c r="DC563" s="3" t="s">
        <v>4893</v>
      </c>
    </row>
    <row r="564" spans="53:107" ht="15.75" hidden="1" customHeight="1">
      <c r="BA564" s="3">
        <v>563</v>
      </c>
      <c r="BU564" s="3" t="s">
        <v>4894</v>
      </c>
      <c r="CI564" s="3">
        <v>563</v>
      </c>
      <c r="DC564" s="3" t="s">
        <v>4895</v>
      </c>
    </row>
    <row r="565" spans="53:107" ht="15.75" hidden="1" customHeight="1">
      <c r="BA565" s="3">
        <v>564</v>
      </c>
      <c r="BU565" s="3" t="s">
        <v>4896</v>
      </c>
      <c r="CI565" s="3">
        <v>564</v>
      </c>
      <c r="DC565" s="3" t="s">
        <v>4897</v>
      </c>
    </row>
    <row r="566" spans="53:107" ht="15.75" hidden="1" customHeight="1">
      <c r="BA566" s="3">
        <v>565</v>
      </c>
      <c r="BU566" s="3" t="s">
        <v>4898</v>
      </c>
      <c r="CI566" s="3">
        <v>565</v>
      </c>
      <c r="DC566" s="3" t="s">
        <v>4899</v>
      </c>
    </row>
    <row r="567" spans="53:107" ht="15.75" hidden="1" customHeight="1">
      <c r="BA567" s="3">
        <v>566</v>
      </c>
      <c r="BU567" s="3" t="s">
        <v>4900</v>
      </c>
      <c r="CI567" s="3">
        <v>566</v>
      </c>
      <c r="DC567" s="3" t="s">
        <v>4901</v>
      </c>
    </row>
    <row r="568" spans="53:107" ht="15.75" hidden="1" customHeight="1">
      <c r="BA568" s="3">
        <v>567</v>
      </c>
      <c r="BU568" s="3" t="s">
        <v>4902</v>
      </c>
      <c r="CI568" s="3">
        <v>567</v>
      </c>
      <c r="DC568" s="3" t="s">
        <v>4903</v>
      </c>
    </row>
    <row r="569" spans="53:107" ht="15.75" hidden="1" customHeight="1">
      <c r="BA569" s="3">
        <v>568</v>
      </c>
      <c r="BU569" s="3" t="s">
        <v>4904</v>
      </c>
      <c r="CI569" s="3">
        <v>568</v>
      </c>
      <c r="DC569" s="3" t="s">
        <v>4905</v>
      </c>
    </row>
    <row r="570" spans="53:107" ht="15.75" hidden="1" customHeight="1">
      <c r="BA570" s="3">
        <v>569</v>
      </c>
      <c r="BU570" s="3" t="s">
        <v>4906</v>
      </c>
      <c r="CI570" s="3">
        <v>569</v>
      </c>
      <c r="DC570" s="3" t="s">
        <v>4907</v>
      </c>
    </row>
    <row r="571" spans="53:107" ht="15.75" hidden="1" customHeight="1">
      <c r="BA571" s="3">
        <v>570</v>
      </c>
      <c r="BU571" s="3" t="s">
        <v>4908</v>
      </c>
      <c r="CI571" s="3">
        <v>570</v>
      </c>
      <c r="DC571" s="3" t="s">
        <v>4909</v>
      </c>
    </row>
    <row r="572" spans="53:107" ht="15.75" hidden="1" customHeight="1">
      <c r="BA572" s="3">
        <v>571</v>
      </c>
      <c r="BU572" s="3">
        <v>20999</v>
      </c>
      <c r="CI572" s="3">
        <v>571</v>
      </c>
      <c r="DC572" s="3" t="s">
        <v>355</v>
      </c>
    </row>
    <row r="573" spans="53:107" ht="15.75" hidden="1" customHeight="1">
      <c r="BA573" s="3">
        <v>572</v>
      </c>
      <c r="CI573" s="3">
        <v>572</v>
      </c>
    </row>
    <row r="574" spans="53:107" ht="15.75" hidden="1" customHeight="1">
      <c r="BA574" s="3">
        <v>573</v>
      </c>
      <c r="CI574" s="3">
        <v>573</v>
      </c>
    </row>
    <row r="575" spans="53:107" ht="15.75" hidden="1" customHeight="1">
      <c r="BA575" s="3">
        <v>574</v>
      </c>
      <c r="CI575" s="3">
        <v>574</v>
      </c>
    </row>
    <row r="576" spans="53:107" ht="15.75" hidden="1" customHeight="1">
      <c r="BA576" s="3">
        <v>575</v>
      </c>
      <c r="CI576" s="3">
        <v>575</v>
      </c>
    </row>
    <row r="577" spans="53:87" ht="15.75" hidden="1" customHeight="1">
      <c r="BA577" s="3">
        <v>576</v>
      </c>
      <c r="CI577" s="3">
        <v>576</v>
      </c>
    </row>
    <row r="578" spans="53:87" ht="15.75" hidden="1" customHeight="1">
      <c r="BA578" s="3">
        <v>577</v>
      </c>
      <c r="CI578" s="3">
        <v>577</v>
      </c>
    </row>
    <row r="579" spans="53:87" ht="15.75" hidden="1" customHeight="1">
      <c r="BA579" s="3">
        <v>578</v>
      </c>
      <c r="CI579" s="3">
        <v>578</v>
      </c>
    </row>
    <row r="580" spans="53:87" ht="15.75" hidden="1" customHeight="1">
      <c r="BA580" s="3">
        <v>579</v>
      </c>
      <c r="CI580" s="3">
        <v>579</v>
      </c>
    </row>
    <row r="581" spans="53:87" ht="15.75" hidden="1" customHeight="1">
      <c r="BA581" s="3">
        <v>580</v>
      </c>
      <c r="CI581" s="3">
        <v>580</v>
      </c>
    </row>
    <row r="582" spans="53:87" ht="15.75" hidden="1" customHeight="1">
      <c r="BA582" s="3">
        <v>581</v>
      </c>
      <c r="CI582" s="3">
        <v>581</v>
      </c>
    </row>
  </sheetData>
  <sheetProtection algorithmName="SHA-512" hashValue="oj5Qo6m3sufBsZT676XfhC5R/ObXqeN8COof7iXOg5rK+E56GnXEUTQkEuz9+Y4mI6PqL2/X3iUTVKk8WSHEFw==" saltValue="YVQhn8UqU2Rb1ahe41H8Pg==" spinCount="100000" sheet="1" objects="1" scenarios="1"/>
  <mergeCells count="72">
    <mergeCell ref="C23:AC23"/>
    <mergeCell ref="B1:AD1"/>
    <mergeCell ref="B3:AD3"/>
    <mergeCell ref="B5:AD5"/>
    <mergeCell ref="B7:AD7"/>
    <mergeCell ref="AA9:AD9"/>
    <mergeCell ref="B10:L10"/>
    <mergeCell ref="N10:O10"/>
    <mergeCell ref="C13:K13"/>
    <mergeCell ref="O13:AC13"/>
    <mergeCell ref="C16:AC16"/>
    <mergeCell ref="C19:AC19"/>
    <mergeCell ref="C21:AC21"/>
    <mergeCell ref="C47:AC47"/>
    <mergeCell ref="D25:AC25"/>
    <mergeCell ref="C27:AC27"/>
    <mergeCell ref="C29:AC29"/>
    <mergeCell ref="C31:AC31"/>
    <mergeCell ref="C33:AC33"/>
    <mergeCell ref="C35:AC35"/>
    <mergeCell ref="C37:AC37"/>
    <mergeCell ref="D39:AC39"/>
    <mergeCell ref="C41:AC41"/>
    <mergeCell ref="C43:AC43"/>
    <mergeCell ref="C45:AC45"/>
    <mergeCell ref="D71:AC71"/>
    <mergeCell ref="C49:AC49"/>
    <mergeCell ref="C51:AC51"/>
    <mergeCell ref="C53:AC53"/>
    <mergeCell ref="C55:AC55"/>
    <mergeCell ref="C57:AC57"/>
    <mergeCell ref="C59:AC59"/>
    <mergeCell ref="D61:AC61"/>
    <mergeCell ref="C63:AC63"/>
    <mergeCell ref="D65:AC65"/>
    <mergeCell ref="D67:AC67"/>
    <mergeCell ref="D69:AC69"/>
    <mergeCell ref="C97:AC97"/>
    <mergeCell ref="D73:AC73"/>
    <mergeCell ref="C75:AC75"/>
    <mergeCell ref="C77:AC77"/>
    <mergeCell ref="C79:AC79"/>
    <mergeCell ref="D81:AC81"/>
    <mergeCell ref="C83:AC83"/>
    <mergeCell ref="C85:AC85"/>
    <mergeCell ref="C87:AC87"/>
    <mergeCell ref="C91:AC91"/>
    <mergeCell ref="C93:AC93"/>
    <mergeCell ref="C95:AC95"/>
    <mergeCell ref="D111:AC111"/>
    <mergeCell ref="C99:AC99"/>
    <mergeCell ref="F101:J101"/>
    <mergeCell ref="K101:Z101"/>
    <mergeCell ref="F102:J102"/>
    <mergeCell ref="K102:Z102"/>
    <mergeCell ref="F103:J103"/>
    <mergeCell ref="K103:Z103"/>
    <mergeCell ref="F104:J104"/>
    <mergeCell ref="K104:Z104"/>
    <mergeCell ref="F105:J105"/>
    <mergeCell ref="K105:Z105"/>
    <mergeCell ref="C107:AC107"/>
    <mergeCell ref="G127:AC127"/>
    <mergeCell ref="I128:AC128"/>
    <mergeCell ref="G129:Q129"/>
    <mergeCell ref="U129:AC129"/>
    <mergeCell ref="D115:AC115"/>
    <mergeCell ref="H117:AC117"/>
    <mergeCell ref="H119:AC119"/>
    <mergeCell ref="C123:AC123"/>
    <mergeCell ref="G125:AC125"/>
    <mergeCell ref="K126:AC126"/>
  </mergeCells>
  <dataValidations count="1">
    <dataValidation type="list" allowBlank="1" showInputMessage="1" showErrorMessage="1" sqref="B10:L10" xr:uid="{F764BDF8-A4A5-4E28-98FD-D85CC947176E}">
      <formula1>$AG$3:$AG$35</formula1>
    </dataValidation>
  </dataValidations>
  <hyperlinks>
    <hyperlink ref="AA9:AD9" location="Índice!B11" display="Índice" xr:uid="{DF97A359-C150-4194-970D-AF75F7ED344E}"/>
  </hyperlinks>
  <pageMargins left="0.70866141732283472" right="0.70866141732283472" top="0.74803149606299213" bottom="0.74803149606299213" header="0.31496062992125984" footer="0.31496062992125984"/>
  <pageSetup scale="75" orientation="portrait" r:id="rId1"/>
  <headerFooter>
    <oddHeader>&amp;C Módulo 1 Sección VII
Presentación</oddHeader>
    <oddFooter>&amp;LCenso Nacional de Gobiernos Estatales 2023&amp;R&amp;P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6BE4E-0C80-4799-B3B4-9F7C1C5E0ADC}">
  <dimension ref="A1:AF57"/>
  <sheetViews>
    <sheetView showGridLines="0" topLeftCell="A4" zoomScaleNormal="100" workbookViewId="0">
      <selection activeCell="U16" sqref="U16:AC22"/>
    </sheetView>
  </sheetViews>
  <sheetFormatPr defaultColWidth="0" defaultRowHeight="17.25" customHeight="1" zeroHeight="1"/>
  <cols>
    <col min="1" max="1" width="5.7109375" style="18" customWidth="1"/>
    <col min="2" max="30" width="3.7109375" style="18" customWidth="1"/>
    <col min="31" max="31" width="5.7109375" style="18" customWidth="1"/>
    <col min="32" max="32" width="3.7109375" style="134" hidden="1" customWidth="1"/>
    <col min="33" max="16384" width="3.7109375" style="18" hidden="1"/>
  </cols>
  <sheetData>
    <row r="1" spans="2:30" ht="173.25" customHeight="1">
      <c r="B1" s="171" t="s">
        <v>0</v>
      </c>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AD1" s="172"/>
    </row>
    <row r="2" spans="2:30" ht="15" customHeight="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2:30" ht="45" customHeight="1">
      <c r="B3" s="173" t="s">
        <v>1</v>
      </c>
      <c r="C3" s="174"/>
      <c r="D3" s="174"/>
      <c r="E3" s="174"/>
      <c r="F3" s="174"/>
      <c r="G3" s="174"/>
      <c r="H3" s="174"/>
      <c r="I3" s="174"/>
      <c r="J3" s="174"/>
      <c r="K3" s="174"/>
      <c r="L3" s="174"/>
      <c r="M3" s="174"/>
      <c r="N3" s="174"/>
      <c r="O3" s="174"/>
      <c r="P3" s="174"/>
      <c r="Q3" s="174"/>
      <c r="R3" s="174"/>
      <c r="S3" s="174"/>
      <c r="T3" s="174"/>
      <c r="U3" s="174"/>
      <c r="V3" s="174"/>
      <c r="W3" s="174"/>
      <c r="X3" s="174"/>
      <c r="Y3" s="174"/>
      <c r="Z3" s="174"/>
      <c r="AA3" s="174"/>
      <c r="AB3" s="174"/>
      <c r="AC3" s="174"/>
      <c r="AD3" s="174"/>
    </row>
    <row r="4" spans="2:30" ht="15" customHeight="1">
      <c r="B4" s="1"/>
      <c r="C4" s="1"/>
      <c r="D4" s="1"/>
      <c r="E4" s="1"/>
      <c r="F4" s="1"/>
      <c r="G4" s="1"/>
      <c r="H4" s="1"/>
      <c r="I4" s="1"/>
      <c r="J4" s="1"/>
      <c r="K4" s="1"/>
      <c r="L4" s="1"/>
      <c r="M4" s="1"/>
      <c r="N4" s="1"/>
      <c r="O4" s="1"/>
      <c r="P4" s="1"/>
      <c r="Q4" s="1"/>
      <c r="R4" s="1"/>
      <c r="S4" s="1"/>
      <c r="T4" s="1"/>
      <c r="U4" s="1"/>
      <c r="V4" s="1"/>
      <c r="W4" s="1"/>
      <c r="X4" s="1"/>
      <c r="Y4" s="1"/>
      <c r="Z4" s="1"/>
      <c r="AA4" s="1"/>
      <c r="AB4" s="1"/>
      <c r="AC4" s="1"/>
      <c r="AD4" s="1"/>
    </row>
    <row r="5" spans="2:30" ht="45" customHeight="1">
      <c r="B5" s="173" t="s">
        <v>2</v>
      </c>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row>
    <row r="6" spans="2:30" ht="15" customHeight="1">
      <c r="B6" s="1"/>
      <c r="C6" s="1"/>
      <c r="D6" s="1"/>
      <c r="E6" s="1"/>
      <c r="F6" s="1"/>
      <c r="G6" s="1"/>
      <c r="H6" s="1"/>
      <c r="I6" s="1"/>
      <c r="J6" s="1"/>
      <c r="K6" s="1"/>
      <c r="L6" s="1"/>
      <c r="M6" s="1"/>
      <c r="N6" s="1"/>
      <c r="O6" s="1"/>
      <c r="P6" s="1"/>
      <c r="Q6" s="1"/>
      <c r="R6" s="1"/>
      <c r="S6" s="1"/>
      <c r="T6" s="1"/>
      <c r="U6" s="1"/>
      <c r="V6" s="1"/>
      <c r="W6" s="1"/>
      <c r="X6" s="1"/>
      <c r="Y6" s="1"/>
      <c r="Z6" s="1"/>
      <c r="AA6" s="1"/>
      <c r="AB6" s="1"/>
      <c r="AC6" s="1"/>
      <c r="AD6" s="1"/>
    </row>
    <row r="7" spans="2:30" ht="60" customHeight="1">
      <c r="B7" s="173" t="s">
        <v>4910</v>
      </c>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row>
    <row r="8" spans="2:30" ht="15" customHeight="1">
      <c r="B8" s="2"/>
      <c r="C8" s="1"/>
      <c r="D8" s="1"/>
      <c r="E8" s="1"/>
      <c r="F8" s="1"/>
      <c r="G8" s="1"/>
      <c r="H8" s="1"/>
      <c r="I8" s="1"/>
      <c r="J8" s="1"/>
      <c r="K8" s="1"/>
      <c r="L8" s="1"/>
      <c r="M8" s="1"/>
      <c r="N8" s="2"/>
      <c r="O8" s="1"/>
      <c r="P8" s="1"/>
      <c r="Q8" s="1"/>
      <c r="R8" s="1"/>
      <c r="S8" s="1"/>
      <c r="T8" s="1"/>
      <c r="U8" s="1"/>
      <c r="V8" s="1"/>
      <c r="W8" s="1"/>
      <c r="X8" s="1"/>
      <c r="Y8" s="1"/>
      <c r="Z8" s="1"/>
      <c r="AA8" s="1"/>
      <c r="AB8" s="1"/>
      <c r="AC8" s="1"/>
      <c r="AD8" s="1"/>
    </row>
    <row r="9" spans="2:30" ht="15" customHeight="1" thickBot="1">
      <c r="B9" s="2" t="s">
        <v>4</v>
      </c>
      <c r="C9" s="101"/>
      <c r="D9" s="101"/>
      <c r="E9" s="101"/>
      <c r="F9" s="101"/>
      <c r="G9" s="101"/>
      <c r="H9" s="101"/>
      <c r="I9" s="101"/>
      <c r="J9" s="101"/>
      <c r="K9" s="101"/>
      <c r="L9" s="101"/>
      <c r="M9" s="101"/>
      <c r="N9" s="2" t="s">
        <v>5</v>
      </c>
      <c r="O9" s="101"/>
      <c r="P9" s="1"/>
      <c r="Q9" s="1"/>
      <c r="R9" s="1"/>
      <c r="S9" s="1"/>
      <c r="T9" s="1"/>
      <c r="U9" s="1"/>
      <c r="V9" s="1"/>
      <c r="W9" s="1"/>
      <c r="X9" s="1"/>
      <c r="Y9" s="1"/>
      <c r="Z9" s="1"/>
      <c r="AA9" s="190" t="s">
        <v>3</v>
      </c>
      <c r="AB9" s="190"/>
      <c r="AC9" s="190"/>
      <c r="AD9" s="190"/>
    </row>
    <row r="10" spans="2:30" ht="15" customHeight="1" thickBot="1">
      <c r="B10" s="175" t="str">
        <f>IF(Presentación!B10="","",Presentación!B10)</f>
        <v/>
      </c>
      <c r="C10" s="176"/>
      <c r="D10" s="176"/>
      <c r="E10" s="176"/>
      <c r="F10" s="176"/>
      <c r="G10" s="176"/>
      <c r="H10" s="176"/>
      <c r="I10" s="176"/>
      <c r="J10" s="176"/>
      <c r="K10" s="176"/>
      <c r="L10" s="177"/>
      <c r="M10" s="1"/>
      <c r="N10" s="175" t="str">
        <f>IF(Presentación!N10="","",Presentación!N10)</f>
        <v/>
      </c>
      <c r="O10" s="177"/>
      <c r="P10" s="3"/>
      <c r="Q10" s="3"/>
      <c r="R10" s="3"/>
      <c r="S10" s="3"/>
      <c r="T10" s="3"/>
      <c r="U10" s="3"/>
      <c r="V10" s="3"/>
      <c r="W10" s="3"/>
      <c r="X10" s="3"/>
      <c r="Y10" s="3"/>
      <c r="Z10" s="3"/>
      <c r="AA10" s="3"/>
      <c r="AB10" s="3"/>
      <c r="AC10" s="3"/>
      <c r="AD10" s="3"/>
    </row>
    <row r="11" spans="2:30" ht="15" customHeight="1" thickBot="1"/>
    <row r="12" spans="2:30" ht="15" customHeight="1" thickBot="1">
      <c r="B12" s="199" t="s">
        <v>4911</v>
      </c>
      <c r="C12" s="200"/>
      <c r="D12" s="200"/>
      <c r="E12" s="200"/>
      <c r="F12" s="200"/>
      <c r="G12" s="200"/>
      <c r="H12" s="200"/>
      <c r="I12" s="200"/>
      <c r="J12" s="200"/>
      <c r="K12" s="200"/>
      <c r="L12" s="200"/>
      <c r="M12" s="200"/>
      <c r="N12" s="200"/>
      <c r="O12" s="200"/>
      <c r="P12" s="200"/>
      <c r="Q12" s="200"/>
      <c r="R12" s="201"/>
      <c r="S12" s="19"/>
      <c r="T12" s="199" t="s">
        <v>4912</v>
      </c>
      <c r="U12" s="200"/>
      <c r="V12" s="200"/>
      <c r="W12" s="200"/>
      <c r="X12" s="200"/>
      <c r="Y12" s="200"/>
      <c r="Z12" s="200"/>
      <c r="AA12" s="200"/>
      <c r="AB12" s="200"/>
      <c r="AC12" s="200"/>
      <c r="AD12" s="201"/>
    </row>
    <row r="13" spans="2:30" ht="48" customHeight="1" thickBot="1">
      <c r="B13" s="20"/>
      <c r="C13" s="209" t="s">
        <v>4913</v>
      </c>
      <c r="D13" s="209"/>
      <c r="E13" s="209"/>
      <c r="F13" s="209"/>
      <c r="G13" s="209"/>
      <c r="H13" s="209"/>
      <c r="I13" s="209"/>
      <c r="J13" s="209"/>
      <c r="K13" s="209"/>
      <c r="L13" s="209"/>
      <c r="M13" s="209"/>
      <c r="N13" s="209"/>
      <c r="O13" s="209"/>
      <c r="P13" s="209"/>
      <c r="Q13" s="209"/>
      <c r="R13" s="21"/>
      <c r="S13" s="19"/>
      <c r="T13" s="203" t="s">
        <v>4914</v>
      </c>
      <c r="U13" s="204"/>
      <c r="V13" s="204"/>
      <c r="W13" s="204"/>
      <c r="X13" s="204"/>
      <c r="Y13" s="204"/>
      <c r="Z13" s="204"/>
      <c r="AA13" s="204"/>
      <c r="AB13" s="204"/>
      <c r="AC13" s="204"/>
      <c r="AD13" s="205"/>
    </row>
    <row r="14" spans="2:30" ht="15" customHeight="1">
      <c r="B14" s="22"/>
      <c r="C14" s="23"/>
      <c r="D14" s="23"/>
      <c r="E14" s="23"/>
      <c r="F14" s="23"/>
      <c r="G14" s="23"/>
      <c r="H14" s="23"/>
      <c r="I14" s="23"/>
      <c r="J14" s="23"/>
      <c r="K14" s="23"/>
      <c r="L14" s="23"/>
      <c r="M14" s="23"/>
      <c r="N14" s="23"/>
      <c r="O14" s="23"/>
      <c r="P14" s="23"/>
      <c r="Q14" s="23"/>
      <c r="R14" s="24"/>
      <c r="S14" s="19"/>
      <c r="T14" s="25"/>
      <c r="U14" s="19"/>
      <c r="V14" s="19"/>
      <c r="W14"/>
      <c r="X14"/>
      <c r="Y14"/>
      <c r="Z14"/>
      <c r="AA14"/>
      <c r="AB14" s="19"/>
      <c r="AC14" s="19"/>
      <c r="AD14" s="26"/>
    </row>
    <row r="15" spans="2:30" ht="15" customHeight="1">
      <c r="B15" s="25"/>
      <c r="C15" s="27" t="s">
        <v>4915</v>
      </c>
      <c r="D15" s="28"/>
      <c r="E15" s="28"/>
      <c r="F15" s="28"/>
      <c r="G15" s="28"/>
      <c r="H15" s="16"/>
      <c r="I15" s="16"/>
      <c r="J15" s="16"/>
      <c r="K15" s="16"/>
      <c r="L15" s="16"/>
      <c r="M15" s="196"/>
      <c r="N15" s="196"/>
      <c r="O15" s="196"/>
      <c r="P15" s="196"/>
      <c r="Q15" s="196"/>
      <c r="R15" s="26"/>
      <c r="S15" s="19"/>
      <c r="T15" s="25"/>
      <c r="U15" s="206" t="s">
        <v>4916</v>
      </c>
      <c r="V15" s="207"/>
      <c r="W15" s="207"/>
      <c r="X15" s="207"/>
      <c r="Y15" s="207"/>
      <c r="Z15" s="207"/>
      <c r="AA15" s="207"/>
      <c r="AB15" s="207"/>
      <c r="AC15" s="208"/>
      <c r="AD15" s="26"/>
    </row>
    <row r="16" spans="2:30" ht="15" customHeight="1">
      <c r="B16" s="25"/>
      <c r="C16" s="27" t="s">
        <v>4917</v>
      </c>
      <c r="D16" s="28"/>
      <c r="E16" s="28"/>
      <c r="F16" s="196"/>
      <c r="G16" s="196"/>
      <c r="H16" s="196"/>
      <c r="I16" s="196"/>
      <c r="J16" s="196"/>
      <c r="K16" s="196"/>
      <c r="L16" s="196"/>
      <c r="M16" s="196"/>
      <c r="N16" s="196"/>
      <c r="O16" s="196"/>
      <c r="P16" s="196"/>
      <c r="Q16" s="196"/>
      <c r="R16" s="26"/>
      <c r="S16" s="19"/>
      <c r="T16" s="25"/>
      <c r="U16" s="197"/>
      <c r="V16" s="197"/>
      <c r="W16" s="197"/>
      <c r="X16" s="197"/>
      <c r="Y16" s="197"/>
      <c r="Z16" s="197"/>
      <c r="AA16" s="197"/>
      <c r="AB16" s="197"/>
      <c r="AC16" s="197"/>
      <c r="AD16" s="26"/>
    </row>
    <row r="17" spans="2:30" ht="15" customHeight="1">
      <c r="B17" s="25"/>
      <c r="C17" s="27" t="s">
        <v>4918</v>
      </c>
      <c r="D17" s="28"/>
      <c r="E17" s="28"/>
      <c r="F17" s="28"/>
      <c r="G17" s="198"/>
      <c r="H17" s="198"/>
      <c r="I17" s="198"/>
      <c r="J17" s="198"/>
      <c r="K17" s="198"/>
      <c r="L17" s="198"/>
      <c r="M17" s="198"/>
      <c r="N17" s="198"/>
      <c r="O17" s="198"/>
      <c r="P17" s="198"/>
      <c r="Q17" s="198"/>
      <c r="R17" s="26"/>
      <c r="S17" s="19"/>
      <c r="T17" s="25"/>
      <c r="U17" s="197"/>
      <c r="V17" s="197"/>
      <c r="W17" s="197"/>
      <c r="X17" s="197"/>
      <c r="Y17" s="197"/>
      <c r="Z17" s="197"/>
      <c r="AA17" s="197"/>
      <c r="AB17" s="197"/>
      <c r="AC17" s="197"/>
      <c r="AD17" s="26"/>
    </row>
    <row r="18" spans="2:30" ht="15" customHeight="1">
      <c r="B18" s="25"/>
      <c r="C18" s="27" t="s">
        <v>4919</v>
      </c>
      <c r="D18" s="28"/>
      <c r="E18" s="28"/>
      <c r="F18" s="28"/>
      <c r="G18" s="28"/>
      <c r="H18" s="198"/>
      <c r="I18" s="198"/>
      <c r="J18" s="198"/>
      <c r="K18" s="198"/>
      <c r="L18" s="198"/>
      <c r="M18" s="198"/>
      <c r="N18" s="198"/>
      <c r="O18" s="198"/>
      <c r="P18" s="198"/>
      <c r="Q18" s="198"/>
      <c r="R18" s="26"/>
      <c r="S18" s="19"/>
      <c r="T18" s="25"/>
      <c r="U18" s="197"/>
      <c r="V18" s="197"/>
      <c r="W18" s="197"/>
      <c r="X18" s="197"/>
      <c r="Y18" s="197"/>
      <c r="Z18" s="197"/>
      <c r="AA18" s="197"/>
      <c r="AB18" s="197"/>
      <c r="AC18" s="197"/>
      <c r="AD18" s="26"/>
    </row>
    <row r="19" spans="2:30" ht="15" customHeight="1">
      <c r="B19" s="25"/>
      <c r="C19" s="27" t="s">
        <v>4920</v>
      </c>
      <c r="D19" s="28"/>
      <c r="E19" s="28"/>
      <c r="F19" s="28"/>
      <c r="G19" s="28"/>
      <c r="H19" s="198"/>
      <c r="I19" s="198"/>
      <c r="J19" s="198"/>
      <c r="K19" s="198"/>
      <c r="L19" s="198"/>
      <c r="M19" s="198"/>
      <c r="N19" s="198"/>
      <c r="O19" s="198"/>
      <c r="P19" s="198"/>
      <c r="Q19" s="198"/>
      <c r="R19" s="26"/>
      <c r="S19" s="19"/>
      <c r="T19" s="25"/>
      <c r="U19" s="197"/>
      <c r="V19" s="197"/>
      <c r="W19" s="197"/>
      <c r="X19" s="197"/>
      <c r="Y19" s="197"/>
      <c r="Z19" s="197"/>
      <c r="AA19" s="197"/>
      <c r="AB19" s="197"/>
      <c r="AC19" s="197"/>
      <c r="AD19" s="26"/>
    </row>
    <row r="20" spans="2:30" ht="15" customHeight="1">
      <c r="B20" s="25"/>
      <c r="C20" s="27" t="s">
        <v>3674</v>
      </c>
      <c r="D20" s="28"/>
      <c r="E20" s="196"/>
      <c r="F20" s="196"/>
      <c r="G20" s="196"/>
      <c r="H20" s="196"/>
      <c r="I20" s="196"/>
      <c r="J20" s="196"/>
      <c r="K20" s="196"/>
      <c r="L20" s="196"/>
      <c r="M20" s="196"/>
      <c r="N20" s="196"/>
      <c r="O20" s="196"/>
      <c r="P20" s="196"/>
      <c r="Q20" s="196"/>
      <c r="R20" s="26"/>
      <c r="S20" s="19"/>
      <c r="T20" s="25"/>
      <c r="U20" s="197"/>
      <c r="V20" s="197"/>
      <c r="W20" s="197"/>
      <c r="X20" s="197"/>
      <c r="Y20" s="197"/>
      <c r="Z20" s="197"/>
      <c r="AA20" s="197"/>
      <c r="AB20" s="197"/>
      <c r="AC20" s="197"/>
      <c r="AD20" s="26"/>
    </row>
    <row r="21" spans="2:30" ht="15" customHeight="1">
      <c r="B21" s="25"/>
      <c r="C21" s="27" t="s">
        <v>3688</v>
      </c>
      <c r="D21" s="28"/>
      <c r="E21" s="28"/>
      <c r="F21" s="198"/>
      <c r="G21" s="198"/>
      <c r="H21" s="198"/>
      <c r="I21" s="198"/>
      <c r="J21" s="198"/>
      <c r="K21" s="198"/>
      <c r="L21" s="198"/>
      <c r="M21" s="198"/>
      <c r="N21" s="198"/>
      <c r="O21" s="198"/>
      <c r="P21" s="198"/>
      <c r="Q21" s="198"/>
      <c r="R21" s="26"/>
      <c r="S21" s="19"/>
      <c r="T21" s="25"/>
      <c r="U21" s="197"/>
      <c r="V21" s="197"/>
      <c r="W21" s="197"/>
      <c r="X21" s="197"/>
      <c r="Y21" s="197"/>
      <c r="Z21" s="197"/>
      <c r="AA21" s="197"/>
      <c r="AB21" s="197"/>
      <c r="AC21" s="197"/>
      <c r="AD21" s="26"/>
    </row>
    <row r="22" spans="2:30" ht="15" customHeight="1">
      <c r="B22" s="25"/>
      <c r="C22" s="27" t="s">
        <v>3681</v>
      </c>
      <c r="D22" s="28"/>
      <c r="E22" s="28"/>
      <c r="F22" s="29"/>
      <c r="G22" s="29"/>
      <c r="H22" s="198"/>
      <c r="I22" s="198"/>
      <c r="J22" s="198"/>
      <c r="K22" s="198"/>
      <c r="L22" s="198"/>
      <c r="M22" s="198"/>
      <c r="N22" s="198"/>
      <c r="O22" s="198"/>
      <c r="P22" s="198"/>
      <c r="Q22" s="198"/>
      <c r="R22" s="26"/>
      <c r="S22" s="19"/>
      <c r="T22" s="25"/>
      <c r="U22" s="197"/>
      <c r="V22" s="197"/>
      <c r="W22" s="197"/>
      <c r="X22" s="197"/>
      <c r="Y22" s="197"/>
      <c r="Z22" s="197"/>
      <c r="AA22" s="197"/>
      <c r="AB22" s="197"/>
      <c r="AC22" s="197"/>
      <c r="AD22" s="26"/>
    </row>
    <row r="23" spans="2:30" ht="15" customHeight="1" thickBot="1">
      <c r="B23" s="30"/>
      <c r="C23" s="31"/>
      <c r="D23" s="31"/>
      <c r="E23" s="31"/>
      <c r="F23" s="31"/>
      <c r="G23" s="31"/>
      <c r="H23" s="31"/>
      <c r="I23" s="31"/>
      <c r="J23" s="31"/>
      <c r="K23" s="31"/>
      <c r="L23" s="31"/>
      <c r="M23" s="31"/>
      <c r="N23" s="31"/>
      <c r="O23" s="31"/>
      <c r="P23" s="31"/>
      <c r="Q23" s="31"/>
      <c r="R23" s="32"/>
      <c r="S23" s="19"/>
      <c r="T23" s="30"/>
      <c r="U23" s="31"/>
      <c r="V23" s="31"/>
      <c r="W23" s="31"/>
      <c r="X23" s="31"/>
      <c r="Y23" s="31"/>
      <c r="Z23" s="31"/>
      <c r="AA23" s="31"/>
      <c r="AB23" s="31"/>
      <c r="AC23" s="31"/>
      <c r="AD23" s="32"/>
    </row>
    <row r="24" spans="2:30" ht="15" customHeight="1" thickBot="1">
      <c r="B24"/>
      <c r="C24"/>
      <c r="D24"/>
      <c r="E24"/>
      <c r="F24"/>
      <c r="G24"/>
      <c r="H24"/>
      <c r="I24"/>
      <c r="J24"/>
      <c r="K24"/>
      <c r="L24"/>
      <c r="M24"/>
      <c r="N24"/>
      <c r="O24"/>
      <c r="P24"/>
      <c r="Q24"/>
      <c r="R24"/>
      <c r="S24"/>
      <c r="T24"/>
      <c r="U24"/>
      <c r="V24"/>
      <c r="W24"/>
      <c r="X24"/>
      <c r="Y24"/>
      <c r="Z24"/>
      <c r="AA24"/>
      <c r="AB24"/>
      <c r="AC24"/>
      <c r="AD24"/>
    </row>
    <row r="25" spans="2:30" ht="15" customHeight="1" thickBot="1">
      <c r="B25" s="199" t="s">
        <v>4921</v>
      </c>
      <c r="C25" s="200"/>
      <c r="D25" s="200"/>
      <c r="E25" s="200"/>
      <c r="F25" s="200"/>
      <c r="G25" s="200"/>
      <c r="H25" s="200"/>
      <c r="I25" s="200"/>
      <c r="J25" s="200"/>
      <c r="K25" s="200"/>
      <c r="L25" s="200"/>
      <c r="M25" s="200"/>
      <c r="N25" s="200"/>
      <c r="O25" s="200"/>
      <c r="P25" s="200"/>
      <c r="Q25" s="200"/>
      <c r="R25" s="201"/>
      <c r="S25" s="19"/>
      <c r="T25" s="199" t="s">
        <v>4912</v>
      </c>
      <c r="U25" s="200"/>
      <c r="V25" s="200"/>
      <c r="W25" s="200"/>
      <c r="X25" s="200"/>
      <c r="Y25" s="200"/>
      <c r="Z25" s="200"/>
      <c r="AA25" s="200"/>
      <c r="AB25" s="200"/>
      <c r="AC25" s="200"/>
      <c r="AD25" s="201"/>
    </row>
    <row r="26" spans="2:30" ht="60" customHeight="1" thickBot="1">
      <c r="B26" s="20"/>
      <c r="C26" s="209" t="s">
        <v>4922</v>
      </c>
      <c r="D26" s="209"/>
      <c r="E26" s="209"/>
      <c r="F26" s="209"/>
      <c r="G26" s="209"/>
      <c r="H26" s="209"/>
      <c r="I26" s="209"/>
      <c r="J26" s="209"/>
      <c r="K26" s="209"/>
      <c r="L26" s="209"/>
      <c r="M26" s="209"/>
      <c r="N26" s="209"/>
      <c r="O26" s="209"/>
      <c r="P26" s="209"/>
      <c r="Q26" s="209"/>
      <c r="R26" s="21"/>
      <c r="S26" s="19"/>
      <c r="T26" s="203" t="s">
        <v>4914</v>
      </c>
      <c r="U26" s="204"/>
      <c r="V26" s="204"/>
      <c r="W26" s="204"/>
      <c r="X26" s="204"/>
      <c r="Y26" s="204"/>
      <c r="Z26" s="204"/>
      <c r="AA26" s="204"/>
      <c r="AB26" s="204"/>
      <c r="AC26" s="204"/>
      <c r="AD26" s="205"/>
    </row>
    <row r="27" spans="2:30" ht="15" customHeight="1">
      <c r="B27" s="22"/>
      <c r="C27" s="23"/>
      <c r="D27" s="23"/>
      <c r="E27" s="23"/>
      <c r="F27" s="23"/>
      <c r="G27" s="23"/>
      <c r="H27" s="23"/>
      <c r="I27" s="23"/>
      <c r="J27" s="23"/>
      <c r="K27" s="23"/>
      <c r="L27" s="23"/>
      <c r="M27" s="23"/>
      <c r="N27" s="23"/>
      <c r="O27" s="23"/>
      <c r="P27" s="23"/>
      <c r="Q27" s="23"/>
      <c r="R27" s="24"/>
      <c r="S27" s="19"/>
      <c r="T27" s="25"/>
      <c r="U27" s="19"/>
      <c r="V27" s="19"/>
      <c r="W27"/>
      <c r="X27"/>
      <c r="Y27"/>
      <c r="Z27"/>
      <c r="AA27"/>
      <c r="AB27" s="19"/>
      <c r="AC27" s="19"/>
      <c r="AD27" s="26"/>
    </row>
    <row r="28" spans="2:30" ht="15" customHeight="1">
      <c r="B28" s="25"/>
      <c r="C28" s="27" t="s">
        <v>4915</v>
      </c>
      <c r="D28" s="28"/>
      <c r="E28" s="28"/>
      <c r="F28" s="28"/>
      <c r="G28" s="28"/>
      <c r="H28" s="16"/>
      <c r="I28" s="16"/>
      <c r="J28" s="16"/>
      <c r="K28" s="16"/>
      <c r="L28" s="16"/>
      <c r="M28" s="196"/>
      <c r="N28" s="196"/>
      <c r="O28" s="196"/>
      <c r="P28" s="196"/>
      <c r="Q28" s="196"/>
      <c r="R28" s="26"/>
      <c r="S28" s="19"/>
      <c r="T28" s="25"/>
      <c r="U28" s="206" t="s">
        <v>4916</v>
      </c>
      <c r="V28" s="207"/>
      <c r="W28" s="207"/>
      <c r="X28" s="207"/>
      <c r="Y28" s="207"/>
      <c r="Z28" s="207"/>
      <c r="AA28" s="207"/>
      <c r="AB28" s="207"/>
      <c r="AC28" s="208"/>
      <c r="AD28" s="26"/>
    </row>
    <row r="29" spans="2:30" ht="15" customHeight="1">
      <c r="B29" s="25"/>
      <c r="C29" s="27" t="s">
        <v>4917</v>
      </c>
      <c r="D29" s="28"/>
      <c r="E29" s="28"/>
      <c r="F29" s="196"/>
      <c r="G29" s="196"/>
      <c r="H29" s="196"/>
      <c r="I29" s="196"/>
      <c r="J29" s="196"/>
      <c r="K29" s="196"/>
      <c r="L29" s="196"/>
      <c r="M29" s="196"/>
      <c r="N29" s="196"/>
      <c r="O29" s="196"/>
      <c r="P29" s="196"/>
      <c r="Q29" s="196"/>
      <c r="R29" s="26"/>
      <c r="S29" s="19"/>
      <c r="T29" s="25"/>
      <c r="U29" s="197"/>
      <c r="V29" s="197"/>
      <c r="W29" s="197"/>
      <c r="X29" s="197"/>
      <c r="Y29" s="197"/>
      <c r="Z29" s="197"/>
      <c r="AA29" s="197"/>
      <c r="AB29" s="197"/>
      <c r="AC29" s="197"/>
      <c r="AD29" s="26"/>
    </row>
    <row r="30" spans="2:30" ht="15" customHeight="1">
      <c r="B30" s="25"/>
      <c r="C30" s="27" t="s">
        <v>4918</v>
      </c>
      <c r="D30" s="28"/>
      <c r="E30" s="28"/>
      <c r="F30" s="28"/>
      <c r="G30" s="198"/>
      <c r="H30" s="198"/>
      <c r="I30" s="198"/>
      <c r="J30" s="198"/>
      <c r="K30" s="198"/>
      <c r="L30" s="198"/>
      <c r="M30" s="198"/>
      <c r="N30" s="198"/>
      <c r="O30" s="198"/>
      <c r="P30" s="198"/>
      <c r="Q30" s="198"/>
      <c r="R30" s="26"/>
      <c r="S30" s="19"/>
      <c r="T30" s="25"/>
      <c r="U30" s="197"/>
      <c r="V30" s="197"/>
      <c r="W30" s="197"/>
      <c r="X30" s="197"/>
      <c r="Y30" s="197"/>
      <c r="Z30" s="197"/>
      <c r="AA30" s="197"/>
      <c r="AB30" s="197"/>
      <c r="AC30" s="197"/>
      <c r="AD30" s="26"/>
    </row>
    <row r="31" spans="2:30" ht="15" customHeight="1">
      <c r="B31" s="25"/>
      <c r="C31" s="27" t="s">
        <v>4919</v>
      </c>
      <c r="D31" s="28"/>
      <c r="E31" s="28"/>
      <c r="F31" s="28"/>
      <c r="G31" s="28"/>
      <c r="H31" s="198"/>
      <c r="I31" s="198"/>
      <c r="J31" s="198"/>
      <c r="K31" s="198"/>
      <c r="L31" s="198"/>
      <c r="M31" s="198"/>
      <c r="N31" s="198"/>
      <c r="O31" s="198"/>
      <c r="P31" s="198"/>
      <c r="Q31" s="198"/>
      <c r="R31" s="26"/>
      <c r="S31" s="19"/>
      <c r="T31" s="25"/>
      <c r="U31" s="197"/>
      <c r="V31" s="197"/>
      <c r="W31" s="197"/>
      <c r="X31" s="197"/>
      <c r="Y31" s="197"/>
      <c r="Z31" s="197"/>
      <c r="AA31" s="197"/>
      <c r="AB31" s="197"/>
      <c r="AC31" s="197"/>
      <c r="AD31" s="26"/>
    </row>
    <row r="32" spans="2:30" ht="15" customHeight="1">
      <c r="B32" s="25"/>
      <c r="C32" s="27" t="s">
        <v>4920</v>
      </c>
      <c r="D32" s="28"/>
      <c r="E32" s="28"/>
      <c r="F32" s="28"/>
      <c r="G32" s="28"/>
      <c r="H32" s="198"/>
      <c r="I32" s="198"/>
      <c r="J32" s="198"/>
      <c r="K32" s="198"/>
      <c r="L32" s="198"/>
      <c r="M32" s="198"/>
      <c r="N32" s="198"/>
      <c r="O32" s="198"/>
      <c r="P32" s="198"/>
      <c r="Q32" s="198"/>
      <c r="R32" s="26"/>
      <c r="S32" s="19"/>
      <c r="T32" s="25"/>
      <c r="U32" s="197"/>
      <c r="V32" s="197"/>
      <c r="W32" s="197"/>
      <c r="X32" s="197"/>
      <c r="Y32" s="197"/>
      <c r="Z32" s="197"/>
      <c r="AA32" s="197"/>
      <c r="AB32" s="197"/>
      <c r="AC32" s="197"/>
      <c r="AD32" s="26"/>
    </row>
    <row r="33" spans="2:30" ht="15" customHeight="1">
      <c r="B33" s="25"/>
      <c r="C33" s="27" t="s">
        <v>3674</v>
      </c>
      <c r="D33" s="28"/>
      <c r="E33" s="196"/>
      <c r="F33" s="196"/>
      <c r="G33" s="196"/>
      <c r="H33" s="196"/>
      <c r="I33" s="196"/>
      <c r="J33" s="196"/>
      <c r="K33" s="196"/>
      <c r="L33" s="196"/>
      <c r="M33" s="196"/>
      <c r="N33" s="196"/>
      <c r="O33" s="196"/>
      <c r="P33" s="196"/>
      <c r="Q33" s="196"/>
      <c r="R33" s="26"/>
      <c r="S33" s="19"/>
      <c r="T33" s="25"/>
      <c r="U33" s="197"/>
      <c r="V33" s="197"/>
      <c r="W33" s="197"/>
      <c r="X33" s="197"/>
      <c r="Y33" s="197"/>
      <c r="Z33" s="197"/>
      <c r="AA33" s="197"/>
      <c r="AB33" s="197"/>
      <c r="AC33" s="197"/>
      <c r="AD33" s="26"/>
    </row>
    <row r="34" spans="2:30" ht="15" customHeight="1">
      <c r="B34" s="25"/>
      <c r="C34" s="27" t="s">
        <v>3688</v>
      </c>
      <c r="D34" s="28"/>
      <c r="E34" s="28"/>
      <c r="F34" s="198"/>
      <c r="G34" s="198"/>
      <c r="H34" s="198"/>
      <c r="I34" s="198"/>
      <c r="J34" s="198"/>
      <c r="K34" s="198"/>
      <c r="L34" s="198"/>
      <c r="M34" s="198"/>
      <c r="N34" s="198"/>
      <c r="O34" s="198"/>
      <c r="P34" s="198"/>
      <c r="Q34" s="198"/>
      <c r="R34" s="26"/>
      <c r="S34" s="19"/>
      <c r="T34" s="25"/>
      <c r="U34" s="197"/>
      <c r="V34" s="197"/>
      <c r="W34" s="197"/>
      <c r="X34" s="197"/>
      <c r="Y34" s="197"/>
      <c r="Z34" s="197"/>
      <c r="AA34" s="197"/>
      <c r="AB34" s="197"/>
      <c r="AC34" s="197"/>
      <c r="AD34" s="26"/>
    </row>
    <row r="35" spans="2:30" ht="15" customHeight="1">
      <c r="B35" s="25"/>
      <c r="C35" s="27" t="s">
        <v>3681</v>
      </c>
      <c r="D35" s="28"/>
      <c r="E35" s="28"/>
      <c r="F35" s="29"/>
      <c r="G35" s="29"/>
      <c r="H35" s="198"/>
      <c r="I35" s="198"/>
      <c r="J35" s="198"/>
      <c r="K35" s="198"/>
      <c r="L35" s="198"/>
      <c r="M35" s="198"/>
      <c r="N35" s="198"/>
      <c r="O35" s="198"/>
      <c r="P35" s="198"/>
      <c r="Q35" s="198"/>
      <c r="R35" s="26"/>
      <c r="S35" s="19"/>
      <c r="T35" s="25"/>
      <c r="U35" s="197"/>
      <c r="V35" s="197"/>
      <c r="W35" s="197"/>
      <c r="X35" s="197"/>
      <c r="Y35" s="197"/>
      <c r="Z35" s="197"/>
      <c r="AA35" s="197"/>
      <c r="AB35" s="197"/>
      <c r="AC35" s="197"/>
      <c r="AD35" s="26"/>
    </row>
    <row r="36" spans="2:30" ht="15" customHeight="1" thickBot="1">
      <c r="B36" s="30"/>
      <c r="C36" s="31"/>
      <c r="D36" s="31"/>
      <c r="E36" s="31"/>
      <c r="F36" s="31"/>
      <c r="G36" s="31"/>
      <c r="H36" s="31"/>
      <c r="I36" s="31"/>
      <c r="J36" s="31"/>
      <c r="K36" s="31"/>
      <c r="L36" s="31"/>
      <c r="M36" s="31"/>
      <c r="N36" s="31"/>
      <c r="O36" s="31"/>
      <c r="P36" s="31"/>
      <c r="Q36" s="31"/>
      <c r="R36" s="32"/>
      <c r="S36" s="19"/>
      <c r="T36" s="30"/>
      <c r="U36" s="31"/>
      <c r="V36" s="31"/>
      <c r="W36" s="31"/>
      <c r="X36" s="31"/>
      <c r="Y36" s="31"/>
      <c r="Z36" s="31"/>
      <c r="AA36" s="31"/>
      <c r="AB36" s="31"/>
      <c r="AC36" s="31"/>
      <c r="AD36" s="32"/>
    </row>
    <row r="37" spans="2:30" ht="15" customHeight="1" thickBot="1">
      <c r="B37"/>
      <c r="C37"/>
      <c r="D37"/>
      <c r="E37"/>
      <c r="F37"/>
      <c r="G37"/>
      <c r="H37"/>
      <c r="I37"/>
      <c r="J37"/>
      <c r="K37"/>
      <c r="L37"/>
      <c r="M37"/>
      <c r="N37"/>
      <c r="O37"/>
      <c r="P37"/>
      <c r="Q37"/>
      <c r="R37"/>
      <c r="S37"/>
      <c r="T37"/>
      <c r="U37"/>
      <c r="V37"/>
      <c r="W37"/>
      <c r="X37"/>
      <c r="Y37"/>
      <c r="Z37"/>
      <c r="AA37"/>
      <c r="AB37"/>
      <c r="AC37"/>
      <c r="AD37"/>
    </row>
    <row r="38" spans="2:30" ht="15" customHeight="1" thickBot="1">
      <c r="B38" s="199" t="s">
        <v>4923</v>
      </c>
      <c r="C38" s="200"/>
      <c r="D38" s="200"/>
      <c r="E38" s="200"/>
      <c r="F38" s="200"/>
      <c r="G38" s="200"/>
      <c r="H38" s="200"/>
      <c r="I38" s="200"/>
      <c r="J38" s="200"/>
      <c r="K38" s="200"/>
      <c r="L38" s="200"/>
      <c r="M38" s="200"/>
      <c r="N38" s="200"/>
      <c r="O38" s="200"/>
      <c r="P38" s="200"/>
      <c r="Q38" s="200"/>
      <c r="R38" s="201"/>
      <c r="S38" s="19"/>
      <c r="T38" s="199" t="s">
        <v>4912</v>
      </c>
      <c r="U38" s="200"/>
      <c r="V38" s="200"/>
      <c r="W38" s="200"/>
      <c r="X38" s="200"/>
      <c r="Y38" s="200"/>
      <c r="Z38" s="200"/>
      <c r="AA38" s="200"/>
      <c r="AB38" s="200"/>
      <c r="AC38" s="200"/>
      <c r="AD38" s="201"/>
    </row>
    <row r="39" spans="2:30" ht="72" customHeight="1" thickBot="1">
      <c r="B39" s="20"/>
      <c r="C39" s="202" t="s">
        <v>4924</v>
      </c>
      <c r="D39" s="202"/>
      <c r="E39" s="202"/>
      <c r="F39" s="202"/>
      <c r="G39" s="202"/>
      <c r="H39" s="202"/>
      <c r="I39" s="202"/>
      <c r="J39" s="202"/>
      <c r="K39" s="202"/>
      <c r="L39" s="202"/>
      <c r="M39" s="202"/>
      <c r="N39" s="202"/>
      <c r="O39" s="202"/>
      <c r="P39" s="202"/>
      <c r="Q39" s="202"/>
      <c r="R39" s="21"/>
      <c r="S39" s="19"/>
      <c r="T39" s="203" t="s">
        <v>4914</v>
      </c>
      <c r="U39" s="204"/>
      <c r="V39" s="204"/>
      <c r="W39" s="204"/>
      <c r="X39" s="204"/>
      <c r="Y39" s="204"/>
      <c r="Z39" s="204"/>
      <c r="AA39" s="204"/>
      <c r="AB39" s="204"/>
      <c r="AC39" s="204"/>
      <c r="AD39" s="205"/>
    </row>
    <row r="40" spans="2:30" ht="15" customHeight="1">
      <c r="B40" s="22"/>
      <c r="C40" s="23"/>
      <c r="D40" s="23"/>
      <c r="E40" s="23"/>
      <c r="F40" s="23"/>
      <c r="G40" s="23"/>
      <c r="H40" s="23"/>
      <c r="I40" s="23"/>
      <c r="J40" s="23"/>
      <c r="K40" s="23"/>
      <c r="L40" s="23"/>
      <c r="M40" s="23"/>
      <c r="N40" s="23"/>
      <c r="O40" s="23"/>
      <c r="P40" s="23"/>
      <c r="Q40" s="23"/>
      <c r="R40" s="24"/>
      <c r="S40" s="19"/>
      <c r="T40" s="25"/>
      <c r="U40" s="19"/>
      <c r="V40" s="19"/>
      <c r="W40"/>
      <c r="X40"/>
      <c r="Y40"/>
      <c r="Z40"/>
      <c r="AA40"/>
      <c r="AB40" s="19"/>
      <c r="AC40" s="19"/>
      <c r="AD40" s="26"/>
    </row>
    <row r="41" spans="2:30" ht="15" customHeight="1">
      <c r="B41" s="25"/>
      <c r="C41" s="27" t="s">
        <v>4915</v>
      </c>
      <c r="D41" s="28"/>
      <c r="E41" s="28"/>
      <c r="F41" s="28"/>
      <c r="G41" s="28"/>
      <c r="H41" s="16"/>
      <c r="I41" s="16"/>
      <c r="J41" s="16"/>
      <c r="K41" s="16"/>
      <c r="L41" s="16"/>
      <c r="M41" s="196"/>
      <c r="N41" s="196"/>
      <c r="O41" s="196"/>
      <c r="P41" s="196"/>
      <c r="Q41" s="196"/>
      <c r="R41" s="26"/>
      <c r="S41" s="19"/>
      <c r="T41" s="25"/>
      <c r="U41" s="206" t="s">
        <v>4916</v>
      </c>
      <c r="V41" s="207"/>
      <c r="W41" s="207"/>
      <c r="X41" s="207"/>
      <c r="Y41" s="207"/>
      <c r="Z41" s="207"/>
      <c r="AA41" s="207"/>
      <c r="AB41" s="207"/>
      <c r="AC41" s="208"/>
      <c r="AD41" s="26"/>
    </row>
    <row r="42" spans="2:30" ht="15" customHeight="1">
      <c r="B42" s="25"/>
      <c r="C42" s="27" t="s">
        <v>4917</v>
      </c>
      <c r="D42" s="28"/>
      <c r="E42" s="28"/>
      <c r="F42" s="196"/>
      <c r="G42" s="196"/>
      <c r="H42" s="196"/>
      <c r="I42" s="196"/>
      <c r="J42" s="196"/>
      <c r="K42" s="196"/>
      <c r="L42" s="196"/>
      <c r="M42" s="196"/>
      <c r="N42" s="196"/>
      <c r="O42" s="196"/>
      <c r="P42" s="196"/>
      <c r="Q42" s="196"/>
      <c r="R42" s="26"/>
      <c r="S42" s="19"/>
      <c r="T42" s="25"/>
      <c r="U42" s="197"/>
      <c r="V42" s="197"/>
      <c r="W42" s="197"/>
      <c r="X42" s="197"/>
      <c r="Y42" s="197"/>
      <c r="Z42" s="197"/>
      <c r="AA42" s="197"/>
      <c r="AB42" s="197"/>
      <c r="AC42" s="197"/>
      <c r="AD42" s="26"/>
    </row>
    <row r="43" spans="2:30" ht="15" customHeight="1">
      <c r="B43" s="25"/>
      <c r="C43" s="27" t="s">
        <v>4918</v>
      </c>
      <c r="D43" s="28"/>
      <c r="E43" s="28"/>
      <c r="F43" s="28"/>
      <c r="G43" s="198"/>
      <c r="H43" s="198"/>
      <c r="I43" s="198"/>
      <c r="J43" s="198"/>
      <c r="K43" s="198"/>
      <c r="L43" s="198"/>
      <c r="M43" s="198"/>
      <c r="N43" s="198"/>
      <c r="O43" s="198"/>
      <c r="P43" s="198"/>
      <c r="Q43" s="198"/>
      <c r="R43" s="26"/>
      <c r="S43" s="19"/>
      <c r="T43" s="25"/>
      <c r="U43" s="197"/>
      <c r="V43" s="197"/>
      <c r="W43" s="197"/>
      <c r="X43" s="197"/>
      <c r="Y43" s="197"/>
      <c r="Z43" s="197"/>
      <c r="AA43" s="197"/>
      <c r="AB43" s="197"/>
      <c r="AC43" s="197"/>
      <c r="AD43" s="26"/>
    </row>
    <row r="44" spans="2:30" ht="15" customHeight="1">
      <c r="B44" s="25"/>
      <c r="C44" s="27" t="s">
        <v>4919</v>
      </c>
      <c r="D44" s="28"/>
      <c r="E44" s="28"/>
      <c r="F44" s="28"/>
      <c r="G44" s="28"/>
      <c r="H44" s="198"/>
      <c r="I44" s="198"/>
      <c r="J44" s="198"/>
      <c r="K44" s="198"/>
      <c r="L44" s="198"/>
      <c r="M44" s="198"/>
      <c r="N44" s="198"/>
      <c r="O44" s="198"/>
      <c r="P44" s="198"/>
      <c r="Q44" s="198"/>
      <c r="R44" s="26"/>
      <c r="S44" s="19"/>
      <c r="T44" s="25"/>
      <c r="U44" s="197"/>
      <c r="V44" s="197"/>
      <c r="W44" s="197"/>
      <c r="X44" s="197"/>
      <c r="Y44" s="197"/>
      <c r="Z44" s="197"/>
      <c r="AA44" s="197"/>
      <c r="AB44" s="197"/>
      <c r="AC44" s="197"/>
      <c r="AD44" s="26"/>
    </row>
    <row r="45" spans="2:30" ht="15" customHeight="1">
      <c r="B45" s="25"/>
      <c r="C45" s="27" t="s">
        <v>4920</v>
      </c>
      <c r="D45" s="28"/>
      <c r="E45" s="28"/>
      <c r="F45" s="28"/>
      <c r="G45" s="28"/>
      <c r="H45" s="198"/>
      <c r="I45" s="198"/>
      <c r="J45" s="198"/>
      <c r="K45" s="198"/>
      <c r="L45" s="198"/>
      <c r="M45" s="198"/>
      <c r="N45" s="198"/>
      <c r="O45" s="198"/>
      <c r="P45" s="198"/>
      <c r="Q45" s="198"/>
      <c r="R45" s="26"/>
      <c r="S45" s="19"/>
      <c r="T45" s="25"/>
      <c r="U45" s="197"/>
      <c r="V45" s="197"/>
      <c r="W45" s="197"/>
      <c r="X45" s="197"/>
      <c r="Y45" s="197"/>
      <c r="Z45" s="197"/>
      <c r="AA45" s="197"/>
      <c r="AB45" s="197"/>
      <c r="AC45" s="197"/>
      <c r="AD45" s="26"/>
    </row>
    <row r="46" spans="2:30" ht="15" customHeight="1">
      <c r="B46" s="25"/>
      <c r="C46" s="27" t="s">
        <v>3674</v>
      </c>
      <c r="D46" s="28"/>
      <c r="E46" s="196"/>
      <c r="F46" s="196"/>
      <c r="G46" s="196"/>
      <c r="H46" s="196"/>
      <c r="I46" s="196"/>
      <c r="J46" s="196"/>
      <c r="K46" s="196"/>
      <c r="L46" s="196"/>
      <c r="M46" s="196"/>
      <c r="N46" s="196"/>
      <c r="O46" s="196"/>
      <c r="P46" s="196"/>
      <c r="Q46" s="196"/>
      <c r="R46" s="26"/>
      <c r="S46" s="19"/>
      <c r="T46" s="25"/>
      <c r="U46" s="197"/>
      <c r="V46" s="197"/>
      <c r="W46" s="197"/>
      <c r="X46" s="197"/>
      <c r="Y46" s="197"/>
      <c r="Z46" s="197"/>
      <c r="AA46" s="197"/>
      <c r="AB46" s="197"/>
      <c r="AC46" s="197"/>
      <c r="AD46" s="26"/>
    </row>
    <row r="47" spans="2:30" ht="15" customHeight="1">
      <c r="B47" s="25"/>
      <c r="C47" s="27" t="s">
        <v>3688</v>
      </c>
      <c r="D47" s="28"/>
      <c r="E47" s="28"/>
      <c r="F47" s="198"/>
      <c r="G47" s="198"/>
      <c r="H47" s="198"/>
      <c r="I47" s="198"/>
      <c r="J47" s="198"/>
      <c r="K47" s="198"/>
      <c r="L47" s="198"/>
      <c r="M47" s="198"/>
      <c r="N47" s="198"/>
      <c r="O47" s="198"/>
      <c r="P47" s="198"/>
      <c r="Q47" s="198"/>
      <c r="R47" s="26"/>
      <c r="S47" s="19"/>
      <c r="T47" s="25"/>
      <c r="U47" s="197"/>
      <c r="V47" s="197"/>
      <c r="W47" s="197"/>
      <c r="X47" s="197"/>
      <c r="Y47" s="197"/>
      <c r="Z47" s="197"/>
      <c r="AA47" s="197"/>
      <c r="AB47" s="197"/>
      <c r="AC47" s="197"/>
      <c r="AD47" s="26"/>
    </row>
    <row r="48" spans="2:30" ht="15" customHeight="1">
      <c r="B48" s="25"/>
      <c r="C48" s="27" t="s">
        <v>3681</v>
      </c>
      <c r="D48" s="28"/>
      <c r="E48" s="28"/>
      <c r="F48" s="29"/>
      <c r="G48" s="29"/>
      <c r="H48" s="198"/>
      <c r="I48" s="198"/>
      <c r="J48" s="198"/>
      <c r="K48" s="198"/>
      <c r="L48" s="198"/>
      <c r="M48" s="198"/>
      <c r="N48" s="198"/>
      <c r="O48" s="198"/>
      <c r="P48" s="198"/>
      <c r="Q48" s="198"/>
      <c r="R48" s="26"/>
      <c r="S48" s="19"/>
      <c r="T48" s="25"/>
      <c r="U48" s="197"/>
      <c r="V48" s="197"/>
      <c r="W48" s="197"/>
      <c r="X48" s="197"/>
      <c r="Y48" s="197"/>
      <c r="Z48" s="197"/>
      <c r="AA48" s="197"/>
      <c r="AB48" s="197"/>
      <c r="AC48" s="197"/>
      <c r="AD48" s="26"/>
    </row>
    <row r="49" spans="2:30" ht="15" customHeight="1" thickBot="1">
      <c r="B49" s="30"/>
      <c r="C49" s="31"/>
      <c r="D49" s="31"/>
      <c r="E49" s="31"/>
      <c r="F49" s="31"/>
      <c r="G49" s="31"/>
      <c r="H49" s="31"/>
      <c r="I49" s="31"/>
      <c r="J49" s="31"/>
      <c r="K49" s="31"/>
      <c r="L49" s="31"/>
      <c r="M49" s="31"/>
      <c r="N49" s="31"/>
      <c r="O49" s="31"/>
      <c r="P49" s="31"/>
      <c r="Q49" s="31"/>
      <c r="R49" s="32"/>
      <c r="S49" s="19"/>
      <c r="T49" s="30"/>
      <c r="U49" s="31"/>
      <c r="V49" s="31"/>
      <c r="W49" s="31"/>
      <c r="X49" s="31"/>
      <c r="Y49" s="31"/>
      <c r="Z49" s="31"/>
      <c r="AA49" s="31"/>
      <c r="AB49" s="31"/>
      <c r="AC49" s="31"/>
      <c r="AD49" s="32"/>
    </row>
    <row r="50" spans="2:30" ht="15" customHeight="1" thickBot="1">
      <c r="B50"/>
      <c r="C50"/>
      <c r="D50"/>
      <c r="E50"/>
      <c r="F50"/>
      <c r="G50"/>
      <c r="H50"/>
      <c r="I50"/>
      <c r="J50"/>
      <c r="K50"/>
      <c r="L50"/>
      <c r="M50"/>
      <c r="N50"/>
      <c r="O50"/>
      <c r="P50"/>
      <c r="Q50"/>
      <c r="R50"/>
      <c r="S50"/>
      <c r="T50"/>
      <c r="U50"/>
      <c r="V50"/>
      <c r="W50"/>
      <c r="X50"/>
      <c r="Y50"/>
      <c r="Z50"/>
      <c r="AA50"/>
      <c r="AB50"/>
      <c r="AC50"/>
      <c r="AD50"/>
    </row>
    <row r="51" spans="2:30" ht="15" customHeight="1">
      <c r="B51" s="33"/>
      <c r="C51" s="34" t="s">
        <v>4925</v>
      </c>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5"/>
    </row>
    <row r="52" spans="2:30" ht="72" customHeight="1" thickBot="1">
      <c r="B52" s="36"/>
      <c r="C52" s="195"/>
      <c r="D52" s="195"/>
      <c r="E52" s="195"/>
      <c r="F52" s="195"/>
      <c r="G52" s="195"/>
      <c r="H52" s="195"/>
      <c r="I52" s="195"/>
      <c r="J52" s="195"/>
      <c r="K52" s="195"/>
      <c r="L52" s="195"/>
      <c r="M52" s="195"/>
      <c r="N52" s="195"/>
      <c r="O52" s="195"/>
      <c r="P52" s="195"/>
      <c r="Q52" s="195"/>
      <c r="R52" s="195"/>
      <c r="S52" s="195"/>
      <c r="T52" s="195"/>
      <c r="U52" s="195"/>
      <c r="V52" s="195"/>
      <c r="W52" s="195"/>
      <c r="X52" s="195"/>
      <c r="Y52" s="195"/>
      <c r="Z52" s="195"/>
      <c r="AA52" s="195"/>
      <c r="AB52" s="195"/>
      <c r="AC52" s="195"/>
      <c r="AD52" s="37"/>
    </row>
    <row r="53" spans="2:30" ht="15" customHeight="1"/>
    <row r="54" spans="2:30" ht="15" customHeight="1"/>
    <row r="55" spans="2:30" ht="15" customHeight="1"/>
    <row r="56" spans="2:30" ht="15" customHeight="1"/>
    <row r="57" spans="2:30" ht="15" customHeight="1"/>
  </sheetData>
  <sheetProtection algorithmName="SHA-512" hashValue="hVfnYrmLez3gwYn9IFRQBsMwfD/ZSNKnVAUK8gcpmee9z/bsFOt6Gk50xrc4uz2I6HaM5wDKuGLqns+sQ3iYjg==" saltValue="u7fPIk/MMOOTzJM0uIlDJg==" spinCount="100000" sheet="1" objects="1" scenarios="1"/>
  <mergeCells count="50">
    <mergeCell ref="B10:L10"/>
    <mergeCell ref="N10:O10"/>
    <mergeCell ref="B1:AD1"/>
    <mergeCell ref="B3:AD3"/>
    <mergeCell ref="B5:AD5"/>
    <mergeCell ref="B7:AD7"/>
    <mergeCell ref="AA9:AD9"/>
    <mergeCell ref="B12:R12"/>
    <mergeCell ref="T12:AD12"/>
    <mergeCell ref="C13:Q13"/>
    <mergeCell ref="T13:AD13"/>
    <mergeCell ref="M15:Q15"/>
    <mergeCell ref="U15:AC15"/>
    <mergeCell ref="F16:Q16"/>
    <mergeCell ref="U16:AC22"/>
    <mergeCell ref="G17:Q17"/>
    <mergeCell ref="H18:Q18"/>
    <mergeCell ref="H19:Q19"/>
    <mergeCell ref="E20:Q20"/>
    <mergeCell ref="F21:Q21"/>
    <mergeCell ref="H22:Q22"/>
    <mergeCell ref="B25:R25"/>
    <mergeCell ref="T25:AD25"/>
    <mergeCell ref="C26:Q26"/>
    <mergeCell ref="T26:AD26"/>
    <mergeCell ref="M28:Q28"/>
    <mergeCell ref="U28:AC28"/>
    <mergeCell ref="F29:Q29"/>
    <mergeCell ref="U29:AC35"/>
    <mergeCell ref="G30:Q30"/>
    <mergeCell ref="H31:Q31"/>
    <mergeCell ref="H32:Q32"/>
    <mergeCell ref="E33:Q33"/>
    <mergeCell ref="F34:Q34"/>
    <mergeCell ref="H35:Q35"/>
    <mergeCell ref="B38:R38"/>
    <mergeCell ref="T38:AD38"/>
    <mergeCell ref="C39:Q39"/>
    <mergeCell ref="T39:AD39"/>
    <mergeCell ref="M41:Q41"/>
    <mergeCell ref="U41:AC41"/>
    <mergeCell ref="C52:AC52"/>
    <mergeCell ref="F42:Q42"/>
    <mergeCell ref="U42:AC48"/>
    <mergeCell ref="G43:Q43"/>
    <mergeCell ref="H44:Q44"/>
    <mergeCell ref="H45:Q45"/>
    <mergeCell ref="E46:Q46"/>
    <mergeCell ref="F47:Q47"/>
    <mergeCell ref="H48:Q48"/>
  </mergeCells>
  <conditionalFormatting sqref="B10:O10">
    <cfRule type="expression" dxfId="18" priority="1">
      <formula>CELL("PROTEGER",B10)=0</formula>
    </cfRule>
  </conditionalFormatting>
  <hyperlinks>
    <hyperlink ref="AA9:AD9" location="Índice!B13" display="Índice" xr:uid="{E6612455-BB56-4E97-95EF-1C3F5A8400FA}"/>
  </hyperlinks>
  <pageMargins left="0.70866141732283472" right="0.70866141732283472" top="0.74803149606299213" bottom="0.74803149606299213" header="0.31496062992125984" footer="0.31496062992125984"/>
  <pageSetup scale="75" orientation="portrait" r:id="rId1"/>
  <headerFooter>
    <oddHeader>&amp;CMódulo 1 Sección VII
Informantes</oddHeader>
    <oddFooter>&amp;LCenso Nacional de Gobiernos Estatales 2023&amp;R&amp;P de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61920-5767-4C81-993F-F29D87A1E307}">
  <dimension ref="A1:XFC72"/>
  <sheetViews>
    <sheetView showGridLines="0" topLeftCell="A25" zoomScaleNormal="100" workbookViewId="0">
      <selection activeCell="AN38" sqref="AN38:AQ38"/>
    </sheetView>
  </sheetViews>
  <sheetFormatPr defaultColWidth="0" defaultRowHeight="16.5" customHeight="1" zeroHeight="1"/>
  <cols>
    <col min="1" max="1" width="5.7109375" customWidth="1"/>
    <col min="2" max="57" width="3.7109375" customWidth="1"/>
    <col min="58" max="58" width="5.7109375" customWidth="1"/>
    <col min="59" max="16383" width="11.42578125" hidden="1"/>
    <col min="16384" max="16384" width="8.7109375" hidden="1"/>
  </cols>
  <sheetData>
    <row r="1" spans="1:61" s="112" customFormat="1" ht="173.25" customHeight="1">
      <c r="B1" s="171" t="s">
        <v>0</v>
      </c>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1"/>
      <c r="AN1" s="171"/>
      <c r="AO1" s="171"/>
      <c r="AP1" s="171"/>
      <c r="AQ1" s="171"/>
      <c r="AR1" s="171"/>
      <c r="AS1" s="171"/>
      <c r="AT1" s="171"/>
      <c r="AU1" s="171"/>
      <c r="AV1" s="171"/>
      <c r="AW1" s="171"/>
      <c r="AX1" s="171"/>
      <c r="AY1" s="171"/>
      <c r="AZ1" s="171"/>
      <c r="BA1" s="171"/>
      <c r="BB1" s="171"/>
      <c r="BC1" s="171"/>
      <c r="BD1" s="171"/>
      <c r="BE1" s="171"/>
    </row>
    <row r="2" spans="1:61" s="113" customFormat="1" ht="15" customHeight="1"/>
    <row r="3" spans="1:61" s="19" customFormat="1" ht="45" customHeight="1">
      <c r="B3" s="239" t="s">
        <v>1</v>
      </c>
      <c r="C3" s="239"/>
      <c r="D3" s="239"/>
      <c r="E3" s="239"/>
      <c r="F3" s="239"/>
      <c r="G3" s="239"/>
      <c r="H3" s="239"/>
      <c r="I3" s="239"/>
      <c r="J3" s="239"/>
      <c r="K3" s="239"/>
      <c r="L3" s="239"/>
      <c r="M3" s="239"/>
      <c r="N3" s="239"/>
      <c r="O3" s="239"/>
      <c r="P3" s="239"/>
      <c r="Q3" s="239"/>
      <c r="R3" s="239"/>
      <c r="S3" s="239"/>
      <c r="T3" s="239"/>
      <c r="U3" s="239"/>
      <c r="V3" s="239"/>
      <c r="W3" s="239"/>
      <c r="X3" s="239"/>
      <c r="Y3" s="239"/>
      <c r="Z3" s="239"/>
      <c r="AA3" s="239"/>
      <c r="AB3" s="239"/>
      <c r="AC3" s="239"/>
      <c r="AD3" s="239"/>
      <c r="AE3" s="239"/>
      <c r="AF3" s="239"/>
      <c r="AG3" s="239"/>
      <c r="AH3" s="239"/>
      <c r="AI3" s="239"/>
      <c r="AJ3" s="239"/>
      <c r="AK3" s="239"/>
      <c r="AL3" s="239"/>
      <c r="AM3" s="239"/>
      <c r="AN3" s="239"/>
      <c r="AO3" s="239"/>
      <c r="AP3" s="239"/>
      <c r="AQ3" s="239"/>
      <c r="AR3" s="239"/>
      <c r="AS3" s="239"/>
      <c r="AT3" s="239"/>
      <c r="AU3" s="239"/>
      <c r="AV3" s="239"/>
      <c r="AW3" s="239"/>
      <c r="AX3" s="239"/>
      <c r="AY3" s="239"/>
      <c r="AZ3" s="239"/>
      <c r="BA3" s="239"/>
      <c r="BB3" s="239"/>
      <c r="BC3" s="239"/>
      <c r="BD3" s="239"/>
      <c r="BE3" s="239"/>
    </row>
    <row r="4" spans="1:61" s="113" customFormat="1" ht="15" customHeight="1"/>
    <row r="5" spans="1:61" s="16" customFormat="1" ht="45" customHeight="1">
      <c r="B5" s="173" t="s">
        <v>2</v>
      </c>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row>
    <row r="6" spans="1:61" s="16" customFormat="1" ht="15" customHeight="1">
      <c r="B6" s="1"/>
      <c r="C6" s="1"/>
      <c r="D6" s="1"/>
      <c r="E6" s="1"/>
      <c r="F6" s="1"/>
      <c r="G6" s="1"/>
      <c r="H6" s="1"/>
      <c r="I6" s="1"/>
      <c r="J6" s="1"/>
      <c r="K6" s="1"/>
      <c r="L6" s="1"/>
      <c r="M6" s="1"/>
      <c r="N6" s="1"/>
      <c r="O6" s="1"/>
      <c r="P6" s="1"/>
      <c r="Q6" s="1"/>
      <c r="R6" s="1"/>
      <c r="S6" s="1"/>
      <c r="T6" s="1"/>
      <c r="U6" s="1"/>
      <c r="V6" s="1"/>
      <c r="W6" s="1"/>
      <c r="X6" s="1"/>
      <c r="Y6" s="1"/>
      <c r="Z6" s="1"/>
      <c r="AA6" s="1"/>
      <c r="AB6" s="1"/>
      <c r="AC6" s="1"/>
      <c r="AD6" s="1"/>
    </row>
    <row r="7" spans="1:61" s="19" customFormat="1" ht="60" customHeight="1">
      <c r="B7" s="240" t="s">
        <v>4926</v>
      </c>
      <c r="C7" s="240"/>
      <c r="D7" s="240"/>
      <c r="E7" s="240"/>
      <c r="F7" s="240"/>
      <c r="G7" s="240"/>
      <c r="H7" s="240"/>
      <c r="I7" s="240"/>
      <c r="J7" s="240"/>
      <c r="K7" s="240"/>
      <c r="L7" s="240"/>
      <c r="M7" s="240"/>
      <c r="N7" s="240"/>
      <c r="O7" s="240"/>
      <c r="P7" s="240"/>
      <c r="Q7" s="240"/>
      <c r="R7" s="240"/>
      <c r="S7" s="240"/>
      <c r="T7" s="240"/>
      <c r="U7" s="240"/>
      <c r="V7" s="240"/>
      <c r="W7" s="240"/>
      <c r="X7" s="240"/>
      <c r="Y7" s="240"/>
      <c r="Z7" s="240"/>
      <c r="AA7" s="240"/>
      <c r="AB7" s="240"/>
      <c r="AC7" s="240"/>
      <c r="AD7" s="240"/>
      <c r="AE7" s="240"/>
      <c r="AF7" s="240"/>
      <c r="AG7" s="240"/>
      <c r="AH7" s="240"/>
      <c r="AI7" s="240"/>
      <c r="AJ7" s="240"/>
      <c r="AK7" s="240"/>
      <c r="AL7" s="240"/>
      <c r="AM7" s="240"/>
      <c r="AN7" s="240"/>
      <c r="AO7" s="240"/>
      <c r="AP7" s="240"/>
      <c r="AQ7" s="240"/>
      <c r="AR7" s="240"/>
      <c r="AS7" s="240"/>
      <c r="AT7" s="240"/>
      <c r="AU7" s="240"/>
      <c r="AV7" s="240"/>
      <c r="AW7" s="240"/>
      <c r="AX7" s="240"/>
      <c r="AY7" s="240"/>
      <c r="AZ7" s="240"/>
      <c r="BA7" s="240"/>
      <c r="BB7" s="240"/>
      <c r="BC7" s="240"/>
      <c r="BD7" s="240"/>
      <c r="BE7" s="240"/>
    </row>
    <row r="8" spans="1:61" s="113" customFormat="1" ht="15" customHeight="1"/>
    <row r="9" spans="1:61" s="79" customFormat="1" ht="15" customHeight="1" thickBot="1">
      <c r="B9" s="80" t="s">
        <v>4</v>
      </c>
      <c r="N9" s="80" t="s">
        <v>5</v>
      </c>
      <c r="AA9"/>
      <c r="AB9"/>
      <c r="AC9"/>
      <c r="AD9"/>
      <c r="AE9"/>
      <c r="AF9"/>
      <c r="AG9"/>
      <c r="AH9"/>
      <c r="AI9"/>
      <c r="AJ9"/>
      <c r="AK9"/>
      <c r="AL9"/>
      <c r="AM9"/>
      <c r="AN9"/>
      <c r="AO9"/>
      <c r="AP9"/>
      <c r="AQ9"/>
      <c r="AR9"/>
      <c r="AS9"/>
      <c r="AT9"/>
      <c r="AU9"/>
      <c r="AV9"/>
      <c r="AW9"/>
      <c r="AX9"/>
      <c r="AY9"/>
      <c r="AZ9"/>
      <c r="BA9"/>
      <c r="BB9" s="190" t="s">
        <v>3</v>
      </c>
      <c r="BC9" s="190"/>
      <c r="BD9" s="190"/>
      <c r="BE9" s="190"/>
    </row>
    <row r="10" spans="1:61" s="19" customFormat="1" ht="15" customHeight="1" thickBot="1">
      <c r="A10" s="114"/>
      <c r="B10" s="175" t="str">
        <f>IF(Presentación!B10="","",Presentación!B10)</f>
        <v/>
      </c>
      <c r="C10" s="176"/>
      <c r="D10" s="176"/>
      <c r="E10" s="176"/>
      <c r="F10" s="176"/>
      <c r="G10" s="176"/>
      <c r="H10" s="176"/>
      <c r="I10" s="176"/>
      <c r="J10" s="176"/>
      <c r="K10" s="176"/>
      <c r="L10" s="177"/>
      <c r="M10" s="1"/>
      <c r="N10" s="175" t="str">
        <f>IF(Presentación!N10="","",Presentación!N10)</f>
        <v/>
      </c>
      <c r="O10" s="177"/>
    </row>
    <row r="11" spans="1:61" ht="15.75" thickBot="1"/>
    <row r="12" spans="1:61" ht="15" customHeight="1" thickBot="1">
      <c r="A12" s="115"/>
      <c r="B12" s="199" t="s">
        <v>4927</v>
      </c>
      <c r="C12" s="200"/>
      <c r="D12" s="200"/>
      <c r="E12" s="200"/>
      <c r="F12" s="200"/>
      <c r="G12" s="200"/>
      <c r="H12" s="200"/>
      <c r="I12" s="200"/>
      <c r="J12" s="200"/>
      <c r="K12" s="200"/>
      <c r="L12" s="200"/>
      <c r="M12" s="200"/>
      <c r="N12" s="200"/>
      <c r="O12" s="200"/>
      <c r="P12" s="200"/>
      <c r="Q12" s="200"/>
      <c r="R12" s="200"/>
      <c r="S12" s="200"/>
      <c r="T12" s="200"/>
      <c r="U12" s="200"/>
      <c r="V12" s="200"/>
      <c r="W12" s="200"/>
      <c r="X12" s="200"/>
      <c r="Y12" s="200"/>
      <c r="Z12" s="200"/>
      <c r="AA12" s="200"/>
      <c r="AB12" s="200"/>
      <c r="AC12" s="200"/>
      <c r="AD12" s="200"/>
      <c r="AE12" s="200"/>
      <c r="AF12" s="200"/>
      <c r="AG12" s="200"/>
      <c r="AH12" s="200"/>
      <c r="AI12" s="200"/>
      <c r="AJ12" s="200"/>
      <c r="AK12" s="200"/>
      <c r="AL12" s="200"/>
      <c r="AM12" s="200"/>
      <c r="AN12" s="200"/>
      <c r="AO12" s="200"/>
      <c r="AP12" s="200"/>
      <c r="AQ12" s="200"/>
      <c r="AR12" s="200"/>
      <c r="AS12" s="200"/>
      <c r="AT12" s="200"/>
      <c r="AU12" s="200"/>
      <c r="AV12" s="200"/>
      <c r="AW12" s="200"/>
      <c r="AX12" s="200"/>
      <c r="AY12" s="200"/>
      <c r="AZ12" s="200"/>
      <c r="BA12" s="200"/>
      <c r="BB12" s="200"/>
      <c r="BC12" s="200"/>
      <c r="BD12" s="200"/>
      <c r="BE12" s="200"/>
      <c r="BF12" s="81"/>
      <c r="BG12" s="81"/>
      <c r="BH12" s="81"/>
      <c r="BI12" s="81"/>
    </row>
    <row r="13" spans="1:61" ht="15" customHeight="1">
      <c r="A13" s="90"/>
      <c r="B13" s="236" t="s">
        <v>4928</v>
      </c>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8"/>
    </row>
    <row r="14" spans="1:61" ht="15" customHeight="1">
      <c r="A14" s="90"/>
      <c r="B14" s="47"/>
      <c r="C14" s="226" t="s">
        <v>4929</v>
      </c>
      <c r="D14" s="226"/>
      <c r="E14" s="226"/>
      <c r="F14" s="226"/>
      <c r="G14" s="226"/>
      <c r="H14" s="226"/>
      <c r="I14" s="226"/>
      <c r="J14" s="226"/>
      <c r="K14" s="226"/>
      <c r="L14" s="226"/>
      <c r="M14" s="226"/>
      <c r="N14" s="226"/>
      <c r="O14" s="226"/>
      <c r="P14" s="226"/>
      <c r="Q14" s="226"/>
      <c r="R14" s="226"/>
      <c r="S14" s="226"/>
      <c r="T14" s="226"/>
      <c r="U14" s="226"/>
      <c r="V14" s="226"/>
      <c r="W14" s="226"/>
      <c r="X14" s="226"/>
      <c r="Y14" s="226"/>
      <c r="Z14" s="226"/>
      <c r="AA14" s="226"/>
      <c r="AB14" s="226"/>
      <c r="AC14" s="226"/>
      <c r="AD14" s="226"/>
      <c r="AE14" s="226"/>
      <c r="AF14" s="226"/>
      <c r="AG14" s="226"/>
      <c r="AH14" s="226"/>
      <c r="AI14" s="226"/>
      <c r="AJ14" s="226"/>
      <c r="AK14" s="226"/>
      <c r="AL14" s="226"/>
      <c r="AM14" s="226"/>
      <c r="AN14" s="226"/>
      <c r="AO14" s="226"/>
      <c r="AP14" s="226"/>
      <c r="AQ14" s="226"/>
      <c r="AR14" s="226"/>
      <c r="AS14" s="226"/>
      <c r="AT14" s="226"/>
      <c r="AU14" s="226"/>
      <c r="AV14" s="226"/>
      <c r="AW14" s="226"/>
      <c r="AX14" s="226"/>
      <c r="AY14" s="226"/>
      <c r="AZ14" s="226"/>
      <c r="BA14" s="226"/>
      <c r="BB14" s="226"/>
      <c r="BC14" s="226"/>
      <c r="BD14" s="226"/>
      <c r="BE14" s="227"/>
      <c r="BF14" s="82"/>
    </row>
    <row r="15" spans="1:61" ht="15" customHeight="1">
      <c r="A15" s="90"/>
      <c r="B15" s="47"/>
      <c r="C15" s="226" t="s">
        <v>4930</v>
      </c>
      <c r="D15" s="226"/>
      <c r="E15" s="226"/>
      <c r="F15" s="226"/>
      <c r="G15" s="226"/>
      <c r="H15" s="226"/>
      <c r="I15" s="226"/>
      <c r="J15" s="226"/>
      <c r="K15" s="226"/>
      <c r="L15" s="22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226"/>
      <c r="AP15" s="226"/>
      <c r="AQ15" s="226"/>
      <c r="AR15" s="226"/>
      <c r="AS15" s="226"/>
      <c r="AT15" s="226"/>
      <c r="AU15" s="226"/>
      <c r="AV15" s="226"/>
      <c r="AW15" s="226"/>
      <c r="AX15" s="226"/>
      <c r="AY15" s="226"/>
      <c r="AZ15" s="226"/>
      <c r="BA15" s="226"/>
      <c r="BB15" s="226"/>
      <c r="BC15" s="226"/>
      <c r="BD15" s="226"/>
      <c r="BE15" s="227"/>
      <c r="BF15" s="82"/>
    </row>
    <row r="16" spans="1:61" ht="15" customHeight="1">
      <c r="A16" s="90"/>
      <c r="B16" s="47"/>
      <c r="C16" s="226" t="s">
        <v>4931</v>
      </c>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7"/>
      <c r="BF16" s="82"/>
    </row>
    <row r="17" spans="1:61" ht="15" customHeight="1">
      <c r="A17" s="90"/>
      <c r="B17" s="47"/>
      <c r="C17" s="226" t="s">
        <v>4932</v>
      </c>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7"/>
      <c r="BF17" s="82"/>
    </row>
    <row r="18" spans="1:61" ht="15" customHeight="1">
      <c r="A18" s="90"/>
      <c r="B18" s="83"/>
      <c r="C18" s="226" t="s">
        <v>4933</v>
      </c>
      <c r="D18" s="226"/>
      <c r="E18" s="226"/>
      <c r="F18" s="226"/>
      <c r="G18" s="226"/>
      <c r="H18" s="226"/>
      <c r="I18" s="226"/>
      <c r="J18" s="226"/>
      <c r="K18" s="226"/>
      <c r="L18" s="226"/>
      <c r="M18" s="226"/>
      <c r="N18" s="226"/>
      <c r="O18" s="226"/>
      <c r="P18" s="226"/>
      <c r="Q18" s="226"/>
      <c r="R18" s="226"/>
      <c r="S18" s="226"/>
      <c r="T18" s="226"/>
      <c r="U18" s="226"/>
      <c r="V18" s="226"/>
      <c r="W18" s="226"/>
      <c r="X18" s="226"/>
      <c r="Y18" s="226"/>
      <c r="Z18" s="226"/>
      <c r="AA18" s="226"/>
      <c r="AB18" s="226"/>
      <c r="AC18" s="226"/>
      <c r="AD18" s="226"/>
      <c r="AE18" s="226"/>
      <c r="AF18" s="226"/>
      <c r="AG18" s="226"/>
      <c r="AH18" s="226"/>
      <c r="AI18" s="226"/>
      <c r="AJ18" s="226"/>
      <c r="AK18" s="226"/>
      <c r="AL18" s="226"/>
      <c r="AM18" s="226"/>
      <c r="AN18" s="226"/>
      <c r="AO18" s="226"/>
      <c r="AP18" s="226"/>
      <c r="AQ18" s="226"/>
      <c r="AR18" s="226"/>
      <c r="AS18" s="226"/>
      <c r="AT18" s="226"/>
      <c r="AU18" s="226"/>
      <c r="AV18" s="226"/>
      <c r="AW18" s="226"/>
      <c r="AX18" s="226"/>
      <c r="AY18" s="226"/>
      <c r="AZ18" s="226"/>
      <c r="BA18" s="226"/>
      <c r="BB18" s="226"/>
      <c r="BC18" s="226"/>
      <c r="BD18" s="226"/>
      <c r="BE18" s="227"/>
      <c r="BF18" s="82"/>
    </row>
    <row r="19" spans="1:61" ht="15" customHeight="1">
      <c r="A19" s="90"/>
      <c r="B19" s="83"/>
      <c r="C19" s="226" t="s">
        <v>4934</v>
      </c>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226"/>
      <c r="AZ19" s="226"/>
      <c r="BA19" s="226"/>
      <c r="BB19" s="226"/>
      <c r="BC19" s="226"/>
      <c r="BD19" s="226"/>
      <c r="BE19" s="227"/>
      <c r="BF19" s="82"/>
    </row>
    <row r="20" spans="1:61" ht="48" customHeight="1">
      <c r="A20" s="90"/>
      <c r="B20" s="83"/>
      <c r="C20" s="226" t="s">
        <v>4935</v>
      </c>
      <c r="D20" s="226"/>
      <c r="E20" s="226"/>
      <c r="F20" s="226"/>
      <c r="G20" s="226"/>
      <c r="H20" s="226"/>
      <c r="I20" s="226"/>
      <c r="J20" s="226"/>
      <c r="K20" s="226"/>
      <c r="L20" s="226"/>
      <c r="M20" s="226"/>
      <c r="N20" s="226"/>
      <c r="O20" s="226"/>
      <c r="P20" s="226"/>
      <c r="Q20" s="226"/>
      <c r="R20" s="226"/>
      <c r="S20" s="226"/>
      <c r="T20" s="226"/>
      <c r="U20" s="226"/>
      <c r="V20" s="226"/>
      <c r="W20" s="226"/>
      <c r="X20" s="226"/>
      <c r="Y20" s="226"/>
      <c r="Z20" s="226"/>
      <c r="AA20" s="226"/>
      <c r="AB20" s="226"/>
      <c r="AC20" s="226"/>
      <c r="AD20" s="226"/>
      <c r="AE20" s="226"/>
      <c r="AF20" s="226"/>
      <c r="AG20" s="226"/>
      <c r="AH20" s="226"/>
      <c r="AI20" s="226"/>
      <c r="AJ20" s="226"/>
      <c r="AK20" s="226"/>
      <c r="AL20" s="226"/>
      <c r="AM20" s="226"/>
      <c r="AN20" s="226"/>
      <c r="AO20" s="226"/>
      <c r="AP20" s="226"/>
      <c r="AQ20" s="226"/>
      <c r="AR20" s="226"/>
      <c r="AS20" s="226"/>
      <c r="AT20" s="226"/>
      <c r="AU20" s="226"/>
      <c r="AV20" s="226"/>
      <c r="AW20" s="226"/>
      <c r="AX20" s="226"/>
      <c r="AY20" s="226"/>
      <c r="AZ20" s="226"/>
      <c r="BA20" s="226"/>
      <c r="BB20" s="226"/>
      <c r="BC20" s="226"/>
      <c r="BD20" s="226"/>
      <c r="BE20" s="227"/>
      <c r="BF20" s="82"/>
    </row>
    <row r="21" spans="1:61" ht="15" customHeight="1">
      <c r="A21" s="90"/>
      <c r="B21" s="83"/>
      <c r="C21" s="234" t="s">
        <v>4936</v>
      </c>
      <c r="D21" s="234"/>
      <c r="E21" s="234"/>
      <c r="F21" s="234"/>
      <c r="G21" s="234"/>
      <c r="H21" s="234"/>
      <c r="I21" s="234"/>
      <c r="J21" s="234"/>
      <c r="K21" s="234"/>
      <c r="L21" s="234"/>
      <c r="M21" s="234"/>
      <c r="N21" s="234"/>
      <c r="O21" s="234"/>
      <c r="P21" s="234"/>
      <c r="Q21" s="234"/>
      <c r="R21" s="234"/>
      <c r="S21" s="234"/>
      <c r="T21" s="234"/>
      <c r="U21" s="234"/>
      <c r="V21" s="234"/>
      <c r="W21" s="234"/>
      <c r="X21" s="234"/>
      <c r="Y21" s="234"/>
      <c r="Z21" s="234"/>
      <c r="AA21" s="234"/>
      <c r="AB21" s="234"/>
      <c r="AC21" s="234"/>
      <c r="AD21" s="234"/>
      <c r="AE21" s="234"/>
      <c r="AF21" s="234"/>
      <c r="AG21" s="234"/>
      <c r="AH21" s="234"/>
      <c r="AI21" s="234"/>
      <c r="AJ21" s="234"/>
      <c r="AK21" s="234"/>
      <c r="AL21" s="234"/>
      <c r="AM21" s="234"/>
      <c r="AN21" s="234"/>
      <c r="AO21" s="234"/>
      <c r="AP21" s="234"/>
      <c r="AQ21" s="234"/>
      <c r="AR21" s="234"/>
      <c r="AS21" s="234"/>
      <c r="AT21" s="234"/>
      <c r="AU21" s="234"/>
      <c r="AV21" s="234"/>
      <c r="AW21" s="234"/>
      <c r="AX21" s="234"/>
      <c r="AY21" s="234"/>
      <c r="AZ21" s="234"/>
      <c r="BA21" s="234"/>
      <c r="BB21" s="234"/>
      <c r="BC21" s="234"/>
      <c r="BD21" s="234"/>
      <c r="BE21" s="235"/>
    </row>
    <row r="22" spans="1:61" ht="15" customHeight="1">
      <c r="A22" s="90"/>
      <c r="B22" s="83"/>
      <c r="D22" s="224" t="s">
        <v>4937</v>
      </c>
      <c r="E22" s="224"/>
      <c r="F22" s="224"/>
      <c r="G22" s="224"/>
      <c r="H22" s="224"/>
      <c r="I22" s="224"/>
      <c r="J22" s="224"/>
      <c r="K22" s="224"/>
      <c r="L22" s="224"/>
      <c r="M22" s="224"/>
      <c r="N22" s="224"/>
      <c r="O22" s="224"/>
      <c r="P22" s="224"/>
      <c r="Q22" s="224"/>
      <c r="R22" s="224"/>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224"/>
      <c r="AZ22" s="224"/>
      <c r="BA22" s="224"/>
      <c r="BB22" s="224"/>
      <c r="BC22" s="224"/>
      <c r="BD22" s="224"/>
      <c r="BE22" s="225"/>
    </row>
    <row r="23" spans="1:61" ht="15" customHeight="1">
      <c r="A23" s="90"/>
      <c r="B23" s="83"/>
      <c r="D23" s="224" t="s">
        <v>4938</v>
      </c>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224"/>
      <c r="AZ23" s="224"/>
      <c r="BA23" s="224"/>
      <c r="BB23" s="224"/>
      <c r="BC23" s="224"/>
      <c r="BD23" s="224"/>
      <c r="BE23" s="225"/>
    </row>
    <row r="24" spans="1:61" ht="15" customHeight="1">
      <c r="A24" s="90"/>
      <c r="B24" s="83"/>
      <c r="D24" s="224" t="s">
        <v>4939</v>
      </c>
      <c r="E24" s="224"/>
      <c r="F24" s="224"/>
      <c r="G24" s="224"/>
      <c r="H24" s="224"/>
      <c r="I24" s="224"/>
      <c r="J24" s="224"/>
      <c r="K24" s="224"/>
      <c r="L24" s="224"/>
      <c r="M24" s="224"/>
      <c r="N24" s="224"/>
      <c r="O24" s="224"/>
      <c r="P24" s="224"/>
      <c r="Q24" s="224"/>
      <c r="R24" s="224"/>
      <c r="S24" s="224"/>
      <c r="T24" s="224"/>
      <c r="U24" s="224"/>
      <c r="V24" s="224"/>
      <c r="W24" s="224"/>
      <c r="X24" s="224"/>
      <c r="Y24" s="224"/>
      <c r="Z24" s="224"/>
      <c r="AA24" s="224"/>
      <c r="AB24" s="224"/>
      <c r="AC24" s="224"/>
      <c r="AD24" s="224"/>
      <c r="AE24" s="224"/>
      <c r="AF24" s="224"/>
      <c r="AG24" s="224"/>
      <c r="AH24" s="224"/>
      <c r="AI24" s="224"/>
      <c r="AJ24" s="224"/>
      <c r="AK24" s="224"/>
      <c r="AL24" s="224"/>
      <c r="AM24" s="224"/>
      <c r="AN24" s="224"/>
      <c r="AO24" s="224"/>
      <c r="AP24" s="224"/>
      <c r="AQ24" s="224"/>
      <c r="AR24" s="224"/>
      <c r="AS24" s="224"/>
      <c r="AT24" s="224"/>
      <c r="AU24" s="224"/>
      <c r="AV24" s="224"/>
      <c r="AW24" s="224"/>
      <c r="AX24" s="224"/>
      <c r="AY24" s="224"/>
      <c r="AZ24" s="224"/>
      <c r="BA24" s="224"/>
      <c r="BB24" s="224"/>
      <c r="BC24" s="224"/>
      <c r="BD24" s="224"/>
      <c r="BE24" s="225"/>
    </row>
    <row r="25" spans="1:61" s="116" customFormat="1" ht="216" customHeight="1">
      <c r="B25" s="84"/>
      <c r="E25" s="226" t="s">
        <v>4940</v>
      </c>
      <c r="F25" s="226"/>
      <c r="G25" s="226"/>
      <c r="H25" s="226"/>
      <c r="I25" s="226"/>
      <c r="J25" s="226"/>
      <c r="K25" s="226"/>
      <c r="L25" s="226"/>
      <c r="M25" s="226"/>
      <c r="N25" s="226"/>
      <c r="O25" s="226"/>
      <c r="P25" s="226"/>
      <c r="Q25" s="226"/>
      <c r="R25" s="226"/>
      <c r="S25" s="226"/>
      <c r="T25" s="226"/>
      <c r="U25" s="226"/>
      <c r="V25" s="226"/>
      <c r="W25" s="226"/>
      <c r="X25" s="226"/>
      <c r="Y25" s="226"/>
      <c r="Z25" s="226"/>
      <c r="AA25" s="226"/>
      <c r="AB25" s="226"/>
      <c r="AC25" s="226"/>
      <c r="AD25" s="226"/>
      <c r="AE25" s="226"/>
      <c r="AF25" s="226"/>
      <c r="AG25" s="226"/>
      <c r="AH25" s="226"/>
      <c r="AI25" s="226"/>
      <c r="AJ25" s="226"/>
      <c r="AK25" s="226"/>
      <c r="AL25" s="226"/>
      <c r="AM25" s="226"/>
      <c r="AN25" s="226"/>
      <c r="AO25" s="226"/>
      <c r="AP25" s="226"/>
      <c r="AQ25" s="226"/>
      <c r="AR25" s="226"/>
      <c r="AS25" s="226"/>
      <c r="AT25" s="226"/>
      <c r="AU25" s="226"/>
      <c r="AV25" s="226"/>
      <c r="AW25" s="226"/>
      <c r="AX25" s="226"/>
      <c r="AY25" s="226"/>
      <c r="AZ25" s="226"/>
      <c r="BA25" s="226"/>
      <c r="BB25" s="226"/>
      <c r="BC25" s="226"/>
      <c r="BD25" s="226"/>
      <c r="BE25" s="227"/>
    </row>
    <row r="26" spans="1:61" ht="15" customHeight="1">
      <c r="A26" s="90"/>
      <c r="B26" s="85"/>
      <c r="C26" s="228" t="s">
        <v>4941</v>
      </c>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9"/>
    </row>
    <row r="27" spans="1:61" ht="15" customHeight="1" thickBot="1">
      <c r="A27" s="90"/>
      <c r="B27" s="40"/>
      <c r="C27" s="82"/>
      <c r="D27" s="82"/>
      <c r="E27" s="82"/>
      <c r="F27" s="82"/>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row>
    <row r="28" spans="1:61" ht="15" customHeight="1">
      <c r="A28" s="86"/>
      <c r="B28" s="230" t="s">
        <v>4942</v>
      </c>
      <c r="C28" s="222" t="s">
        <v>4943</v>
      </c>
      <c r="D28" s="222"/>
      <c r="E28" s="222"/>
      <c r="F28" s="222" t="s">
        <v>4944</v>
      </c>
      <c r="G28" s="222"/>
      <c r="H28" s="222"/>
      <c r="I28" s="222" t="s">
        <v>4945</v>
      </c>
      <c r="J28" s="222"/>
      <c r="K28" s="222"/>
      <c r="L28" s="222" t="s">
        <v>4946</v>
      </c>
      <c r="M28" s="222"/>
      <c r="N28" s="222"/>
      <c r="O28" s="222" t="s">
        <v>4947</v>
      </c>
      <c r="P28" s="222"/>
      <c r="Q28" s="222"/>
      <c r="R28" s="222"/>
      <c r="S28" s="222" t="s">
        <v>4948</v>
      </c>
      <c r="T28" s="222"/>
      <c r="U28" s="222"/>
      <c r="V28" s="222" t="s">
        <v>4949</v>
      </c>
      <c r="W28" s="222"/>
      <c r="X28" s="222"/>
      <c r="Y28" s="222" t="s">
        <v>4950</v>
      </c>
      <c r="Z28" s="222"/>
      <c r="AA28" s="222"/>
      <c r="AB28" s="222" t="s">
        <v>4951</v>
      </c>
      <c r="AC28" s="222"/>
      <c r="AD28" s="222"/>
      <c r="AE28" s="222"/>
      <c r="AF28" s="222"/>
      <c r="AG28" s="222"/>
      <c r="AH28" s="222"/>
      <c r="AI28" s="222"/>
      <c r="AJ28" s="222"/>
      <c r="AK28" s="222"/>
      <c r="AL28" s="222"/>
      <c r="AM28" s="222"/>
      <c r="AN28" s="222"/>
      <c r="AO28" s="222"/>
      <c r="AP28" s="222"/>
      <c r="AQ28" s="222"/>
      <c r="AR28" s="222"/>
      <c r="AS28" s="222"/>
      <c r="AT28" s="222"/>
      <c r="AU28" s="222"/>
      <c r="AV28" s="222"/>
      <c r="AW28" s="222"/>
      <c r="AX28" s="222"/>
      <c r="AY28" s="222"/>
      <c r="AZ28" s="222"/>
      <c r="BA28" s="222"/>
      <c r="BB28" s="222"/>
      <c r="BC28" s="222"/>
      <c r="BD28" s="222"/>
      <c r="BE28" s="232"/>
      <c r="BF28" s="87"/>
      <c r="BG28" s="87"/>
      <c r="BH28" s="87"/>
      <c r="BI28" s="87"/>
    </row>
    <row r="29" spans="1:61" ht="15" customHeight="1">
      <c r="A29" s="86"/>
      <c r="B29" s="231"/>
      <c r="C29" s="223"/>
      <c r="D29" s="223"/>
      <c r="E29" s="223"/>
      <c r="F29" s="223"/>
      <c r="G29" s="223"/>
      <c r="H29" s="223"/>
      <c r="I29" s="223"/>
      <c r="J29" s="223"/>
      <c r="K29" s="223"/>
      <c r="L29" s="223"/>
      <c r="M29" s="223"/>
      <c r="N29" s="223"/>
      <c r="O29" s="223"/>
      <c r="P29" s="223"/>
      <c r="Q29" s="223"/>
      <c r="R29" s="223"/>
      <c r="S29" s="223"/>
      <c r="T29" s="223"/>
      <c r="U29" s="223"/>
      <c r="V29" s="223"/>
      <c r="W29" s="223"/>
      <c r="X29" s="223"/>
      <c r="Y29" s="223"/>
      <c r="Z29" s="223"/>
      <c r="AA29" s="223"/>
      <c r="AB29" s="223" t="s">
        <v>4952</v>
      </c>
      <c r="AC29" s="223"/>
      <c r="AD29" s="223"/>
      <c r="AE29" s="223"/>
      <c r="AF29" s="223"/>
      <c r="AG29" s="223"/>
      <c r="AH29" s="223"/>
      <c r="AI29" s="223"/>
      <c r="AJ29" s="223" t="s">
        <v>4953</v>
      </c>
      <c r="AK29" s="223"/>
      <c r="AL29" s="223"/>
      <c r="AM29" s="223"/>
      <c r="AN29" s="223"/>
      <c r="AO29" s="223"/>
      <c r="AP29" s="223"/>
      <c r="AQ29" s="223"/>
      <c r="AR29" s="223" t="s">
        <v>4954</v>
      </c>
      <c r="AS29" s="223"/>
      <c r="AT29" s="223"/>
      <c r="AU29" s="223"/>
      <c r="AV29" s="223"/>
      <c r="AW29" s="223"/>
      <c r="AX29" s="223"/>
      <c r="AY29" s="223"/>
      <c r="AZ29" s="223" t="s">
        <v>4955</v>
      </c>
      <c r="BA29" s="223"/>
      <c r="BB29" s="223"/>
      <c r="BC29" s="223"/>
      <c r="BD29" s="223"/>
      <c r="BE29" s="233"/>
      <c r="BF29" s="87"/>
      <c r="BG29" s="87"/>
      <c r="BH29" s="87"/>
      <c r="BI29" s="87"/>
    </row>
    <row r="30" spans="1:61" ht="24" customHeight="1">
      <c r="A30" s="86"/>
      <c r="B30" s="231"/>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t="s">
        <v>4956</v>
      </c>
      <c r="AC30" s="223"/>
      <c r="AD30" s="223"/>
      <c r="AE30" s="223"/>
      <c r="AF30" s="223" t="s">
        <v>4957</v>
      </c>
      <c r="AG30" s="223"/>
      <c r="AH30" s="223"/>
      <c r="AI30" s="223"/>
      <c r="AJ30" s="223" t="s">
        <v>4956</v>
      </c>
      <c r="AK30" s="223"/>
      <c r="AL30" s="223"/>
      <c r="AM30" s="223"/>
      <c r="AN30" s="223" t="s">
        <v>4957</v>
      </c>
      <c r="AO30" s="223"/>
      <c r="AP30" s="223"/>
      <c r="AQ30" s="223"/>
      <c r="AR30" s="223" t="s">
        <v>4956</v>
      </c>
      <c r="AS30" s="223"/>
      <c r="AT30" s="223"/>
      <c r="AU30" s="223"/>
      <c r="AV30" s="223" t="s">
        <v>4957</v>
      </c>
      <c r="AW30" s="223"/>
      <c r="AX30" s="223"/>
      <c r="AY30" s="223"/>
      <c r="AZ30" s="223"/>
      <c r="BA30" s="223"/>
      <c r="BB30" s="223"/>
      <c r="BC30" s="223"/>
      <c r="BD30" s="223"/>
      <c r="BE30" s="233"/>
      <c r="BF30" s="87"/>
      <c r="BG30" s="87"/>
      <c r="BH30" s="87"/>
      <c r="BI30" s="87"/>
    </row>
    <row r="31" spans="1:61" ht="48" customHeight="1">
      <c r="A31" s="88"/>
      <c r="B31" s="89" t="s">
        <v>4958</v>
      </c>
      <c r="C31" s="219" t="s">
        <v>4959</v>
      </c>
      <c r="D31" s="219"/>
      <c r="E31" s="219"/>
      <c r="F31" s="219" t="s">
        <v>1000</v>
      </c>
      <c r="G31" s="219"/>
      <c r="H31" s="219"/>
      <c r="I31" s="219" t="s">
        <v>4960</v>
      </c>
      <c r="J31" s="219"/>
      <c r="K31" s="219"/>
      <c r="L31" s="219" t="s">
        <v>1039</v>
      </c>
      <c r="M31" s="219"/>
      <c r="N31" s="219"/>
      <c r="O31" s="219" t="s">
        <v>4961</v>
      </c>
      <c r="P31" s="219"/>
      <c r="Q31" s="219"/>
      <c r="R31" s="219"/>
      <c r="S31" s="219" t="s">
        <v>4962</v>
      </c>
      <c r="T31" s="219"/>
      <c r="U31" s="219"/>
      <c r="V31" s="220" t="s">
        <v>4963</v>
      </c>
      <c r="W31" s="221"/>
      <c r="X31" s="221"/>
      <c r="Y31" s="219" t="s">
        <v>4964</v>
      </c>
      <c r="Z31" s="219"/>
      <c r="AA31" s="219"/>
      <c r="AB31" s="217" t="s">
        <v>4965</v>
      </c>
      <c r="AC31" s="217"/>
      <c r="AD31" s="217"/>
      <c r="AE31" s="217"/>
      <c r="AF31" s="217" t="s">
        <v>4966</v>
      </c>
      <c r="AG31" s="217"/>
      <c r="AH31" s="217"/>
      <c r="AI31" s="217"/>
      <c r="AJ31" s="217" t="s">
        <v>4967</v>
      </c>
      <c r="AK31" s="217"/>
      <c r="AL31" s="217"/>
      <c r="AM31" s="217"/>
      <c r="AN31" s="217" t="s">
        <v>4968</v>
      </c>
      <c r="AO31" s="217"/>
      <c r="AP31" s="217"/>
      <c r="AQ31" s="217"/>
      <c r="AR31" s="217" t="s">
        <v>4965</v>
      </c>
      <c r="AS31" s="217"/>
      <c r="AT31" s="217"/>
      <c r="AU31" s="217"/>
      <c r="AV31" s="217" t="s">
        <v>4969</v>
      </c>
      <c r="AW31" s="217"/>
      <c r="AX31" s="217"/>
      <c r="AY31" s="217"/>
      <c r="AZ31" s="217"/>
      <c r="BA31" s="217"/>
      <c r="BB31" s="217"/>
      <c r="BC31" s="217"/>
      <c r="BD31" s="217"/>
      <c r="BE31" s="218"/>
      <c r="BF31" s="90"/>
      <c r="BG31" s="90"/>
      <c r="BH31" s="90"/>
      <c r="BI31" s="90"/>
    </row>
    <row r="32" spans="1:61" ht="15" customHeight="1">
      <c r="B32" s="91" t="s">
        <v>4970</v>
      </c>
      <c r="C32" s="212"/>
      <c r="D32" s="212"/>
      <c r="E32" s="212"/>
      <c r="F32" s="212"/>
      <c r="G32" s="212"/>
      <c r="H32" s="212"/>
      <c r="I32" s="212"/>
      <c r="J32" s="212"/>
      <c r="K32" s="212"/>
      <c r="L32" s="212"/>
      <c r="M32" s="212"/>
      <c r="N32" s="212"/>
      <c r="O32" s="212"/>
      <c r="P32" s="212"/>
      <c r="Q32" s="212"/>
      <c r="R32" s="212"/>
      <c r="S32" s="212"/>
      <c r="T32" s="212"/>
      <c r="U32" s="212"/>
      <c r="V32" s="212"/>
      <c r="W32" s="212"/>
      <c r="X32" s="212"/>
      <c r="Y32" s="212"/>
      <c r="Z32" s="212"/>
      <c r="AA32" s="212"/>
      <c r="AB32" s="212"/>
      <c r="AC32" s="212"/>
      <c r="AD32" s="212"/>
      <c r="AE32" s="212"/>
      <c r="AF32" s="212"/>
      <c r="AG32" s="212"/>
      <c r="AH32" s="212"/>
      <c r="AI32" s="212"/>
      <c r="AJ32" s="212"/>
      <c r="AK32" s="212"/>
      <c r="AL32" s="212"/>
      <c r="AM32" s="212"/>
      <c r="AN32" s="212"/>
      <c r="AO32" s="212"/>
      <c r="AP32" s="212"/>
      <c r="AQ32" s="212"/>
      <c r="AR32" s="212"/>
      <c r="AS32" s="212"/>
      <c r="AT32" s="212"/>
      <c r="AU32" s="212"/>
      <c r="AV32" s="212"/>
      <c r="AW32" s="212"/>
      <c r="AX32" s="212"/>
      <c r="AY32" s="212"/>
      <c r="AZ32" s="212"/>
      <c r="BA32" s="212"/>
      <c r="BB32" s="212"/>
      <c r="BC32" s="212"/>
      <c r="BD32" s="212"/>
      <c r="BE32" s="213"/>
      <c r="BG32">
        <v>1</v>
      </c>
      <c r="BH32" t="s">
        <v>4968</v>
      </c>
    </row>
    <row r="33" spans="2:60" ht="15" customHeight="1">
      <c r="B33" s="91" t="s">
        <v>4971</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212"/>
      <c r="BE33" s="213"/>
      <c r="BG33">
        <v>2</v>
      </c>
      <c r="BH33" t="s">
        <v>4972</v>
      </c>
    </row>
    <row r="34" spans="2:60" ht="15" customHeight="1">
      <c r="B34" s="91" t="s">
        <v>4973</v>
      </c>
      <c r="C34" s="212"/>
      <c r="D34" s="212"/>
      <c r="E34" s="212"/>
      <c r="F34" s="212"/>
      <c r="G34" s="212"/>
      <c r="H34" s="212"/>
      <c r="I34" s="212"/>
      <c r="J34" s="212"/>
      <c r="K34" s="212"/>
      <c r="L34" s="212"/>
      <c r="M34" s="212"/>
      <c r="N34" s="212"/>
      <c r="O34" s="212"/>
      <c r="P34" s="212"/>
      <c r="Q34" s="212"/>
      <c r="R34" s="212"/>
      <c r="S34" s="212"/>
      <c r="T34" s="212"/>
      <c r="U34" s="212"/>
      <c r="V34" s="212"/>
      <c r="W34" s="212"/>
      <c r="X34" s="212"/>
      <c r="Y34" s="212"/>
      <c r="Z34" s="212"/>
      <c r="AA34" s="212"/>
      <c r="AB34" s="212"/>
      <c r="AC34" s="212"/>
      <c r="AD34" s="212"/>
      <c r="AE34" s="212"/>
      <c r="AF34" s="212"/>
      <c r="AG34" s="212"/>
      <c r="AH34" s="212"/>
      <c r="AI34" s="212"/>
      <c r="AJ34" s="212"/>
      <c r="AK34" s="212"/>
      <c r="AL34" s="212"/>
      <c r="AM34" s="212"/>
      <c r="AN34" s="212"/>
      <c r="AO34" s="212"/>
      <c r="AP34" s="212"/>
      <c r="AQ34" s="212"/>
      <c r="AR34" s="212"/>
      <c r="AS34" s="212"/>
      <c r="AT34" s="212"/>
      <c r="AU34" s="212"/>
      <c r="AV34" s="212"/>
      <c r="AW34" s="212"/>
      <c r="AX34" s="212"/>
      <c r="AY34" s="212"/>
      <c r="AZ34" s="214"/>
      <c r="BA34" s="215"/>
      <c r="BB34" s="212"/>
      <c r="BC34" s="212"/>
      <c r="BD34" s="215"/>
      <c r="BE34" s="216"/>
      <c r="BG34">
        <v>3</v>
      </c>
      <c r="BH34" t="s">
        <v>4966</v>
      </c>
    </row>
    <row r="35" spans="2:60" ht="15" customHeight="1">
      <c r="B35" s="91" t="s">
        <v>4974</v>
      </c>
      <c r="C35" s="212"/>
      <c r="D35" s="212"/>
      <c r="E35" s="212"/>
      <c r="F35" s="212"/>
      <c r="G35" s="212"/>
      <c r="H35" s="212"/>
      <c r="I35" s="212"/>
      <c r="J35" s="212"/>
      <c r="K35" s="212"/>
      <c r="L35" s="212"/>
      <c r="M35" s="212"/>
      <c r="N35" s="212"/>
      <c r="O35" s="212"/>
      <c r="P35" s="212"/>
      <c r="Q35" s="212"/>
      <c r="R35" s="212"/>
      <c r="S35" s="212"/>
      <c r="T35" s="212"/>
      <c r="U35" s="212"/>
      <c r="V35" s="212"/>
      <c r="W35" s="212"/>
      <c r="X35" s="212"/>
      <c r="Y35" s="212"/>
      <c r="Z35" s="212"/>
      <c r="AA35" s="212"/>
      <c r="AB35" s="212"/>
      <c r="AC35" s="212"/>
      <c r="AD35" s="212"/>
      <c r="AE35" s="212"/>
      <c r="AF35" s="212"/>
      <c r="AG35" s="212"/>
      <c r="AH35" s="212"/>
      <c r="AI35" s="212"/>
      <c r="AJ35" s="212"/>
      <c r="AK35" s="212"/>
      <c r="AL35" s="212"/>
      <c r="AM35" s="212"/>
      <c r="AN35" s="212"/>
      <c r="AO35" s="212"/>
      <c r="AP35" s="212"/>
      <c r="AQ35" s="212"/>
      <c r="AR35" s="212"/>
      <c r="AS35" s="212"/>
      <c r="AT35" s="212"/>
      <c r="AU35" s="212"/>
      <c r="AV35" s="212"/>
      <c r="AW35" s="212"/>
      <c r="AX35" s="212"/>
      <c r="AY35" s="212"/>
      <c r="AZ35" s="212"/>
      <c r="BA35" s="212"/>
      <c r="BB35" s="212"/>
      <c r="BC35" s="212"/>
      <c r="BD35" s="212"/>
      <c r="BE35" s="213"/>
      <c r="BG35">
        <v>4</v>
      </c>
      <c r="BH35" t="s">
        <v>4975</v>
      </c>
    </row>
    <row r="36" spans="2:60" ht="15" customHeight="1">
      <c r="B36" s="91" t="s">
        <v>4976</v>
      </c>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2"/>
      <c r="AA36" s="212"/>
      <c r="AB36" s="212"/>
      <c r="AC36" s="212"/>
      <c r="AD36" s="212"/>
      <c r="AE36" s="212"/>
      <c r="AF36" s="212"/>
      <c r="AG36" s="212"/>
      <c r="AH36" s="212"/>
      <c r="AI36" s="212"/>
      <c r="AJ36" s="212"/>
      <c r="AK36" s="212"/>
      <c r="AL36" s="212"/>
      <c r="AM36" s="212"/>
      <c r="AN36" s="212"/>
      <c r="AO36" s="212"/>
      <c r="AP36" s="212"/>
      <c r="AQ36" s="212"/>
      <c r="AR36" s="212"/>
      <c r="AS36" s="212"/>
      <c r="AT36" s="212"/>
      <c r="AU36" s="212"/>
      <c r="AV36" s="212"/>
      <c r="AW36" s="212"/>
      <c r="AX36" s="212"/>
      <c r="AY36" s="212"/>
      <c r="AZ36" s="212"/>
      <c r="BA36" s="212"/>
      <c r="BB36" s="212"/>
      <c r="BC36" s="212"/>
      <c r="BD36" s="212"/>
      <c r="BE36" s="213"/>
      <c r="BG36">
        <v>5</v>
      </c>
      <c r="BH36" t="s">
        <v>4977</v>
      </c>
    </row>
    <row r="37" spans="2:60" ht="15" customHeight="1">
      <c r="B37" s="91" t="s">
        <v>4978</v>
      </c>
      <c r="C37" s="212"/>
      <c r="D37" s="212"/>
      <c r="E37" s="212"/>
      <c r="F37" s="212"/>
      <c r="G37" s="212"/>
      <c r="H37" s="212"/>
      <c r="I37" s="212"/>
      <c r="J37" s="212"/>
      <c r="K37" s="212"/>
      <c r="L37" s="212"/>
      <c r="M37" s="212"/>
      <c r="N37" s="212"/>
      <c r="O37" s="212"/>
      <c r="P37" s="212"/>
      <c r="Q37" s="212"/>
      <c r="R37" s="212"/>
      <c r="S37" s="212"/>
      <c r="T37" s="212"/>
      <c r="U37" s="212"/>
      <c r="V37" s="212"/>
      <c r="W37" s="212"/>
      <c r="X37" s="212"/>
      <c r="Y37" s="212"/>
      <c r="Z37" s="212"/>
      <c r="AA37" s="212"/>
      <c r="AB37" s="212"/>
      <c r="AC37" s="212"/>
      <c r="AD37" s="212"/>
      <c r="AE37" s="212"/>
      <c r="AF37" s="212"/>
      <c r="AG37" s="212"/>
      <c r="AH37" s="212"/>
      <c r="AI37" s="212"/>
      <c r="AJ37" s="212"/>
      <c r="AK37" s="212"/>
      <c r="AL37" s="212"/>
      <c r="AM37" s="212"/>
      <c r="AN37" s="212"/>
      <c r="AO37" s="212"/>
      <c r="AP37" s="212"/>
      <c r="AQ37" s="212"/>
      <c r="AR37" s="212"/>
      <c r="AS37" s="212"/>
      <c r="AT37" s="212"/>
      <c r="AU37" s="212"/>
      <c r="AV37" s="212"/>
      <c r="AW37" s="212"/>
      <c r="AX37" s="212"/>
      <c r="AY37" s="212"/>
      <c r="AZ37" s="212"/>
      <c r="BA37" s="212"/>
      <c r="BB37" s="212"/>
      <c r="BC37" s="212"/>
      <c r="BD37" s="212"/>
      <c r="BE37" s="213"/>
      <c r="BG37">
        <v>6</v>
      </c>
      <c r="BH37" t="s">
        <v>4979</v>
      </c>
    </row>
    <row r="38" spans="2:60" ht="15" customHeight="1">
      <c r="B38" s="91" t="s">
        <v>4980</v>
      </c>
      <c r="C38" s="212"/>
      <c r="D38" s="212"/>
      <c r="E38" s="212"/>
      <c r="F38" s="212"/>
      <c r="G38" s="212"/>
      <c r="H38" s="212"/>
      <c r="I38" s="212"/>
      <c r="J38" s="212"/>
      <c r="K38" s="212"/>
      <c r="L38" s="212"/>
      <c r="M38" s="212"/>
      <c r="N38" s="212"/>
      <c r="O38" s="212"/>
      <c r="P38" s="212"/>
      <c r="Q38" s="212"/>
      <c r="R38" s="212"/>
      <c r="S38" s="212"/>
      <c r="T38" s="212"/>
      <c r="U38" s="212"/>
      <c r="V38" s="212"/>
      <c r="W38" s="212"/>
      <c r="X38" s="212"/>
      <c r="Y38" s="212"/>
      <c r="Z38" s="212"/>
      <c r="AA38" s="212"/>
      <c r="AB38" s="212"/>
      <c r="AC38" s="212"/>
      <c r="AD38" s="212"/>
      <c r="AE38" s="212"/>
      <c r="AF38" s="212"/>
      <c r="AG38" s="212"/>
      <c r="AH38" s="212"/>
      <c r="AI38" s="212"/>
      <c r="AJ38" s="212"/>
      <c r="AK38" s="212"/>
      <c r="AL38" s="212"/>
      <c r="AM38" s="212"/>
      <c r="AN38" s="212"/>
      <c r="AO38" s="212"/>
      <c r="AP38" s="212"/>
      <c r="AQ38" s="212"/>
      <c r="AR38" s="212"/>
      <c r="AS38" s="212"/>
      <c r="AT38" s="212"/>
      <c r="AU38" s="212"/>
      <c r="AV38" s="212"/>
      <c r="AW38" s="212"/>
      <c r="AX38" s="212"/>
      <c r="AY38" s="212"/>
      <c r="AZ38" s="212"/>
      <c r="BA38" s="212"/>
      <c r="BB38" s="212"/>
      <c r="BC38" s="212"/>
      <c r="BD38" s="212"/>
      <c r="BE38" s="213"/>
      <c r="BG38">
        <v>7</v>
      </c>
      <c r="BH38" t="s">
        <v>4981</v>
      </c>
    </row>
    <row r="39" spans="2:60" ht="15" customHeight="1">
      <c r="B39" s="91" t="s">
        <v>4982</v>
      </c>
      <c r="C39" s="212"/>
      <c r="D39" s="212"/>
      <c r="E39" s="212"/>
      <c r="F39" s="212"/>
      <c r="G39" s="212"/>
      <c r="H39" s="212"/>
      <c r="I39" s="212"/>
      <c r="J39" s="212"/>
      <c r="K39" s="212"/>
      <c r="L39" s="212"/>
      <c r="M39" s="212"/>
      <c r="N39" s="212"/>
      <c r="O39" s="212"/>
      <c r="P39" s="212"/>
      <c r="Q39" s="212"/>
      <c r="R39" s="212"/>
      <c r="S39" s="212"/>
      <c r="T39" s="212"/>
      <c r="U39" s="212"/>
      <c r="V39" s="212"/>
      <c r="W39" s="212"/>
      <c r="X39" s="212"/>
      <c r="Y39" s="212"/>
      <c r="Z39" s="212"/>
      <c r="AA39" s="212"/>
      <c r="AB39" s="212"/>
      <c r="AC39" s="212"/>
      <c r="AD39" s="212"/>
      <c r="AE39" s="212"/>
      <c r="AF39" s="212"/>
      <c r="AG39" s="212"/>
      <c r="AH39" s="212"/>
      <c r="AI39" s="212"/>
      <c r="AJ39" s="212"/>
      <c r="AK39" s="212"/>
      <c r="AL39" s="212"/>
      <c r="AM39" s="212"/>
      <c r="AN39" s="212"/>
      <c r="AO39" s="212"/>
      <c r="AP39" s="212"/>
      <c r="AQ39" s="212"/>
      <c r="AR39" s="212"/>
      <c r="AS39" s="212"/>
      <c r="AT39" s="212"/>
      <c r="AU39" s="212"/>
      <c r="AV39" s="212"/>
      <c r="AW39" s="212"/>
      <c r="AX39" s="212"/>
      <c r="AY39" s="212"/>
      <c r="AZ39" s="212"/>
      <c r="BA39" s="212"/>
      <c r="BB39" s="212"/>
      <c r="BC39" s="212"/>
      <c r="BD39" s="212"/>
      <c r="BE39" s="213"/>
      <c r="BG39">
        <v>8</v>
      </c>
      <c r="BH39" t="s">
        <v>4983</v>
      </c>
    </row>
    <row r="40" spans="2:60" ht="15" customHeight="1">
      <c r="B40" s="91" t="s">
        <v>4984</v>
      </c>
      <c r="C40" s="212"/>
      <c r="D40" s="212"/>
      <c r="E40" s="212"/>
      <c r="F40" s="212"/>
      <c r="G40" s="212"/>
      <c r="H40" s="212"/>
      <c r="I40" s="212"/>
      <c r="J40" s="212"/>
      <c r="K40" s="212"/>
      <c r="L40" s="212"/>
      <c r="M40" s="212"/>
      <c r="N40" s="212"/>
      <c r="O40" s="212"/>
      <c r="P40" s="212"/>
      <c r="Q40" s="212"/>
      <c r="R40" s="212"/>
      <c r="S40" s="212"/>
      <c r="T40" s="212"/>
      <c r="U40" s="212"/>
      <c r="V40" s="212"/>
      <c r="W40" s="212"/>
      <c r="X40" s="212"/>
      <c r="Y40" s="212"/>
      <c r="Z40" s="212"/>
      <c r="AA40" s="212"/>
      <c r="AB40" s="212"/>
      <c r="AC40" s="212"/>
      <c r="AD40" s="212"/>
      <c r="AE40" s="212"/>
      <c r="AF40" s="212"/>
      <c r="AG40" s="212"/>
      <c r="AH40" s="212"/>
      <c r="AI40" s="212"/>
      <c r="AJ40" s="212"/>
      <c r="AK40" s="212"/>
      <c r="AL40" s="212"/>
      <c r="AM40" s="212"/>
      <c r="AN40" s="212"/>
      <c r="AO40" s="212"/>
      <c r="AP40" s="212"/>
      <c r="AQ40" s="212"/>
      <c r="AR40" s="212"/>
      <c r="AS40" s="212"/>
      <c r="AT40" s="212"/>
      <c r="AU40" s="212"/>
      <c r="AV40" s="212"/>
      <c r="AW40" s="212"/>
      <c r="AX40" s="212"/>
      <c r="AY40" s="212"/>
      <c r="AZ40" s="212"/>
      <c r="BA40" s="212"/>
      <c r="BB40" s="212"/>
      <c r="BC40" s="212"/>
      <c r="BD40" s="212"/>
      <c r="BE40" s="213"/>
      <c r="BG40">
        <v>9</v>
      </c>
      <c r="BH40" t="s">
        <v>4985</v>
      </c>
    </row>
    <row r="41" spans="2:60" ht="15" customHeight="1">
      <c r="B41" s="91" t="s">
        <v>4986</v>
      </c>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2"/>
      <c r="AL41" s="212"/>
      <c r="AM41" s="212"/>
      <c r="AN41" s="212"/>
      <c r="AO41" s="212"/>
      <c r="AP41" s="212"/>
      <c r="AQ41" s="212"/>
      <c r="AR41" s="212"/>
      <c r="AS41" s="212"/>
      <c r="AT41" s="212"/>
      <c r="AU41" s="212"/>
      <c r="AV41" s="212"/>
      <c r="AW41" s="212"/>
      <c r="AX41" s="212"/>
      <c r="AY41" s="212"/>
      <c r="AZ41" s="212"/>
      <c r="BA41" s="212"/>
      <c r="BB41" s="212"/>
      <c r="BC41" s="212"/>
      <c r="BD41" s="212"/>
      <c r="BE41" s="213"/>
      <c r="BG41">
        <v>10</v>
      </c>
      <c r="BH41" t="s">
        <v>4987</v>
      </c>
    </row>
    <row r="42" spans="2:60" ht="15" customHeight="1">
      <c r="B42" s="91" t="s">
        <v>4988</v>
      </c>
      <c r="C42" s="212"/>
      <c r="D42" s="212"/>
      <c r="E42" s="212"/>
      <c r="F42" s="212"/>
      <c r="G42" s="212"/>
      <c r="H42" s="212"/>
      <c r="I42" s="212"/>
      <c r="J42" s="212"/>
      <c r="K42" s="212"/>
      <c r="L42" s="212"/>
      <c r="M42" s="212"/>
      <c r="N42" s="212"/>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2"/>
      <c r="AL42" s="212"/>
      <c r="AM42" s="212"/>
      <c r="AN42" s="212"/>
      <c r="AO42" s="212"/>
      <c r="AP42" s="212"/>
      <c r="AQ42" s="212"/>
      <c r="AR42" s="212"/>
      <c r="AS42" s="212"/>
      <c r="AT42" s="212"/>
      <c r="AU42" s="212"/>
      <c r="AV42" s="212"/>
      <c r="AW42" s="212"/>
      <c r="AX42" s="212"/>
      <c r="AY42" s="212"/>
      <c r="AZ42" s="212"/>
      <c r="BA42" s="212"/>
      <c r="BB42" s="212"/>
      <c r="BC42" s="212"/>
      <c r="BD42" s="212"/>
      <c r="BE42" s="213"/>
    </row>
    <row r="43" spans="2:60" ht="15" customHeight="1">
      <c r="B43" s="91" t="s">
        <v>4989</v>
      </c>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212"/>
      <c r="BD43" s="212"/>
      <c r="BE43" s="213"/>
    </row>
    <row r="44" spans="2:60" ht="15" customHeight="1">
      <c r="B44" s="91" t="s">
        <v>4990</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212"/>
      <c r="BD44" s="212"/>
      <c r="BE44" s="213"/>
    </row>
    <row r="45" spans="2:60" ht="15" customHeight="1">
      <c r="B45" s="91" t="s">
        <v>4991</v>
      </c>
      <c r="C45" s="212"/>
      <c r="D45" s="212"/>
      <c r="E45" s="212"/>
      <c r="F45" s="212"/>
      <c r="G45" s="212"/>
      <c r="H45" s="212"/>
      <c r="I45" s="212"/>
      <c r="J45" s="212"/>
      <c r="K45" s="212"/>
      <c r="L45" s="212"/>
      <c r="M45" s="212"/>
      <c r="N45" s="212"/>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2"/>
      <c r="AL45" s="212"/>
      <c r="AM45" s="212"/>
      <c r="AN45" s="212"/>
      <c r="AO45" s="212"/>
      <c r="AP45" s="212"/>
      <c r="AQ45" s="212"/>
      <c r="AR45" s="212"/>
      <c r="AS45" s="212"/>
      <c r="AT45" s="212"/>
      <c r="AU45" s="212"/>
      <c r="AV45" s="212"/>
      <c r="AW45" s="212"/>
      <c r="AX45" s="212"/>
      <c r="AY45" s="212"/>
      <c r="AZ45" s="212"/>
      <c r="BA45" s="212"/>
      <c r="BB45" s="212"/>
      <c r="BC45" s="212"/>
      <c r="BD45" s="212"/>
      <c r="BE45" s="213"/>
    </row>
    <row r="46" spans="2:60" ht="15" customHeight="1">
      <c r="B46" s="91" t="s">
        <v>4992</v>
      </c>
      <c r="C46" s="212"/>
      <c r="D46" s="212"/>
      <c r="E46" s="212"/>
      <c r="F46" s="212"/>
      <c r="G46" s="212"/>
      <c r="H46" s="212"/>
      <c r="I46" s="212"/>
      <c r="J46" s="212"/>
      <c r="K46" s="212"/>
      <c r="L46" s="212"/>
      <c r="M46" s="212"/>
      <c r="N46" s="212"/>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2"/>
      <c r="AL46" s="212"/>
      <c r="AM46" s="212"/>
      <c r="AN46" s="212"/>
      <c r="AO46" s="212"/>
      <c r="AP46" s="212"/>
      <c r="AQ46" s="212"/>
      <c r="AR46" s="212"/>
      <c r="AS46" s="212"/>
      <c r="AT46" s="212"/>
      <c r="AU46" s="212"/>
      <c r="AV46" s="212"/>
      <c r="AW46" s="212"/>
      <c r="AX46" s="212"/>
      <c r="AY46" s="212"/>
      <c r="AZ46" s="212"/>
      <c r="BA46" s="212"/>
      <c r="BB46" s="212"/>
      <c r="BC46" s="212"/>
      <c r="BD46" s="212"/>
      <c r="BE46" s="213"/>
    </row>
    <row r="47" spans="2:60" ht="15" customHeight="1">
      <c r="B47" s="91" t="s">
        <v>4993</v>
      </c>
      <c r="C47" s="212"/>
      <c r="D47" s="212"/>
      <c r="E47" s="212"/>
      <c r="F47" s="212"/>
      <c r="G47" s="212"/>
      <c r="H47" s="212"/>
      <c r="I47" s="212"/>
      <c r="J47" s="212"/>
      <c r="K47" s="212"/>
      <c r="L47" s="212"/>
      <c r="M47" s="212"/>
      <c r="N47" s="212"/>
      <c r="O47" s="212"/>
      <c r="P47" s="212"/>
      <c r="Q47" s="212"/>
      <c r="R47" s="212"/>
      <c r="S47" s="212"/>
      <c r="T47" s="212"/>
      <c r="U47" s="212"/>
      <c r="V47" s="212"/>
      <c r="W47" s="212"/>
      <c r="X47" s="212"/>
      <c r="Y47" s="212"/>
      <c r="Z47" s="212"/>
      <c r="AA47" s="212"/>
      <c r="AB47" s="212"/>
      <c r="AC47" s="212"/>
      <c r="AD47" s="212"/>
      <c r="AE47" s="212"/>
      <c r="AF47" s="212"/>
      <c r="AG47" s="212"/>
      <c r="AH47" s="212"/>
      <c r="AI47" s="212"/>
      <c r="AJ47" s="212"/>
      <c r="AK47" s="212"/>
      <c r="AL47" s="212"/>
      <c r="AM47" s="212"/>
      <c r="AN47" s="212"/>
      <c r="AO47" s="212"/>
      <c r="AP47" s="212"/>
      <c r="AQ47" s="212"/>
      <c r="AR47" s="212"/>
      <c r="AS47" s="212"/>
      <c r="AT47" s="212"/>
      <c r="AU47" s="212"/>
      <c r="AV47" s="212"/>
      <c r="AW47" s="212"/>
      <c r="AX47" s="212"/>
      <c r="AY47" s="212"/>
      <c r="AZ47" s="212"/>
      <c r="BA47" s="212"/>
      <c r="BB47" s="212"/>
      <c r="BC47" s="212"/>
      <c r="BD47" s="212"/>
      <c r="BE47" s="213"/>
    </row>
    <row r="48" spans="2:60" ht="15" customHeight="1">
      <c r="B48" s="91" t="s">
        <v>4994</v>
      </c>
      <c r="C48" s="212"/>
      <c r="D48" s="212"/>
      <c r="E48" s="212"/>
      <c r="F48" s="212"/>
      <c r="G48" s="212"/>
      <c r="H48" s="212"/>
      <c r="I48" s="212"/>
      <c r="J48" s="212"/>
      <c r="K48" s="212"/>
      <c r="L48" s="212"/>
      <c r="M48" s="212"/>
      <c r="N48" s="212"/>
      <c r="O48" s="212"/>
      <c r="P48" s="212"/>
      <c r="Q48" s="212"/>
      <c r="R48" s="212"/>
      <c r="S48" s="212"/>
      <c r="T48" s="212"/>
      <c r="U48" s="212"/>
      <c r="V48" s="212"/>
      <c r="W48" s="212"/>
      <c r="X48" s="212"/>
      <c r="Y48" s="212"/>
      <c r="Z48" s="212"/>
      <c r="AA48" s="212"/>
      <c r="AB48" s="212"/>
      <c r="AC48" s="212"/>
      <c r="AD48" s="212"/>
      <c r="AE48" s="212"/>
      <c r="AF48" s="212"/>
      <c r="AG48" s="212"/>
      <c r="AH48" s="212"/>
      <c r="AI48" s="212"/>
      <c r="AJ48" s="212"/>
      <c r="AK48" s="212"/>
      <c r="AL48" s="212"/>
      <c r="AM48" s="212"/>
      <c r="AN48" s="212"/>
      <c r="AO48" s="212"/>
      <c r="AP48" s="212"/>
      <c r="AQ48" s="212"/>
      <c r="AR48" s="212"/>
      <c r="AS48" s="212"/>
      <c r="AT48" s="212"/>
      <c r="AU48" s="212"/>
      <c r="AV48" s="212"/>
      <c r="AW48" s="212"/>
      <c r="AX48" s="212"/>
      <c r="AY48" s="212"/>
      <c r="AZ48" s="212"/>
      <c r="BA48" s="212"/>
      <c r="BB48" s="212"/>
      <c r="BC48" s="212"/>
      <c r="BD48" s="212"/>
      <c r="BE48" s="213"/>
    </row>
    <row r="49" spans="2:57" ht="15" customHeight="1">
      <c r="B49" s="91" t="s">
        <v>4995</v>
      </c>
      <c r="C49" s="212"/>
      <c r="D49" s="212"/>
      <c r="E49" s="212"/>
      <c r="F49" s="212"/>
      <c r="G49" s="212"/>
      <c r="H49" s="212"/>
      <c r="I49" s="212"/>
      <c r="J49" s="212"/>
      <c r="K49" s="212"/>
      <c r="L49" s="212"/>
      <c r="M49" s="212"/>
      <c r="N49" s="212"/>
      <c r="O49" s="212"/>
      <c r="P49" s="212"/>
      <c r="Q49" s="212"/>
      <c r="R49" s="212"/>
      <c r="S49" s="212"/>
      <c r="T49" s="212"/>
      <c r="U49" s="212"/>
      <c r="V49" s="212"/>
      <c r="W49" s="212"/>
      <c r="X49" s="212"/>
      <c r="Y49" s="212"/>
      <c r="Z49" s="212"/>
      <c r="AA49" s="212"/>
      <c r="AB49" s="212"/>
      <c r="AC49" s="212"/>
      <c r="AD49" s="212"/>
      <c r="AE49" s="212"/>
      <c r="AF49" s="212"/>
      <c r="AG49" s="212"/>
      <c r="AH49" s="212"/>
      <c r="AI49" s="212"/>
      <c r="AJ49" s="212"/>
      <c r="AK49" s="212"/>
      <c r="AL49" s="212"/>
      <c r="AM49" s="212"/>
      <c r="AN49" s="212"/>
      <c r="AO49" s="212"/>
      <c r="AP49" s="212"/>
      <c r="AQ49" s="212"/>
      <c r="AR49" s="212"/>
      <c r="AS49" s="212"/>
      <c r="AT49" s="212"/>
      <c r="AU49" s="212"/>
      <c r="AV49" s="212"/>
      <c r="AW49" s="212"/>
      <c r="AX49" s="212"/>
      <c r="AY49" s="212"/>
      <c r="AZ49" s="212"/>
      <c r="BA49" s="212"/>
      <c r="BB49" s="212"/>
      <c r="BC49" s="212"/>
      <c r="BD49" s="212"/>
      <c r="BE49" s="213"/>
    </row>
    <row r="50" spans="2:57" ht="15" customHeight="1">
      <c r="B50" s="91" t="s">
        <v>4996</v>
      </c>
      <c r="C50" s="212"/>
      <c r="D50" s="212"/>
      <c r="E50" s="212"/>
      <c r="F50" s="212"/>
      <c r="G50" s="212"/>
      <c r="H50" s="212"/>
      <c r="I50" s="212"/>
      <c r="J50" s="212"/>
      <c r="K50" s="212"/>
      <c r="L50" s="212"/>
      <c r="M50" s="212"/>
      <c r="N50" s="212"/>
      <c r="O50" s="212"/>
      <c r="P50" s="212"/>
      <c r="Q50" s="212"/>
      <c r="R50" s="212"/>
      <c r="S50" s="212"/>
      <c r="T50" s="212"/>
      <c r="U50" s="212"/>
      <c r="V50" s="212"/>
      <c r="W50" s="212"/>
      <c r="X50" s="212"/>
      <c r="Y50" s="212"/>
      <c r="Z50" s="212"/>
      <c r="AA50" s="212"/>
      <c r="AB50" s="212"/>
      <c r="AC50" s="212"/>
      <c r="AD50" s="212"/>
      <c r="AE50" s="212"/>
      <c r="AF50" s="212"/>
      <c r="AG50" s="212"/>
      <c r="AH50" s="212"/>
      <c r="AI50" s="212"/>
      <c r="AJ50" s="212"/>
      <c r="AK50" s="212"/>
      <c r="AL50" s="212"/>
      <c r="AM50" s="212"/>
      <c r="AN50" s="212"/>
      <c r="AO50" s="212"/>
      <c r="AP50" s="212"/>
      <c r="AQ50" s="212"/>
      <c r="AR50" s="212"/>
      <c r="AS50" s="212"/>
      <c r="AT50" s="212"/>
      <c r="AU50" s="212"/>
      <c r="AV50" s="212"/>
      <c r="AW50" s="212"/>
      <c r="AX50" s="212"/>
      <c r="AY50" s="212"/>
      <c r="AZ50" s="212"/>
      <c r="BA50" s="212"/>
      <c r="BB50" s="212"/>
      <c r="BC50" s="212"/>
      <c r="BD50" s="212"/>
      <c r="BE50" s="213"/>
    </row>
    <row r="51" spans="2:57" ht="15" customHeight="1">
      <c r="B51" s="91" t="s">
        <v>4997</v>
      </c>
      <c r="C51" s="212"/>
      <c r="D51" s="212"/>
      <c r="E51" s="212"/>
      <c r="F51" s="212"/>
      <c r="G51" s="212"/>
      <c r="H51" s="212"/>
      <c r="I51" s="212"/>
      <c r="J51" s="212"/>
      <c r="K51" s="212"/>
      <c r="L51" s="212"/>
      <c r="M51" s="212"/>
      <c r="N51" s="212"/>
      <c r="O51" s="212"/>
      <c r="P51" s="212"/>
      <c r="Q51" s="212"/>
      <c r="R51" s="212"/>
      <c r="S51" s="212"/>
      <c r="T51" s="212"/>
      <c r="U51" s="212"/>
      <c r="V51" s="212"/>
      <c r="W51" s="212"/>
      <c r="X51" s="212"/>
      <c r="Y51" s="212"/>
      <c r="Z51" s="212"/>
      <c r="AA51" s="212"/>
      <c r="AB51" s="212"/>
      <c r="AC51" s="212"/>
      <c r="AD51" s="212"/>
      <c r="AE51" s="212"/>
      <c r="AF51" s="212"/>
      <c r="AG51" s="212"/>
      <c r="AH51" s="212"/>
      <c r="AI51" s="212"/>
      <c r="AJ51" s="212"/>
      <c r="AK51" s="212"/>
      <c r="AL51" s="212"/>
      <c r="AM51" s="212"/>
      <c r="AN51" s="212"/>
      <c r="AO51" s="212"/>
      <c r="AP51" s="212"/>
      <c r="AQ51" s="212"/>
      <c r="AR51" s="212"/>
      <c r="AS51" s="212"/>
      <c r="AT51" s="212"/>
      <c r="AU51" s="212"/>
      <c r="AV51" s="212"/>
      <c r="AW51" s="212"/>
      <c r="AX51" s="212"/>
      <c r="AY51" s="212"/>
      <c r="AZ51" s="212"/>
      <c r="BA51" s="212"/>
      <c r="BB51" s="212"/>
      <c r="BC51" s="212"/>
      <c r="BD51" s="212"/>
      <c r="BE51" s="213"/>
    </row>
    <row r="52" spans="2:57" ht="15" customHeight="1">
      <c r="B52" s="91" t="s">
        <v>4998</v>
      </c>
      <c r="C52" s="212"/>
      <c r="D52" s="212"/>
      <c r="E52" s="212"/>
      <c r="F52" s="212"/>
      <c r="G52" s="212"/>
      <c r="H52" s="212"/>
      <c r="I52" s="212"/>
      <c r="J52" s="212"/>
      <c r="K52" s="212"/>
      <c r="L52" s="212"/>
      <c r="M52" s="212"/>
      <c r="N52" s="212"/>
      <c r="O52" s="212"/>
      <c r="P52" s="212"/>
      <c r="Q52" s="212"/>
      <c r="R52" s="212"/>
      <c r="S52" s="212"/>
      <c r="T52" s="212"/>
      <c r="U52" s="212"/>
      <c r="V52" s="212"/>
      <c r="W52" s="212"/>
      <c r="X52" s="212"/>
      <c r="Y52" s="212"/>
      <c r="Z52" s="212"/>
      <c r="AA52" s="212"/>
      <c r="AB52" s="212"/>
      <c r="AC52" s="212"/>
      <c r="AD52" s="212"/>
      <c r="AE52" s="212"/>
      <c r="AF52" s="212"/>
      <c r="AG52" s="212"/>
      <c r="AH52" s="212"/>
      <c r="AI52" s="212"/>
      <c r="AJ52" s="212"/>
      <c r="AK52" s="212"/>
      <c r="AL52" s="212"/>
      <c r="AM52" s="212"/>
      <c r="AN52" s="212"/>
      <c r="AO52" s="212"/>
      <c r="AP52" s="212"/>
      <c r="AQ52" s="212"/>
      <c r="AR52" s="212"/>
      <c r="AS52" s="212"/>
      <c r="AT52" s="212"/>
      <c r="AU52" s="212"/>
      <c r="AV52" s="212"/>
      <c r="AW52" s="212"/>
      <c r="AX52" s="212"/>
      <c r="AY52" s="212"/>
      <c r="AZ52" s="212"/>
      <c r="BA52" s="212"/>
      <c r="BB52" s="212"/>
      <c r="BC52" s="212"/>
      <c r="BD52" s="212"/>
      <c r="BE52" s="213"/>
    </row>
    <row r="53" spans="2:57" ht="15" customHeight="1">
      <c r="B53" s="91" t="s">
        <v>4999</v>
      </c>
      <c r="C53" s="212"/>
      <c r="D53" s="212"/>
      <c r="E53" s="212"/>
      <c r="F53" s="212"/>
      <c r="G53" s="212"/>
      <c r="H53" s="212"/>
      <c r="I53" s="212"/>
      <c r="J53" s="212"/>
      <c r="K53" s="212"/>
      <c r="L53" s="212"/>
      <c r="M53" s="212"/>
      <c r="N53" s="212"/>
      <c r="O53" s="212"/>
      <c r="P53" s="212"/>
      <c r="Q53" s="212"/>
      <c r="R53" s="212"/>
      <c r="S53" s="212"/>
      <c r="T53" s="212"/>
      <c r="U53" s="212"/>
      <c r="V53" s="212"/>
      <c r="W53" s="212"/>
      <c r="X53" s="212"/>
      <c r="Y53" s="212"/>
      <c r="Z53" s="212"/>
      <c r="AA53" s="212"/>
      <c r="AB53" s="212"/>
      <c r="AC53" s="212"/>
      <c r="AD53" s="212"/>
      <c r="AE53" s="212"/>
      <c r="AF53" s="212"/>
      <c r="AG53" s="212"/>
      <c r="AH53" s="212"/>
      <c r="AI53" s="212"/>
      <c r="AJ53" s="212"/>
      <c r="AK53" s="212"/>
      <c r="AL53" s="212"/>
      <c r="AM53" s="212"/>
      <c r="AN53" s="212"/>
      <c r="AO53" s="212"/>
      <c r="AP53" s="212"/>
      <c r="AQ53" s="212"/>
      <c r="AR53" s="212"/>
      <c r="AS53" s="212"/>
      <c r="AT53" s="212"/>
      <c r="AU53" s="212"/>
      <c r="AV53" s="212"/>
      <c r="AW53" s="212"/>
      <c r="AX53" s="212"/>
      <c r="AY53" s="212"/>
      <c r="AZ53" s="212"/>
      <c r="BA53" s="212"/>
      <c r="BB53" s="212"/>
      <c r="BC53" s="212"/>
      <c r="BD53" s="212"/>
      <c r="BE53" s="213"/>
    </row>
    <row r="54" spans="2:57" ht="15" customHeight="1">
      <c r="B54" s="91" t="s">
        <v>5000</v>
      </c>
      <c r="C54" s="212"/>
      <c r="D54" s="212"/>
      <c r="E54" s="212"/>
      <c r="F54" s="212"/>
      <c r="G54" s="212"/>
      <c r="H54" s="212"/>
      <c r="I54" s="212"/>
      <c r="J54" s="212"/>
      <c r="K54" s="212"/>
      <c r="L54" s="212"/>
      <c r="M54" s="212"/>
      <c r="N54" s="212"/>
      <c r="O54" s="212"/>
      <c r="P54" s="212"/>
      <c r="Q54" s="212"/>
      <c r="R54" s="212"/>
      <c r="S54" s="212"/>
      <c r="T54" s="212"/>
      <c r="U54" s="212"/>
      <c r="V54" s="212"/>
      <c r="W54" s="212"/>
      <c r="X54" s="212"/>
      <c r="Y54" s="212"/>
      <c r="Z54" s="212"/>
      <c r="AA54" s="212"/>
      <c r="AB54" s="212"/>
      <c r="AC54" s="212"/>
      <c r="AD54" s="212"/>
      <c r="AE54" s="212"/>
      <c r="AF54" s="212"/>
      <c r="AG54" s="212"/>
      <c r="AH54" s="212"/>
      <c r="AI54" s="212"/>
      <c r="AJ54" s="212"/>
      <c r="AK54" s="212"/>
      <c r="AL54" s="212"/>
      <c r="AM54" s="212"/>
      <c r="AN54" s="212"/>
      <c r="AO54" s="212"/>
      <c r="AP54" s="212"/>
      <c r="AQ54" s="212"/>
      <c r="AR54" s="212"/>
      <c r="AS54" s="212"/>
      <c r="AT54" s="212"/>
      <c r="AU54" s="212"/>
      <c r="AV54" s="212"/>
      <c r="AW54" s="212"/>
      <c r="AX54" s="212"/>
      <c r="AY54" s="212"/>
      <c r="AZ54" s="212"/>
      <c r="BA54" s="212"/>
      <c r="BB54" s="212"/>
      <c r="BC54" s="212"/>
      <c r="BD54" s="212"/>
      <c r="BE54" s="213"/>
    </row>
    <row r="55" spans="2:57" ht="15" customHeight="1">
      <c r="B55" s="91" t="s">
        <v>5001</v>
      </c>
      <c r="C55" s="212"/>
      <c r="D55" s="212"/>
      <c r="E55" s="212"/>
      <c r="F55" s="212"/>
      <c r="G55" s="212"/>
      <c r="H55" s="212"/>
      <c r="I55" s="212"/>
      <c r="J55" s="212"/>
      <c r="K55" s="212"/>
      <c r="L55" s="212"/>
      <c r="M55" s="212"/>
      <c r="N55" s="212"/>
      <c r="O55" s="212"/>
      <c r="P55" s="212"/>
      <c r="Q55" s="212"/>
      <c r="R55" s="212"/>
      <c r="S55" s="212"/>
      <c r="T55" s="212"/>
      <c r="U55" s="212"/>
      <c r="V55" s="212"/>
      <c r="W55" s="212"/>
      <c r="X55" s="212"/>
      <c r="Y55" s="212"/>
      <c r="Z55" s="212"/>
      <c r="AA55" s="212"/>
      <c r="AB55" s="212"/>
      <c r="AC55" s="212"/>
      <c r="AD55" s="212"/>
      <c r="AE55" s="212"/>
      <c r="AF55" s="212"/>
      <c r="AG55" s="212"/>
      <c r="AH55" s="212"/>
      <c r="AI55" s="212"/>
      <c r="AJ55" s="212"/>
      <c r="AK55" s="212"/>
      <c r="AL55" s="212"/>
      <c r="AM55" s="212"/>
      <c r="AN55" s="212"/>
      <c r="AO55" s="212"/>
      <c r="AP55" s="212"/>
      <c r="AQ55" s="212"/>
      <c r="AR55" s="212"/>
      <c r="AS55" s="212"/>
      <c r="AT55" s="212"/>
      <c r="AU55" s="212"/>
      <c r="AV55" s="212"/>
      <c r="AW55" s="212"/>
      <c r="AX55" s="212"/>
      <c r="AY55" s="212"/>
      <c r="AZ55" s="212"/>
      <c r="BA55" s="212"/>
      <c r="BB55" s="212"/>
      <c r="BC55" s="212"/>
      <c r="BD55" s="212"/>
      <c r="BE55" s="213"/>
    </row>
    <row r="56" spans="2:57" ht="15" customHeight="1">
      <c r="B56" s="91" t="s">
        <v>5002</v>
      </c>
      <c r="C56" s="212"/>
      <c r="D56" s="212"/>
      <c r="E56" s="212"/>
      <c r="F56" s="212"/>
      <c r="G56" s="212"/>
      <c r="H56" s="212"/>
      <c r="I56" s="212"/>
      <c r="J56" s="212"/>
      <c r="K56" s="212"/>
      <c r="L56" s="212"/>
      <c r="M56" s="212"/>
      <c r="N56" s="212"/>
      <c r="O56" s="212"/>
      <c r="P56" s="212"/>
      <c r="Q56" s="212"/>
      <c r="R56" s="212"/>
      <c r="S56" s="212"/>
      <c r="T56" s="212"/>
      <c r="U56" s="212"/>
      <c r="V56" s="212"/>
      <c r="W56" s="212"/>
      <c r="X56" s="212"/>
      <c r="Y56" s="212"/>
      <c r="Z56" s="212"/>
      <c r="AA56" s="212"/>
      <c r="AB56" s="212"/>
      <c r="AC56" s="212"/>
      <c r="AD56" s="212"/>
      <c r="AE56" s="212"/>
      <c r="AF56" s="212"/>
      <c r="AG56" s="212"/>
      <c r="AH56" s="212"/>
      <c r="AI56" s="212"/>
      <c r="AJ56" s="212"/>
      <c r="AK56" s="212"/>
      <c r="AL56" s="212"/>
      <c r="AM56" s="212"/>
      <c r="AN56" s="212"/>
      <c r="AO56" s="212"/>
      <c r="AP56" s="212"/>
      <c r="AQ56" s="212"/>
      <c r="AR56" s="212"/>
      <c r="AS56" s="212"/>
      <c r="AT56" s="212"/>
      <c r="AU56" s="212"/>
      <c r="AV56" s="212"/>
      <c r="AW56" s="212"/>
      <c r="AX56" s="212"/>
      <c r="AY56" s="212"/>
      <c r="AZ56" s="212"/>
      <c r="BA56" s="212"/>
      <c r="BB56" s="212"/>
      <c r="BC56" s="212"/>
      <c r="BD56" s="212"/>
      <c r="BE56" s="213"/>
    </row>
    <row r="57" spans="2:57" ht="15" customHeight="1">
      <c r="B57" s="91" t="s">
        <v>5003</v>
      </c>
      <c r="C57" s="212"/>
      <c r="D57" s="212"/>
      <c r="E57" s="212"/>
      <c r="F57" s="212"/>
      <c r="G57" s="212"/>
      <c r="H57" s="212"/>
      <c r="I57" s="212"/>
      <c r="J57" s="212"/>
      <c r="K57" s="212"/>
      <c r="L57" s="212"/>
      <c r="M57" s="212"/>
      <c r="N57" s="212"/>
      <c r="O57" s="212"/>
      <c r="P57" s="212"/>
      <c r="Q57" s="212"/>
      <c r="R57" s="212"/>
      <c r="S57" s="212"/>
      <c r="T57" s="212"/>
      <c r="U57" s="212"/>
      <c r="V57" s="212"/>
      <c r="W57" s="212"/>
      <c r="X57" s="212"/>
      <c r="Y57" s="212"/>
      <c r="Z57" s="212"/>
      <c r="AA57" s="212"/>
      <c r="AB57" s="212"/>
      <c r="AC57" s="212"/>
      <c r="AD57" s="212"/>
      <c r="AE57" s="212"/>
      <c r="AF57" s="212"/>
      <c r="AG57" s="212"/>
      <c r="AH57" s="212"/>
      <c r="AI57" s="212"/>
      <c r="AJ57" s="212"/>
      <c r="AK57" s="212"/>
      <c r="AL57" s="212"/>
      <c r="AM57" s="212"/>
      <c r="AN57" s="212"/>
      <c r="AO57" s="212"/>
      <c r="AP57" s="212"/>
      <c r="AQ57" s="212"/>
      <c r="AR57" s="212"/>
      <c r="AS57" s="212"/>
      <c r="AT57" s="212"/>
      <c r="AU57" s="212"/>
      <c r="AV57" s="212"/>
      <c r="AW57" s="212"/>
      <c r="AX57" s="212"/>
      <c r="AY57" s="212"/>
      <c r="AZ57" s="212"/>
      <c r="BA57" s="212"/>
      <c r="BB57" s="212"/>
      <c r="BC57" s="212"/>
      <c r="BD57" s="212"/>
      <c r="BE57" s="213"/>
    </row>
    <row r="58" spans="2:57" ht="15" customHeight="1">
      <c r="B58" s="91" t="s">
        <v>5004</v>
      </c>
      <c r="C58" s="212"/>
      <c r="D58" s="212"/>
      <c r="E58" s="212"/>
      <c r="F58" s="212"/>
      <c r="G58" s="212"/>
      <c r="H58" s="212"/>
      <c r="I58" s="212"/>
      <c r="J58" s="212"/>
      <c r="K58" s="212"/>
      <c r="L58" s="212"/>
      <c r="M58" s="212"/>
      <c r="N58" s="212"/>
      <c r="O58" s="212"/>
      <c r="P58" s="212"/>
      <c r="Q58" s="212"/>
      <c r="R58" s="212"/>
      <c r="S58" s="212"/>
      <c r="T58" s="212"/>
      <c r="U58" s="212"/>
      <c r="V58" s="212"/>
      <c r="W58" s="212"/>
      <c r="X58" s="212"/>
      <c r="Y58" s="212"/>
      <c r="Z58" s="212"/>
      <c r="AA58" s="212"/>
      <c r="AB58" s="212"/>
      <c r="AC58" s="212"/>
      <c r="AD58" s="212"/>
      <c r="AE58" s="212"/>
      <c r="AF58" s="212"/>
      <c r="AG58" s="212"/>
      <c r="AH58" s="212"/>
      <c r="AI58" s="212"/>
      <c r="AJ58" s="212"/>
      <c r="AK58" s="212"/>
      <c r="AL58" s="212"/>
      <c r="AM58" s="212"/>
      <c r="AN58" s="212"/>
      <c r="AO58" s="212"/>
      <c r="AP58" s="212"/>
      <c r="AQ58" s="212"/>
      <c r="AR58" s="212"/>
      <c r="AS58" s="212"/>
      <c r="AT58" s="212"/>
      <c r="AU58" s="212"/>
      <c r="AV58" s="212"/>
      <c r="AW58" s="212"/>
      <c r="AX58" s="212"/>
      <c r="AY58" s="212"/>
      <c r="AZ58" s="212"/>
      <c r="BA58" s="212"/>
      <c r="BB58" s="212"/>
      <c r="BC58" s="212"/>
      <c r="BD58" s="212"/>
      <c r="BE58" s="213"/>
    </row>
    <row r="59" spans="2:57" ht="15" customHeight="1">
      <c r="B59" s="91" t="s">
        <v>5005</v>
      </c>
      <c r="C59" s="212"/>
      <c r="D59" s="212"/>
      <c r="E59" s="212"/>
      <c r="F59" s="212"/>
      <c r="G59" s="212"/>
      <c r="H59" s="212"/>
      <c r="I59" s="212"/>
      <c r="J59" s="212"/>
      <c r="K59" s="212"/>
      <c r="L59" s="212"/>
      <c r="M59" s="212"/>
      <c r="N59" s="212"/>
      <c r="O59" s="212"/>
      <c r="P59" s="212"/>
      <c r="Q59" s="212"/>
      <c r="R59" s="212"/>
      <c r="S59" s="212"/>
      <c r="T59" s="212"/>
      <c r="U59" s="212"/>
      <c r="V59" s="212"/>
      <c r="W59" s="212"/>
      <c r="X59" s="212"/>
      <c r="Y59" s="212"/>
      <c r="Z59" s="212"/>
      <c r="AA59" s="212"/>
      <c r="AB59" s="212"/>
      <c r="AC59" s="212"/>
      <c r="AD59" s="212"/>
      <c r="AE59" s="212"/>
      <c r="AF59" s="212"/>
      <c r="AG59" s="212"/>
      <c r="AH59" s="212"/>
      <c r="AI59" s="212"/>
      <c r="AJ59" s="212"/>
      <c r="AK59" s="212"/>
      <c r="AL59" s="212"/>
      <c r="AM59" s="212"/>
      <c r="AN59" s="212"/>
      <c r="AO59" s="212"/>
      <c r="AP59" s="212"/>
      <c r="AQ59" s="212"/>
      <c r="AR59" s="212"/>
      <c r="AS59" s="212"/>
      <c r="AT59" s="212"/>
      <c r="AU59" s="212"/>
      <c r="AV59" s="212"/>
      <c r="AW59" s="212"/>
      <c r="AX59" s="212"/>
      <c r="AY59" s="212"/>
      <c r="AZ59" s="212"/>
      <c r="BA59" s="212"/>
      <c r="BB59" s="212"/>
      <c r="BC59" s="212"/>
      <c r="BD59" s="212"/>
      <c r="BE59" s="213"/>
    </row>
    <row r="60" spans="2:57" ht="15" customHeight="1">
      <c r="B60" s="91" t="s">
        <v>5006</v>
      </c>
      <c r="C60" s="212"/>
      <c r="D60" s="212"/>
      <c r="E60" s="212"/>
      <c r="F60" s="212"/>
      <c r="G60" s="212"/>
      <c r="H60" s="212"/>
      <c r="I60" s="212"/>
      <c r="J60" s="212"/>
      <c r="K60" s="212"/>
      <c r="L60" s="212"/>
      <c r="M60" s="212"/>
      <c r="N60" s="212"/>
      <c r="O60" s="212"/>
      <c r="P60" s="212"/>
      <c r="Q60" s="212"/>
      <c r="R60" s="212"/>
      <c r="S60" s="212"/>
      <c r="T60" s="212"/>
      <c r="U60" s="212"/>
      <c r="V60" s="212"/>
      <c r="W60" s="212"/>
      <c r="X60" s="212"/>
      <c r="Y60" s="212"/>
      <c r="Z60" s="212"/>
      <c r="AA60" s="212"/>
      <c r="AB60" s="212"/>
      <c r="AC60" s="212"/>
      <c r="AD60" s="212"/>
      <c r="AE60" s="212"/>
      <c r="AF60" s="212"/>
      <c r="AG60" s="212"/>
      <c r="AH60" s="212"/>
      <c r="AI60" s="212"/>
      <c r="AJ60" s="212"/>
      <c r="AK60" s="212"/>
      <c r="AL60" s="212"/>
      <c r="AM60" s="212"/>
      <c r="AN60" s="212"/>
      <c r="AO60" s="212"/>
      <c r="AP60" s="212"/>
      <c r="AQ60" s="212"/>
      <c r="AR60" s="212"/>
      <c r="AS60" s="212"/>
      <c r="AT60" s="212"/>
      <c r="AU60" s="212"/>
      <c r="AV60" s="212"/>
      <c r="AW60" s="212"/>
      <c r="AX60" s="212"/>
      <c r="AY60" s="212"/>
      <c r="AZ60" s="212"/>
      <c r="BA60" s="212"/>
      <c r="BB60" s="212"/>
      <c r="BC60" s="212"/>
      <c r="BD60" s="212"/>
      <c r="BE60" s="213"/>
    </row>
    <row r="61" spans="2:57" ht="15" customHeight="1">
      <c r="B61" s="91" t="s">
        <v>5007</v>
      </c>
      <c r="C61" s="212"/>
      <c r="D61" s="212"/>
      <c r="E61" s="212"/>
      <c r="F61" s="212"/>
      <c r="G61" s="212"/>
      <c r="H61" s="212"/>
      <c r="I61" s="212"/>
      <c r="J61" s="212"/>
      <c r="K61" s="212"/>
      <c r="L61" s="212"/>
      <c r="M61" s="212"/>
      <c r="N61" s="212"/>
      <c r="O61" s="212"/>
      <c r="P61" s="212"/>
      <c r="Q61" s="212"/>
      <c r="R61" s="212"/>
      <c r="S61" s="212"/>
      <c r="T61" s="212"/>
      <c r="U61" s="212"/>
      <c r="V61" s="212"/>
      <c r="W61" s="212"/>
      <c r="X61" s="212"/>
      <c r="Y61" s="212"/>
      <c r="Z61" s="212"/>
      <c r="AA61" s="212"/>
      <c r="AB61" s="212"/>
      <c r="AC61" s="212"/>
      <c r="AD61" s="212"/>
      <c r="AE61" s="212"/>
      <c r="AF61" s="212"/>
      <c r="AG61" s="212"/>
      <c r="AH61" s="212"/>
      <c r="AI61" s="212"/>
      <c r="AJ61" s="212"/>
      <c r="AK61" s="212"/>
      <c r="AL61" s="212"/>
      <c r="AM61" s="212"/>
      <c r="AN61" s="212"/>
      <c r="AO61" s="212"/>
      <c r="AP61" s="212"/>
      <c r="AQ61" s="212"/>
      <c r="AR61" s="212"/>
      <c r="AS61" s="212"/>
      <c r="AT61" s="212"/>
      <c r="AU61" s="212"/>
      <c r="AV61" s="212"/>
      <c r="AW61" s="212"/>
      <c r="AX61" s="212"/>
      <c r="AY61" s="212"/>
      <c r="AZ61" s="212"/>
      <c r="BA61" s="212"/>
      <c r="BB61" s="212"/>
      <c r="BC61" s="212"/>
      <c r="BD61" s="212"/>
      <c r="BE61" s="213"/>
    </row>
    <row r="62" spans="2:57" ht="15" customHeight="1">
      <c r="B62" s="91" t="s">
        <v>5008</v>
      </c>
      <c r="C62" s="212"/>
      <c r="D62" s="212"/>
      <c r="E62" s="212"/>
      <c r="F62" s="212"/>
      <c r="G62" s="212"/>
      <c r="H62" s="212"/>
      <c r="I62" s="212"/>
      <c r="J62" s="212"/>
      <c r="K62" s="212"/>
      <c r="L62" s="212"/>
      <c r="M62" s="212"/>
      <c r="N62" s="212"/>
      <c r="O62" s="212"/>
      <c r="P62" s="212"/>
      <c r="Q62" s="212"/>
      <c r="R62" s="212"/>
      <c r="S62" s="212"/>
      <c r="T62" s="212"/>
      <c r="U62" s="212"/>
      <c r="V62" s="212"/>
      <c r="W62" s="212"/>
      <c r="X62" s="212"/>
      <c r="Y62" s="212"/>
      <c r="Z62" s="212"/>
      <c r="AA62" s="212"/>
      <c r="AB62" s="212"/>
      <c r="AC62" s="212"/>
      <c r="AD62" s="212"/>
      <c r="AE62" s="212"/>
      <c r="AF62" s="212"/>
      <c r="AG62" s="212"/>
      <c r="AH62" s="212"/>
      <c r="AI62" s="212"/>
      <c r="AJ62" s="212"/>
      <c r="AK62" s="212"/>
      <c r="AL62" s="212"/>
      <c r="AM62" s="212"/>
      <c r="AN62" s="212"/>
      <c r="AO62" s="212"/>
      <c r="AP62" s="212"/>
      <c r="AQ62" s="212"/>
      <c r="AR62" s="212"/>
      <c r="AS62" s="212"/>
      <c r="AT62" s="212"/>
      <c r="AU62" s="212"/>
      <c r="AV62" s="212"/>
      <c r="AW62" s="212"/>
      <c r="AX62" s="212"/>
      <c r="AY62" s="212"/>
      <c r="AZ62" s="212"/>
      <c r="BA62" s="212"/>
      <c r="BB62" s="212"/>
      <c r="BC62" s="212"/>
      <c r="BD62" s="212"/>
      <c r="BE62" s="213"/>
    </row>
    <row r="63" spans="2:57" ht="15" customHeight="1">
      <c r="B63" s="91" t="s">
        <v>5009</v>
      </c>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2"/>
      <c r="AC63" s="212"/>
      <c r="AD63" s="212"/>
      <c r="AE63" s="212"/>
      <c r="AF63" s="212"/>
      <c r="AG63" s="212"/>
      <c r="AH63" s="212"/>
      <c r="AI63" s="212"/>
      <c r="AJ63" s="212"/>
      <c r="AK63" s="212"/>
      <c r="AL63" s="212"/>
      <c r="AM63" s="212"/>
      <c r="AN63" s="212"/>
      <c r="AO63" s="212"/>
      <c r="AP63" s="212"/>
      <c r="AQ63" s="212"/>
      <c r="AR63" s="212"/>
      <c r="AS63" s="212"/>
      <c r="AT63" s="212"/>
      <c r="AU63" s="212"/>
      <c r="AV63" s="212"/>
      <c r="AW63" s="212"/>
      <c r="AX63" s="212"/>
      <c r="AY63" s="212"/>
      <c r="AZ63" s="212"/>
      <c r="BA63" s="212"/>
      <c r="BB63" s="212"/>
      <c r="BC63" s="212"/>
      <c r="BD63" s="212"/>
      <c r="BE63" s="213"/>
    </row>
    <row r="64" spans="2:57" ht="15" customHeight="1">
      <c r="B64" s="91" t="s">
        <v>5010</v>
      </c>
      <c r="C64" s="212"/>
      <c r="D64" s="212"/>
      <c r="E64" s="212"/>
      <c r="F64" s="212"/>
      <c r="G64" s="212"/>
      <c r="H64" s="212"/>
      <c r="I64" s="212"/>
      <c r="J64" s="212"/>
      <c r="K64" s="212"/>
      <c r="L64" s="212"/>
      <c r="M64" s="212"/>
      <c r="N64" s="212"/>
      <c r="O64" s="212"/>
      <c r="P64" s="212"/>
      <c r="Q64" s="212"/>
      <c r="R64" s="212"/>
      <c r="S64" s="212"/>
      <c r="T64" s="212"/>
      <c r="U64" s="212"/>
      <c r="V64" s="212"/>
      <c r="W64" s="212"/>
      <c r="X64" s="212"/>
      <c r="Y64" s="212"/>
      <c r="Z64" s="212"/>
      <c r="AA64" s="212"/>
      <c r="AB64" s="212"/>
      <c r="AC64" s="212"/>
      <c r="AD64" s="212"/>
      <c r="AE64" s="212"/>
      <c r="AF64" s="212"/>
      <c r="AG64" s="212"/>
      <c r="AH64" s="212"/>
      <c r="AI64" s="212"/>
      <c r="AJ64" s="212"/>
      <c r="AK64" s="212"/>
      <c r="AL64" s="212"/>
      <c r="AM64" s="212"/>
      <c r="AN64" s="212"/>
      <c r="AO64" s="212"/>
      <c r="AP64" s="212"/>
      <c r="AQ64" s="212"/>
      <c r="AR64" s="212"/>
      <c r="AS64" s="212"/>
      <c r="AT64" s="212"/>
      <c r="AU64" s="212"/>
      <c r="AV64" s="212"/>
      <c r="AW64" s="212"/>
      <c r="AX64" s="212"/>
      <c r="AY64" s="212"/>
      <c r="AZ64" s="212"/>
      <c r="BA64" s="212"/>
      <c r="BB64" s="212"/>
      <c r="BC64" s="212"/>
      <c r="BD64" s="212"/>
      <c r="BE64" s="213"/>
    </row>
    <row r="65" spans="2:57" ht="15" customHeight="1">
      <c r="B65" s="91" t="s">
        <v>5011</v>
      </c>
      <c r="C65" s="212"/>
      <c r="D65" s="212"/>
      <c r="E65" s="212"/>
      <c r="F65" s="212"/>
      <c r="G65" s="212"/>
      <c r="H65" s="212"/>
      <c r="I65" s="212"/>
      <c r="J65" s="212"/>
      <c r="K65" s="212"/>
      <c r="L65" s="212"/>
      <c r="M65" s="212"/>
      <c r="N65" s="212"/>
      <c r="O65" s="212"/>
      <c r="P65" s="212"/>
      <c r="Q65" s="212"/>
      <c r="R65" s="212"/>
      <c r="S65" s="212"/>
      <c r="T65" s="212"/>
      <c r="U65" s="212"/>
      <c r="V65" s="212"/>
      <c r="W65" s="212"/>
      <c r="X65" s="212"/>
      <c r="Y65" s="212"/>
      <c r="Z65" s="212"/>
      <c r="AA65" s="212"/>
      <c r="AB65" s="212"/>
      <c r="AC65" s="212"/>
      <c r="AD65" s="212"/>
      <c r="AE65" s="212"/>
      <c r="AF65" s="212"/>
      <c r="AG65" s="212"/>
      <c r="AH65" s="212"/>
      <c r="AI65" s="212"/>
      <c r="AJ65" s="212"/>
      <c r="AK65" s="212"/>
      <c r="AL65" s="212"/>
      <c r="AM65" s="212"/>
      <c r="AN65" s="212"/>
      <c r="AO65" s="212"/>
      <c r="AP65" s="212"/>
      <c r="AQ65" s="212"/>
      <c r="AR65" s="212"/>
      <c r="AS65" s="212"/>
      <c r="AT65" s="212"/>
      <c r="AU65" s="212"/>
      <c r="AV65" s="212"/>
      <c r="AW65" s="212"/>
      <c r="AX65" s="212"/>
      <c r="AY65" s="212"/>
      <c r="AZ65" s="212"/>
      <c r="BA65" s="212"/>
      <c r="BB65" s="212"/>
      <c r="BC65" s="212"/>
      <c r="BD65" s="212"/>
      <c r="BE65" s="213"/>
    </row>
    <row r="66" spans="2:57" ht="15" customHeight="1" thickBot="1">
      <c r="B66" s="92" t="s">
        <v>5012</v>
      </c>
      <c r="C66" s="210"/>
      <c r="D66" s="210"/>
      <c r="E66" s="210"/>
      <c r="F66" s="210"/>
      <c r="G66" s="210"/>
      <c r="H66" s="210"/>
      <c r="I66" s="210"/>
      <c r="J66" s="210"/>
      <c r="K66" s="210"/>
      <c r="L66" s="210"/>
      <c r="M66" s="210"/>
      <c r="N66" s="210"/>
      <c r="O66" s="210"/>
      <c r="P66" s="210"/>
      <c r="Q66" s="210"/>
      <c r="R66" s="210"/>
      <c r="S66" s="210"/>
      <c r="T66" s="210"/>
      <c r="U66" s="210"/>
      <c r="V66" s="210"/>
      <c r="W66" s="210"/>
      <c r="X66" s="210"/>
      <c r="Y66" s="210"/>
      <c r="Z66" s="210"/>
      <c r="AA66" s="210"/>
      <c r="AB66" s="210"/>
      <c r="AC66" s="210"/>
      <c r="AD66" s="210"/>
      <c r="AE66" s="210"/>
      <c r="AF66" s="210"/>
      <c r="AG66" s="210"/>
      <c r="AH66" s="210"/>
      <c r="AI66" s="210"/>
      <c r="AJ66" s="210"/>
      <c r="AK66" s="210"/>
      <c r="AL66" s="210"/>
      <c r="AM66" s="210"/>
      <c r="AN66" s="210"/>
      <c r="AO66" s="210"/>
      <c r="AP66" s="210"/>
      <c r="AQ66" s="210"/>
      <c r="AR66" s="210"/>
      <c r="AS66" s="210"/>
      <c r="AT66" s="210"/>
      <c r="AU66" s="210"/>
      <c r="AV66" s="210"/>
      <c r="AW66" s="210"/>
      <c r="AX66" s="210"/>
      <c r="AY66" s="210"/>
      <c r="AZ66" s="210"/>
      <c r="BA66" s="210"/>
      <c r="BB66" s="210"/>
      <c r="BC66" s="210"/>
      <c r="BD66" s="210"/>
      <c r="BE66" s="211"/>
    </row>
    <row r="67" spans="2:57" ht="15">
      <c r="AB67" s="93"/>
      <c r="AC67" s="93"/>
      <c r="AD67" s="93"/>
      <c r="AE67" s="93"/>
      <c r="AF67" s="93"/>
      <c r="AG67" s="93"/>
      <c r="AH67" s="93"/>
      <c r="AI67" s="93"/>
      <c r="AJ67" s="93"/>
      <c r="AK67" s="93"/>
      <c r="AL67" s="93"/>
      <c r="AM67" s="93"/>
      <c r="AN67" s="93"/>
      <c r="AO67" s="93"/>
      <c r="AP67" s="93"/>
      <c r="AQ67" s="93"/>
      <c r="AR67" s="93"/>
      <c r="AS67" s="93"/>
      <c r="AT67" s="93"/>
      <c r="AU67" s="93"/>
      <c r="AV67" s="93"/>
      <c r="AW67" s="93"/>
      <c r="AX67" s="93"/>
      <c r="AY67" s="93"/>
      <c r="AZ67" s="93"/>
      <c r="BA67" s="93"/>
      <c r="BB67" s="93"/>
      <c r="BC67" s="93"/>
      <c r="BD67" s="93"/>
      <c r="BE67" s="93"/>
    </row>
    <row r="68" spans="2:57" ht="15">
      <c r="AB68" s="93"/>
      <c r="AC68" s="93"/>
      <c r="AD68" s="93"/>
      <c r="AE68" s="93"/>
      <c r="AF68" s="93"/>
      <c r="AG68" s="93"/>
      <c r="AH68" s="93"/>
      <c r="AI68" s="93"/>
      <c r="AJ68" s="93"/>
      <c r="AK68" s="93"/>
      <c r="AL68" s="93"/>
      <c r="AM68" s="93"/>
      <c r="AN68" s="93"/>
      <c r="AO68" s="93"/>
      <c r="AP68" s="93"/>
      <c r="AQ68" s="93"/>
      <c r="AR68" s="93"/>
      <c r="AS68" s="93"/>
      <c r="AT68" s="93"/>
      <c r="AU68" s="93"/>
      <c r="AV68" s="93"/>
      <c r="AW68" s="93"/>
      <c r="AX68" s="93"/>
      <c r="AY68" s="93"/>
      <c r="AZ68" s="93"/>
      <c r="BA68" s="93"/>
      <c r="BB68" s="93"/>
      <c r="BC68" s="93"/>
      <c r="BD68" s="93"/>
      <c r="BE68" s="93"/>
    </row>
    <row r="69" spans="2:57" ht="15">
      <c r="AB69" s="93"/>
      <c r="AC69" s="93"/>
      <c r="AD69" s="93"/>
      <c r="AE69" s="93"/>
      <c r="AF69" s="93"/>
      <c r="AG69" s="93"/>
      <c r="AH69" s="93"/>
      <c r="AI69" s="93"/>
      <c r="AJ69" s="93"/>
      <c r="AK69" s="93"/>
      <c r="AL69" s="93"/>
      <c r="AM69" s="93"/>
      <c r="AN69" s="93"/>
      <c r="AO69" s="93"/>
      <c r="AP69" s="93"/>
      <c r="AQ69" s="93"/>
      <c r="AR69" s="93"/>
      <c r="AS69" s="93"/>
      <c r="AT69" s="93"/>
      <c r="AU69" s="93"/>
      <c r="AV69" s="93"/>
      <c r="AW69" s="93"/>
      <c r="AX69" s="93"/>
      <c r="AY69" s="93"/>
      <c r="AZ69" s="93"/>
      <c r="BA69" s="93"/>
      <c r="BB69" s="93"/>
      <c r="BC69" s="93"/>
      <c r="BD69" s="93"/>
      <c r="BE69" s="93"/>
    </row>
    <row r="70" spans="2:57" ht="15"/>
    <row r="71" spans="2:57" ht="15"/>
    <row r="72" spans="2:57" ht="16.5" customHeight="1"/>
  </sheetData>
  <sheetProtection algorithmName="SHA-512" hashValue="kTaLqDAuP+htjigWtp/PMklMnr/kMfac2tbFK/nSEO/V2nbO9EKcqJnUduPG4bD1mBILOrURlq/wPs8KOrM6wg==" saltValue="2Qz1aEUVHGK2vpODaKzfmw==" spinCount="100000" sheet="1" objects="1" scenarios="1"/>
  <mergeCells count="582">
    <mergeCell ref="B1:BE1"/>
    <mergeCell ref="B3:BE3"/>
    <mergeCell ref="B5:BE5"/>
    <mergeCell ref="B7:BE7"/>
    <mergeCell ref="BB9:BE9"/>
    <mergeCell ref="B10:L10"/>
    <mergeCell ref="N10:O10"/>
    <mergeCell ref="C18:BE18"/>
    <mergeCell ref="C19:BE19"/>
    <mergeCell ref="C20:BE20"/>
    <mergeCell ref="C21:BE21"/>
    <mergeCell ref="D22:BE22"/>
    <mergeCell ref="D23:BE23"/>
    <mergeCell ref="B12:BE12"/>
    <mergeCell ref="B13:BE13"/>
    <mergeCell ref="C14:BE14"/>
    <mergeCell ref="C15:BE15"/>
    <mergeCell ref="C16:BE16"/>
    <mergeCell ref="C17:BE17"/>
    <mergeCell ref="V28:X30"/>
    <mergeCell ref="Y28:AA30"/>
    <mergeCell ref="D24:BE24"/>
    <mergeCell ref="E25:BE25"/>
    <mergeCell ref="C26:BE26"/>
    <mergeCell ref="B28:B30"/>
    <mergeCell ref="C28:E30"/>
    <mergeCell ref="F28:H30"/>
    <mergeCell ref="I28:K30"/>
    <mergeCell ref="L28:N30"/>
    <mergeCell ref="O28:R30"/>
    <mergeCell ref="S28:U30"/>
    <mergeCell ref="AN30:AQ30"/>
    <mergeCell ref="AR30:AU30"/>
    <mergeCell ref="AV30:AY30"/>
    <mergeCell ref="AB28:BE28"/>
    <mergeCell ref="AB29:AI29"/>
    <mergeCell ref="AJ29:AQ29"/>
    <mergeCell ref="AR29:AY29"/>
    <mergeCell ref="AZ29:BE30"/>
    <mergeCell ref="AB30:AE30"/>
    <mergeCell ref="AF30:AI30"/>
    <mergeCell ref="AJ30:AM30"/>
    <mergeCell ref="AV31:AY31"/>
    <mergeCell ref="AZ31:BE31"/>
    <mergeCell ref="C32:E32"/>
    <mergeCell ref="F32:H32"/>
    <mergeCell ref="I32:K32"/>
    <mergeCell ref="L32:N32"/>
    <mergeCell ref="O32:R32"/>
    <mergeCell ref="S32:U32"/>
    <mergeCell ref="V32:X32"/>
    <mergeCell ref="Y32:AA32"/>
    <mergeCell ref="Y31:AA31"/>
    <mergeCell ref="AB31:AE31"/>
    <mergeCell ref="AF31:AI31"/>
    <mergeCell ref="AJ31:AM31"/>
    <mergeCell ref="AN31:AQ31"/>
    <mergeCell ref="AR31:AU31"/>
    <mergeCell ref="C31:E31"/>
    <mergeCell ref="F31:H31"/>
    <mergeCell ref="I31:K31"/>
    <mergeCell ref="L31:N31"/>
    <mergeCell ref="O31:R31"/>
    <mergeCell ref="S31:U31"/>
    <mergeCell ref="V31:X31"/>
    <mergeCell ref="AZ32:BE32"/>
    <mergeCell ref="C33:E33"/>
    <mergeCell ref="F33:H33"/>
    <mergeCell ref="I33:K33"/>
    <mergeCell ref="L33:N33"/>
    <mergeCell ref="O33:R33"/>
    <mergeCell ref="S33:U33"/>
    <mergeCell ref="V33:X33"/>
    <mergeCell ref="Y33:AA33"/>
    <mergeCell ref="AB33:AE33"/>
    <mergeCell ref="AB32:AE32"/>
    <mergeCell ref="AF32:AI32"/>
    <mergeCell ref="AJ32:AM32"/>
    <mergeCell ref="AN32:AQ32"/>
    <mergeCell ref="AR32:AU32"/>
    <mergeCell ref="AV32:AY32"/>
    <mergeCell ref="S34:U34"/>
    <mergeCell ref="AV35:AY35"/>
    <mergeCell ref="AZ35:BE35"/>
    <mergeCell ref="AF33:AI33"/>
    <mergeCell ref="AJ33:AM33"/>
    <mergeCell ref="AN33:AQ33"/>
    <mergeCell ref="AR33:AU33"/>
    <mergeCell ref="AV33:AY33"/>
    <mergeCell ref="AZ33:BE33"/>
    <mergeCell ref="AB35:AE35"/>
    <mergeCell ref="AF35:AI35"/>
    <mergeCell ref="AJ35:AM35"/>
    <mergeCell ref="AN35:AQ35"/>
    <mergeCell ref="AR35:AU35"/>
    <mergeCell ref="V36:X36"/>
    <mergeCell ref="Y36:AA36"/>
    <mergeCell ref="Y35:AA35"/>
    <mergeCell ref="AR34:AU34"/>
    <mergeCell ref="AV34:AY34"/>
    <mergeCell ref="AZ34:BE34"/>
    <mergeCell ref="C35:E35"/>
    <mergeCell ref="F35:H35"/>
    <mergeCell ref="I35:K35"/>
    <mergeCell ref="L35:N35"/>
    <mergeCell ref="O35:R35"/>
    <mergeCell ref="S35:U35"/>
    <mergeCell ref="V35:X35"/>
    <mergeCell ref="V34:X34"/>
    <mergeCell ref="Y34:AA34"/>
    <mergeCell ref="AB34:AE34"/>
    <mergeCell ref="AF34:AI34"/>
    <mergeCell ref="AJ34:AM34"/>
    <mergeCell ref="AN34:AQ34"/>
    <mergeCell ref="C34:E34"/>
    <mergeCell ref="F34:H34"/>
    <mergeCell ref="I34:K34"/>
    <mergeCell ref="L34:N34"/>
    <mergeCell ref="O34:R34"/>
    <mergeCell ref="AF37:AI37"/>
    <mergeCell ref="AJ37:AM37"/>
    <mergeCell ref="AN37:AQ37"/>
    <mergeCell ref="AR37:AU37"/>
    <mergeCell ref="AV37:AY37"/>
    <mergeCell ref="AZ37:BE37"/>
    <mergeCell ref="AZ36:BE36"/>
    <mergeCell ref="C37:E37"/>
    <mergeCell ref="F37:H37"/>
    <mergeCell ref="I37:K37"/>
    <mergeCell ref="L37:N37"/>
    <mergeCell ref="O37:R37"/>
    <mergeCell ref="S37:U37"/>
    <mergeCell ref="V37:X37"/>
    <mergeCell ref="Y37:AA37"/>
    <mergeCell ref="AB37:AE37"/>
    <mergeCell ref="AB36:AE36"/>
    <mergeCell ref="AF36:AI36"/>
    <mergeCell ref="AJ36:AM36"/>
    <mergeCell ref="AN36:AQ36"/>
    <mergeCell ref="AR36:AU36"/>
    <mergeCell ref="AV36:AY36"/>
    <mergeCell ref="C36:E36"/>
    <mergeCell ref="F36:H36"/>
    <mergeCell ref="I36:K36"/>
    <mergeCell ref="L36:N36"/>
    <mergeCell ref="O36:R36"/>
    <mergeCell ref="S36:U36"/>
    <mergeCell ref="C39:E39"/>
    <mergeCell ref="F39:H39"/>
    <mergeCell ref="I39:K39"/>
    <mergeCell ref="L39:N39"/>
    <mergeCell ref="O39:R39"/>
    <mergeCell ref="S39:U39"/>
    <mergeCell ref="V39:X39"/>
    <mergeCell ref="V38:X38"/>
    <mergeCell ref="Y38:AA38"/>
    <mergeCell ref="C38:E38"/>
    <mergeCell ref="F38:H38"/>
    <mergeCell ref="I38:K38"/>
    <mergeCell ref="L38:N38"/>
    <mergeCell ref="O38:R38"/>
    <mergeCell ref="S38:U38"/>
    <mergeCell ref="L40:N40"/>
    <mergeCell ref="O40:R40"/>
    <mergeCell ref="S40:U40"/>
    <mergeCell ref="V40:X40"/>
    <mergeCell ref="Y40:AA40"/>
    <mergeCell ref="Y39:AA39"/>
    <mergeCell ref="AR38:AU38"/>
    <mergeCell ref="AV38:AY38"/>
    <mergeCell ref="AZ38:BE38"/>
    <mergeCell ref="AB38:AE38"/>
    <mergeCell ref="AF38:AI38"/>
    <mergeCell ref="AJ38:AM38"/>
    <mergeCell ref="AN38:AQ38"/>
    <mergeCell ref="AV39:AY39"/>
    <mergeCell ref="AZ39:BE39"/>
    <mergeCell ref="AB39:AE39"/>
    <mergeCell ref="AF39:AI39"/>
    <mergeCell ref="AJ39:AM39"/>
    <mergeCell ref="AN39:AQ39"/>
    <mergeCell ref="AR39:AU39"/>
    <mergeCell ref="AZ40:BE40"/>
    <mergeCell ref="AB40:AE40"/>
    <mergeCell ref="AF40:AI40"/>
    <mergeCell ref="AJ40:AM40"/>
    <mergeCell ref="AF41:AI41"/>
    <mergeCell ref="AJ41:AM41"/>
    <mergeCell ref="AN41:AQ41"/>
    <mergeCell ref="AR41:AU41"/>
    <mergeCell ref="S42:U42"/>
    <mergeCell ref="AV43:AY43"/>
    <mergeCell ref="AZ43:BE43"/>
    <mergeCell ref="AV41:AY41"/>
    <mergeCell ref="AZ41:BE41"/>
    <mergeCell ref="AZ42:BE42"/>
    <mergeCell ref="AR43:AU43"/>
    <mergeCell ref="C41:E41"/>
    <mergeCell ref="F41:H41"/>
    <mergeCell ref="I41:K41"/>
    <mergeCell ref="L41:N41"/>
    <mergeCell ref="O41:R41"/>
    <mergeCell ref="S41:U41"/>
    <mergeCell ref="V41:X41"/>
    <mergeCell ref="Y41:AA41"/>
    <mergeCell ref="AB41:AE41"/>
    <mergeCell ref="AN40:AQ40"/>
    <mergeCell ref="AR40:AU40"/>
    <mergeCell ref="AV40:AY40"/>
    <mergeCell ref="C40:E40"/>
    <mergeCell ref="F40:H40"/>
    <mergeCell ref="I40:K40"/>
    <mergeCell ref="V44:X44"/>
    <mergeCell ref="Y44:AA44"/>
    <mergeCell ref="Y43:AA43"/>
    <mergeCell ref="AR42:AU42"/>
    <mergeCell ref="AV42:AY42"/>
    <mergeCell ref="C43:E43"/>
    <mergeCell ref="F43:H43"/>
    <mergeCell ref="I43:K43"/>
    <mergeCell ref="L43:N43"/>
    <mergeCell ref="O43:R43"/>
    <mergeCell ref="S43:U43"/>
    <mergeCell ref="V43:X43"/>
    <mergeCell ref="V42:X42"/>
    <mergeCell ref="Y42:AA42"/>
    <mergeCell ref="AB42:AE42"/>
    <mergeCell ref="AF42:AI42"/>
    <mergeCell ref="AJ42:AM42"/>
    <mergeCell ref="AN42:AQ42"/>
    <mergeCell ref="C42:E42"/>
    <mergeCell ref="F42:H42"/>
    <mergeCell ref="I42:K42"/>
    <mergeCell ref="L42:N42"/>
    <mergeCell ref="O42:R42"/>
    <mergeCell ref="AB43:AE43"/>
    <mergeCell ref="AF43:AI43"/>
    <mergeCell ref="AJ43:AM43"/>
    <mergeCell ref="AN43:AQ43"/>
    <mergeCell ref="AF45:AI45"/>
    <mergeCell ref="AJ45:AM45"/>
    <mergeCell ref="AN45:AQ45"/>
    <mergeCell ref="AR45:AU45"/>
    <mergeCell ref="AV45:AY45"/>
    <mergeCell ref="AZ45:BE45"/>
    <mergeCell ref="AZ44:BE44"/>
    <mergeCell ref="C45:E45"/>
    <mergeCell ref="F45:H45"/>
    <mergeCell ref="I45:K45"/>
    <mergeCell ref="L45:N45"/>
    <mergeCell ref="O45:R45"/>
    <mergeCell ref="S45:U45"/>
    <mergeCell ref="V45:X45"/>
    <mergeCell ref="Y45:AA45"/>
    <mergeCell ref="AB45:AE45"/>
    <mergeCell ref="AB44:AE44"/>
    <mergeCell ref="AF44:AI44"/>
    <mergeCell ref="AJ44:AM44"/>
    <mergeCell ref="AN44:AQ44"/>
    <mergeCell ref="AR44:AU44"/>
    <mergeCell ref="AV44:AY44"/>
    <mergeCell ref="C44:E44"/>
    <mergeCell ref="F44:H44"/>
    <mergeCell ref="I44:K44"/>
    <mergeCell ref="L44:N44"/>
    <mergeCell ref="O44:R44"/>
    <mergeCell ref="S44:U44"/>
    <mergeCell ref="C47:E47"/>
    <mergeCell ref="F47:H47"/>
    <mergeCell ref="I47:K47"/>
    <mergeCell ref="L47:N47"/>
    <mergeCell ref="O47:R47"/>
    <mergeCell ref="S47:U47"/>
    <mergeCell ref="V47:X47"/>
    <mergeCell ref="V46:X46"/>
    <mergeCell ref="Y46:AA46"/>
    <mergeCell ref="C46:E46"/>
    <mergeCell ref="F46:H46"/>
    <mergeCell ref="I46:K46"/>
    <mergeCell ref="L46:N46"/>
    <mergeCell ref="O46:R46"/>
    <mergeCell ref="S46:U46"/>
    <mergeCell ref="L48:N48"/>
    <mergeCell ref="O48:R48"/>
    <mergeCell ref="S48:U48"/>
    <mergeCell ref="V48:X48"/>
    <mergeCell ref="Y48:AA48"/>
    <mergeCell ref="Y47:AA47"/>
    <mergeCell ref="AR46:AU46"/>
    <mergeCell ref="AV46:AY46"/>
    <mergeCell ref="AZ46:BE46"/>
    <mergeCell ref="AB46:AE46"/>
    <mergeCell ref="AF46:AI46"/>
    <mergeCell ref="AJ46:AM46"/>
    <mergeCell ref="AN46:AQ46"/>
    <mergeCell ref="AV47:AY47"/>
    <mergeCell ref="AZ47:BE47"/>
    <mergeCell ref="AB47:AE47"/>
    <mergeCell ref="AF47:AI47"/>
    <mergeCell ref="AJ47:AM47"/>
    <mergeCell ref="AN47:AQ47"/>
    <mergeCell ref="AR47:AU47"/>
    <mergeCell ref="AZ48:BE48"/>
    <mergeCell ref="AB48:AE48"/>
    <mergeCell ref="AF48:AI48"/>
    <mergeCell ref="AJ48:AM48"/>
    <mergeCell ref="AF49:AI49"/>
    <mergeCell ref="AJ49:AM49"/>
    <mergeCell ref="AN49:AQ49"/>
    <mergeCell ref="AR49:AU49"/>
    <mergeCell ref="S50:U50"/>
    <mergeCell ref="AV51:AY51"/>
    <mergeCell ref="AZ51:BE51"/>
    <mergeCell ref="AV49:AY49"/>
    <mergeCell ref="AZ49:BE49"/>
    <mergeCell ref="AZ50:BE50"/>
    <mergeCell ref="AR51:AU51"/>
    <mergeCell ref="C49:E49"/>
    <mergeCell ref="F49:H49"/>
    <mergeCell ref="I49:K49"/>
    <mergeCell ref="L49:N49"/>
    <mergeCell ref="O49:R49"/>
    <mergeCell ref="S49:U49"/>
    <mergeCell ref="V49:X49"/>
    <mergeCell ref="Y49:AA49"/>
    <mergeCell ref="AB49:AE49"/>
    <mergeCell ref="AN48:AQ48"/>
    <mergeCell ref="AR48:AU48"/>
    <mergeCell ref="AV48:AY48"/>
    <mergeCell ref="C48:E48"/>
    <mergeCell ref="F48:H48"/>
    <mergeCell ref="I48:K48"/>
    <mergeCell ref="V52:X52"/>
    <mergeCell ref="Y52:AA52"/>
    <mergeCell ref="Y51:AA51"/>
    <mergeCell ref="AR50:AU50"/>
    <mergeCell ref="AV50:AY50"/>
    <mergeCell ref="C51:E51"/>
    <mergeCell ref="F51:H51"/>
    <mergeCell ref="I51:K51"/>
    <mergeCell ref="L51:N51"/>
    <mergeCell ref="O51:R51"/>
    <mergeCell ref="S51:U51"/>
    <mergeCell ref="V51:X51"/>
    <mergeCell ref="V50:X50"/>
    <mergeCell ref="Y50:AA50"/>
    <mergeCell ref="AB50:AE50"/>
    <mergeCell ref="AF50:AI50"/>
    <mergeCell ref="AJ50:AM50"/>
    <mergeCell ref="AN50:AQ50"/>
    <mergeCell ref="C50:E50"/>
    <mergeCell ref="F50:H50"/>
    <mergeCell ref="I50:K50"/>
    <mergeCell ref="L50:N50"/>
    <mergeCell ref="O50:R50"/>
    <mergeCell ref="AB51:AE51"/>
    <mergeCell ref="AF51:AI51"/>
    <mergeCell ref="AJ51:AM51"/>
    <mergeCell ref="AN51:AQ51"/>
    <mergeCell ref="AF53:AI53"/>
    <mergeCell ref="AJ53:AM53"/>
    <mergeCell ref="AN53:AQ53"/>
    <mergeCell ref="AR53:AU53"/>
    <mergeCell ref="AV53:AY53"/>
    <mergeCell ref="AZ53:BE53"/>
    <mergeCell ref="AZ52:BE52"/>
    <mergeCell ref="C53:E53"/>
    <mergeCell ref="F53:H53"/>
    <mergeCell ref="I53:K53"/>
    <mergeCell ref="L53:N53"/>
    <mergeCell ref="O53:R53"/>
    <mergeCell ref="S53:U53"/>
    <mergeCell ref="V53:X53"/>
    <mergeCell ref="Y53:AA53"/>
    <mergeCell ref="AB53:AE53"/>
    <mergeCell ref="AB52:AE52"/>
    <mergeCell ref="AF52:AI52"/>
    <mergeCell ref="AJ52:AM52"/>
    <mergeCell ref="AN52:AQ52"/>
    <mergeCell ref="AR52:AU52"/>
    <mergeCell ref="AV52:AY52"/>
    <mergeCell ref="C52:E52"/>
    <mergeCell ref="F52:H52"/>
    <mergeCell ref="I52:K52"/>
    <mergeCell ref="L52:N52"/>
    <mergeCell ref="O52:R52"/>
    <mergeCell ref="S52:U52"/>
    <mergeCell ref="C55:E55"/>
    <mergeCell ref="F55:H55"/>
    <mergeCell ref="I55:K55"/>
    <mergeCell ref="L55:N55"/>
    <mergeCell ref="O55:R55"/>
    <mergeCell ref="S55:U55"/>
    <mergeCell ref="V55:X55"/>
    <mergeCell ref="V54:X54"/>
    <mergeCell ref="Y54:AA54"/>
    <mergeCell ref="C54:E54"/>
    <mergeCell ref="F54:H54"/>
    <mergeCell ref="I54:K54"/>
    <mergeCell ref="L54:N54"/>
    <mergeCell ref="O54:R54"/>
    <mergeCell ref="S54:U54"/>
    <mergeCell ref="L56:N56"/>
    <mergeCell ref="O56:R56"/>
    <mergeCell ref="S56:U56"/>
    <mergeCell ref="V56:X56"/>
    <mergeCell ref="Y56:AA56"/>
    <mergeCell ref="Y55:AA55"/>
    <mergeCell ref="AR54:AU54"/>
    <mergeCell ref="AV54:AY54"/>
    <mergeCell ref="AZ54:BE54"/>
    <mergeCell ref="AB54:AE54"/>
    <mergeCell ref="AF54:AI54"/>
    <mergeCell ref="AJ54:AM54"/>
    <mergeCell ref="AN54:AQ54"/>
    <mergeCell ref="AV55:AY55"/>
    <mergeCell ref="AZ55:BE55"/>
    <mergeCell ref="AB55:AE55"/>
    <mergeCell ref="AF55:AI55"/>
    <mergeCell ref="AJ55:AM55"/>
    <mergeCell ref="AN55:AQ55"/>
    <mergeCell ref="AR55:AU55"/>
    <mergeCell ref="AZ56:BE56"/>
    <mergeCell ref="AB56:AE56"/>
    <mergeCell ref="AF56:AI56"/>
    <mergeCell ref="AJ56:AM56"/>
    <mergeCell ref="AF57:AI57"/>
    <mergeCell ref="AJ57:AM57"/>
    <mergeCell ref="AN57:AQ57"/>
    <mergeCell ref="AR57:AU57"/>
    <mergeCell ref="S58:U58"/>
    <mergeCell ref="AV59:AY59"/>
    <mergeCell ref="AZ59:BE59"/>
    <mergeCell ref="AV57:AY57"/>
    <mergeCell ref="AZ57:BE57"/>
    <mergeCell ref="AZ58:BE58"/>
    <mergeCell ref="AR59:AU59"/>
    <mergeCell ref="C57:E57"/>
    <mergeCell ref="F57:H57"/>
    <mergeCell ref="I57:K57"/>
    <mergeCell ref="L57:N57"/>
    <mergeCell ref="O57:R57"/>
    <mergeCell ref="S57:U57"/>
    <mergeCell ref="V57:X57"/>
    <mergeCell ref="Y57:AA57"/>
    <mergeCell ref="AB57:AE57"/>
    <mergeCell ref="AN56:AQ56"/>
    <mergeCell ref="AR56:AU56"/>
    <mergeCell ref="AV56:AY56"/>
    <mergeCell ref="C56:E56"/>
    <mergeCell ref="F56:H56"/>
    <mergeCell ref="I56:K56"/>
    <mergeCell ref="V60:X60"/>
    <mergeCell ref="Y60:AA60"/>
    <mergeCell ref="Y59:AA59"/>
    <mergeCell ref="AR58:AU58"/>
    <mergeCell ref="AV58:AY58"/>
    <mergeCell ref="C59:E59"/>
    <mergeCell ref="F59:H59"/>
    <mergeCell ref="I59:K59"/>
    <mergeCell ref="L59:N59"/>
    <mergeCell ref="O59:R59"/>
    <mergeCell ref="S59:U59"/>
    <mergeCell ref="V59:X59"/>
    <mergeCell ref="V58:X58"/>
    <mergeCell ref="Y58:AA58"/>
    <mergeCell ref="AB58:AE58"/>
    <mergeCell ref="AF58:AI58"/>
    <mergeCell ref="AJ58:AM58"/>
    <mergeCell ref="AN58:AQ58"/>
    <mergeCell ref="C58:E58"/>
    <mergeCell ref="F58:H58"/>
    <mergeCell ref="I58:K58"/>
    <mergeCell ref="L58:N58"/>
    <mergeCell ref="O58:R58"/>
    <mergeCell ref="AB59:AE59"/>
    <mergeCell ref="AF59:AI59"/>
    <mergeCell ref="AJ59:AM59"/>
    <mergeCell ref="AN59:AQ59"/>
    <mergeCell ref="AF61:AI61"/>
    <mergeCell ref="AJ61:AM61"/>
    <mergeCell ref="AN61:AQ61"/>
    <mergeCell ref="AR61:AU61"/>
    <mergeCell ref="AV61:AY61"/>
    <mergeCell ref="AZ61:BE61"/>
    <mergeCell ref="AZ60:BE60"/>
    <mergeCell ref="C61:E61"/>
    <mergeCell ref="F61:H61"/>
    <mergeCell ref="I61:K61"/>
    <mergeCell ref="L61:N61"/>
    <mergeCell ref="O61:R61"/>
    <mergeCell ref="S61:U61"/>
    <mergeCell ref="V61:X61"/>
    <mergeCell ref="Y61:AA61"/>
    <mergeCell ref="AB61:AE61"/>
    <mergeCell ref="AB60:AE60"/>
    <mergeCell ref="AF60:AI60"/>
    <mergeCell ref="AJ60:AM60"/>
    <mergeCell ref="AN60:AQ60"/>
    <mergeCell ref="AR60:AU60"/>
    <mergeCell ref="AV60:AY60"/>
    <mergeCell ref="C60:E60"/>
    <mergeCell ref="F60:H60"/>
    <mergeCell ref="I60:K60"/>
    <mergeCell ref="L60:N60"/>
    <mergeCell ref="O60:R60"/>
    <mergeCell ref="S60:U60"/>
    <mergeCell ref="AR62:AU62"/>
    <mergeCell ref="AV62:AY62"/>
    <mergeCell ref="AZ62:BE62"/>
    <mergeCell ref="C63:E63"/>
    <mergeCell ref="F63:H63"/>
    <mergeCell ref="I63:K63"/>
    <mergeCell ref="L63:N63"/>
    <mergeCell ref="O63:R63"/>
    <mergeCell ref="S63:U63"/>
    <mergeCell ref="V63:X63"/>
    <mergeCell ref="V62:X62"/>
    <mergeCell ref="Y62:AA62"/>
    <mergeCell ref="AB62:AE62"/>
    <mergeCell ref="AF62:AI62"/>
    <mergeCell ref="AJ62:AM62"/>
    <mergeCell ref="AN62:AQ62"/>
    <mergeCell ref="C62:E62"/>
    <mergeCell ref="F62:H62"/>
    <mergeCell ref="I62:K62"/>
    <mergeCell ref="L62:N62"/>
    <mergeCell ref="O62:R62"/>
    <mergeCell ref="S62:U62"/>
    <mergeCell ref="AV63:AY63"/>
    <mergeCell ref="AZ63:BE63"/>
    <mergeCell ref="C64:E64"/>
    <mergeCell ref="F64:H64"/>
    <mergeCell ref="I64:K64"/>
    <mergeCell ref="L64:N64"/>
    <mergeCell ref="O64:R64"/>
    <mergeCell ref="S64:U64"/>
    <mergeCell ref="V64:X64"/>
    <mergeCell ref="Y64:AA64"/>
    <mergeCell ref="Y63:AA63"/>
    <mergeCell ref="AB63:AE63"/>
    <mergeCell ref="AF63:AI63"/>
    <mergeCell ref="AJ63:AM63"/>
    <mergeCell ref="AN63:AQ63"/>
    <mergeCell ref="AR63:AU63"/>
    <mergeCell ref="AR65:AU65"/>
    <mergeCell ref="AV65:AY65"/>
    <mergeCell ref="AZ65:BE65"/>
    <mergeCell ref="AZ64:BE64"/>
    <mergeCell ref="AB64:AE64"/>
    <mergeCell ref="AF64:AI64"/>
    <mergeCell ref="AJ64:AM64"/>
    <mergeCell ref="AN64:AQ64"/>
    <mergeCell ref="AR64:AU64"/>
    <mergeCell ref="AV64:AY64"/>
    <mergeCell ref="C66:E66"/>
    <mergeCell ref="F66:H66"/>
    <mergeCell ref="I66:K66"/>
    <mergeCell ref="L66:N66"/>
    <mergeCell ref="O66:R66"/>
    <mergeCell ref="S66:U66"/>
    <mergeCell ref="AF65:AI65"/>
    <mergeCell ref="AJ65:AM65"/>
    <mergeCell ref="AN65:AQ65"/>
    <mergeCell ref="C65:E65"/>
    <mergeCell ref="F65:H65"/>
    <mergeCell ref="I65:K65"/>
    <mergeCell ref="L65:N65"/>
    <mergeCell ref="O65:R65"/>
    <mergeCell ref="S65:U65"/>
    <mergeCell ref="V65:X65"/>
    <mergeCell ref="Y65:AA65"/>
    <mergeCell ref="AB65:AE65"/>
    <mergeCell ref="AR66:AU66"/>
    <mergeCell ref="AV66:AY66"/>
    <mergeCell ref="AZ66:BE66"/>
    <mergeCell ref="V66:X66"/>
    <mergeCell ref="Y66:AA66"/>
    <mergeCell ref="AB66:AE66"/>
    <mergeCell ref="AF66:AI66"/>
    <mergeCell ref="AJ66:AM66"/>
    <mergeCell ref="AN66:AQ66"/>
  </mergeCells>
  <conditionalFormatting sqref="B10:O10">
    <cfRule type="expression" dxfId="17" priority="1">
      <formula>CELL("PROTEGER",B10)=0</formula>
    </cfRule>
  </conditionalFormatting>
  <dataValidations count="1">
    <dataValidation type="list" allowBlank="1" showInputMessage="1" showErrorMessage="1" sqref="AF31:AI66 AV31:AY66 AN31:AQ66" xr:uid="{EA3A82C6-E7E3-48C7-8F76-0744B32959D2}">
      <formula1>$BH$32:$BH$41</formula1>
    </dataValidation>
  </dataValidations>
  <hyperlinks>
    <hyperlink ref="BB9:BE9" location="Índice!B15" display="Índice" xr:uid="{2AD7E99D-2E42-4352-91B1-1F13A94ECB89}"/>
    <hyperlink ref="V31" r:id="rId1" xr:uid="{ED424D26-0875-437A-AB27-E73D69ED39EE}"/>
  </hyperlinks>
  <printOptions horizontalCentered="1" verticalCentered="1"/>
  <pageMargins left="0.70866141732283472" right="0.70866141732283472" top="0.74803149606299213" bottom="0.74803149606299213" header="0.31496062992125984" footer="0.31496062992125984"/>
  <pageSetup scale="75" orientation="portrait" r:id="rId2"/>
  <headerFooter>
    <oddHeader>&amp;CMódulo 1 Sección VII
Participantes</oddHeader>
    <oddFooter>&amp;LCenso Nacional de Gobiernos Estatales 2023&amp;R&amp;P de &amp;N</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2909-F09A-4765-A5D5-26F81680661B}">
  <dimension ref="A1:BU342"/>
  <sheetViews>
    <sheetView showGridLines="0" zoomScale="120" zoomScaleNormal="120" zoomScaleSheetLayoutView="100" workbookViewId="0">
      <selection activeCell="S36" sqref="S36:X36"/>
    </sheetView>
  </sheetViews>
  <sheetFormatPr defaultColWidth="0" defaultRowHeight="16.5" customHeight="1" zeroHeight="1"/>
  <cols>
    <col min="1" max="1" width="5.7109375" style="18" customWidth="1"/>
    <col min="2" max="30" width="3.7109375" style="18" customWidth="1"/>
    <col min="31" max="31" width="5.7109375" style="18" customWidth="1"/>
    <col min="32" max="32" width="3.7109375" style="134" hidden="1" customWidth="1"/>
    <col min="33" max="33" width="3.7109375" style="18" hidden="1" customWidth="1"/>
    <col min="34" max="34" width="4.85546875" style="18" hidden="1" customWidth="1"/>
    <col min="35" max="35" width="5" style="18" hidden="1" customWidth="1"/>
    <col min="36" max="37" width="4.140625" style="18" hidden="1" customWidth="1"/>
    <col min="38" max="38" width="4" style="18" hidden="1" customWidth="1"/>
    <col min="39" max="40" width="4.5703125" style="18" hidden="1" customWidth="1"/>
    <col min="41" max="52" width="4" style="18" hidden="1" customWidth="1"/>
    <col min="53" max="16384" width="3.7109375" style="18" hidden="1"/>
  </cols>
  <sheetData>
    <row r="1" spans="2:37" ht="173.25" customHeight="1">
      <c r="B1" s="171" t="s">
        <v>0</v>
      </c>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AD1" s="172"/>
      <c r="AF1" s="134" t="s">
        <v>5013</v>
      </c>
      <c r="AG1" s="18" t="s">
        <v>5014</v>
      </c>
    </row>
    <row r="2" spans="2:37" ht="15" customHeight="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2:37" ht="45" customHeight="1">
      <c r="B3" s="173" t="s">
        <v>1</v>
      </c>
      <c r="C3" s="174"/>
      <c r="D3" s="174"/>
      <c r="E3" s="174"/>
      <c r="F3" s="174"/>
      <c r="G3" s="174"/>
      <c r="H3" s="174"/>
      <c r="I3" s="174"/>
      <c r="J3" s="174"/>
      <c r="K3" s="174"/>
      <c r="L3" s="174"/>
      <c r="M3" s="174"/>
      <c r="N3" s="174"/>
      <c r="O3" s="174"/>
      <c r="P3" s="174"/>
      <c r="Q3" s="174"/>
      <c r="R3" s="174"/>
      <c r="S3" s="174"/>
      <c r="T3" s="174"/>
      <c r="U3" s="174"/>
      <c r="V3" s="174"/>
      <c r="W3" s="174"/>
      <c r="X3" s="174"/>
      <c r="Y3" s="174"/>
      <c r="Z3" s="174"/>
      <c r="AA3" s="174"/>
      <c r="AB3" s="174"/>
      <c r="AC3" s="174"/>
      <c r="AD3" s="174"/>
      <c r="AG3" s="18" t="s">
        <v>5015</v>
      </c>
      <c r="AH3" s="18">
        <v>1</v>
      </c>
      <c r="AI3" s="18">
        <v>1</v>
      </c>
      <c r="AJ3" s="18">
        <v>1</v>
      </c>
      <c r="AK3" s="18">
        <v>1</v>
      </c>
    </row>
    <row r="4" spans="2:37" ht="15" customHeight="1">
      <c r="B4" s="1"/>
      <c r="C4" s="1"/>
      <c r="D4" s="1"/>
      <c r="E4" s="1"/>
      <c r="F4" s="1"/>
      <c r="G4" s="1"/>
      <c r="H4" s="1"/>
      <c r="I4" s="1"/>
      <c r="J4" s="1"/>
      <c r="K4" s="1"/>
      <c r="L4" s="1"/>
      <c r="M4" s="1"/>
      <c r="N4" s="1"/>
      <c r="O4" s="1"/>
      <c r="P4" s="1"/>
      <c r="Q4" s="1"/>
      <c r="R4" s="1"/>
      <c r="S4" s="1"/>
      <c r="T4" s="1"/>
      <c r="U4" s="1"/>
      <c r="V4" s="1"/>
      <c r="W4" s="1"/>
      <c r="X4" s="1"/>
      <c r="Y4" s="1"/>
      <c r="Z4" s="1"/>
      <c r="AA4" s="1"/>
      <c r="AB4" s="1"/>
      <c r="AC4" s="1"/>
      <c r="AD4" s="1"/>
      <c r="AH4" s="18">
        <v>2</v>
      </c>
      <c r="AI4" s="18">
        <v>2</v>
      </c>
      <c r="AJ4" s="18">
        <v>2</v>
      </c>
      <c r="AK4" s="18">
        <v>2</v>
      </c>
    </row>
    <row r="5" spans="2:37" ht="45" customHeight="1">
      <c r="B5" s="173" t="s">
        <v>2</v>
      </c>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H5" s="18">
        <v>9</v>
      </c>
      <c r="AI5" s="18">
        <v>3</v>
      </c>
      <c r="AJ5" s="18">
        <v>3</v>
      </c>
      <c r="AK5" s="18">
        <v>3</v>
      </c>
    </row>
    <row r="6" spans="2:37" ht="15" customHeight="1">
      <c r="B6" s="2"/>
      <c r="C6" s="1"/>
      <c r="D6" s="1"/>
      <c r="E6" s="1"/>
      <c r="F6" s="1"/>
      <c r="G6" s="1"/>
      <c r="H6" s="1"/>
      <c r="I6" s="1"/>
      <c r="J6" s="1"/>
      <c r="K6" s="1"/>
      <c r="L6" s="1"/>
      <c r="M6" s="1"/>
      <c r="N6" s="2"/>
      <c r="O6" s="1"/>
      <c r="P6" s="1"/>
      <c r="Q6" s="1"/>
      <c r="R6" s="1"/>
      <c r="S6" s="1"/>
      <c r="T6" s="1"/>
      <c r="U6" s="1"/>
      <c r="V6" s="1"/>
      <c r="W6" s="1"/>
      <c r="X6" s="1"/>
      <c r="Y6" s="1"/>
      <c r="Z6" s="1"/>
      <c r="AA6" s="1"/>
      <c r="AB6" s="1"/>
      <c r="AC6" s="1"/>
      <c r="AD6" s="1"/>
      <c r="AI6" s="18">
        <v>9</v>
      </c>
      <c r="AJ6" s="18">
        <v>4</v>
      </c>
      <c r="AK6" s="18">
        <v>4</v>
      </c>
    </row>
    <row r="7" spans="2:37" ht="15" customHeight="1" thickBot="1">
      <c r="B7" s="2" t="s">
        <v>4</v>
      </c>
      <c r="C7" s="1"/>
      <c r="D7" s="1"/>
      <c r="E7" s="1"/>
      <c r="F7" s="1"/>
      <c r="G7" s="1"/>
      <c r="H7" s="1"/>
      <c r="I7" s="1"/>
      <c r="J7" s="1"/>
      <c r="K7" s="1"/>
      <c r="L7" s="1"/>
      <c r="M7" s="1"/>
      <c r="N7" s="2" t="s">
        <v>5</v>
      </c>
      <c r="O7" s="1"/>
      <c r="P7" s="1"/>
      <c r="Q7" s="1"/>
      <c r="R7" s="1"/>
      <c r="S7" s="1"/>
      <c r="T7" s="1"/>
      <c r="U7" s="1"/>
      <c r="V7" s="1"/>
      <c r="W7" s="1"/>
      <c r="X7" s="1"/>
      <c r="Y7" s="1"/>
      <c r="Z7" s="1"/>
      <c r="AA7" s="302" t="s">
        <v>3</v>
      </c>
      <c r="AB7" s="302"/>
      <c r="AC7" s="302"/>
      <c r="AD7" s="302"/>
      <c r="AJ7" s="18">
        <v>5</v>
      </c>
      <c r="AK7" s="18">
        <v>5</v>
      </c>
    </row>
    <row r="8" spans="2:37" ht="15" customHeight="1" thickBot="1">
      <c r="B8" s="175" t="str">
        <f>IF(Presentación!B10="","",Presentación!B10)</f>
        <v/>
      </c>
      <c r="C8" s="176"/>
      <c r="D8" s="176"/>
      <c r="E8" s="176"/>
      <c r="F8" s="176"/>
      <c r="G8" s="176"/>
      <c r="H8" s="176"/>
      <c r="I8" s="176"/>
      <c r="J8" s="176"/>
      <c r="K8" s="176"/>
      <c r="L8" s="177"/>
      <c r="M8" s="1"/>
      <c r="N8" s="175" t="str">
        <f>IF(Presentación!N10="","",Presentación!N10)</f>
        <v/>
      </c>
      <c r="O8" s="177"/>
      <c r="P8" s="3"/>
      <c r="Q8" s="3"/>
      <c r="R8" s="3"/>
      <c r="S8" s="3"/>
      <c r="T8" s="3"/>
      <c r="U8" s="3"/>
      <c r="V8" s="3"/>
      <c r="W8" s="3"/>
      <c r="X8" s="3"/>
      <c r="Y8" s="3"/>
      <c r="Z8" s="3"/>
      <c r="AA8" s="3"/>
      <c r="AB8" s="3"/>
      <c r="AC8" s="3"/>
      <c r="AD8" s="3"/>
      <c r="AJ8" s="18">
        <v>6</v>
      </c>
      <c r="AK8" s="18">
        <v>9</v>
      </c>
    </row>
    <row r="9" spans="2:37" ht="15" customHeight="1">
      <c r="AJ9" s="18">
        <v>7</v>
      </c>
    </row>
    <row r="10" spans="2:37" ht="15" customHeight="1">
      <c r="B10" s="283" t="s">
        <v>5016</v>
      </c>
      <c r="C10" s="284"/>
      <c r="D10" s="284"/>
      <c r="E10" s="284"/>
      <c r="F10" s="284"/>
      <c r="G10" s="284"/>
      <c r="H10" s="284"/>
      <c r="I10" s="284"/>
      <c r="J10" s="284"/>
      <c r="K10" s="284"/>
      <c r="L10" s="284"/>
      <c r="M10" s="284"/>
      <c r="N10" s="284"/>
      <c r="O10" s="284"/>
      <c r="P10" s="284"/>
      <c r="Q10" s="284"/>
      <c r="R10" s="284"/>
      <c r="S10" s="284"/>
      <c r="T10" s="284"/>
      <c r="U10" s="284"/>
      <c r="V10" s="284"/>
      <c r="W10" s="284"/>
      <c r="X10" s="284"/>
      <c r="Y10" s="284"/>
      <c r="Z10" s="284"/>
      <c r="AA10" s="284"/>
      <c r="AB10" s="284"/>
      <c r="AC10" s="284"/>
      <c r="AD10" s="285"/>
      <c r="AJ10" s="18">
        <v>8</v>
      </c>
    </row>
    <row r="11" spans="2:37" ht="36" customHeight="1">
      <c r="B11" s="97"/>
      <c r="C11" s="242" t="s">
        <v>5017</v>
      </c>
      <c r="D11" s="279"/>
      <c r="E11" s="279"/>
      <c r="F11" s="279"/>
      <c r="G11" s="279"/>
      <c r="H11" s="279"/>
      <c r="I11" s="279"/>
      <c r="J11" s="279"/>
      <c r="K11" s="279"/>
      <c r="L11" s="279"/>
      <c r="M11" s="279"/>
      <c r="N11" s="279"/>
      <c r="O11" s="279"/>
      <c r="P11" s="279"/>
      <c r="Q11" s="279"/>
      <c r="R11" s="279"/>
      <c r="S11" s="279"/>
      <c r="T11" s="279"/>
      <c r="U11" s="279"/>
      <c r="V11" s="279"/>
      <c r="W11" s="279"/>
      <c r="X11" s="279"/>
      <c r="Y11" s="279"/>
      <c r="Z11" s="279"/>
      <c r="AA11" s="279"/>
      <c r="AB11" s="279"/>
      <c r="AC11" s="279"/>
      <c r="AD11" s="306"/>
      <c r="AJ11" s="18">
        <v>9</v>
      </c>
    </row>
    <row r="12" spans="2:37" ht="24" customHeight="1">
      <c r="B12" s="46"/>
      <c r="C12" s="242" t="s">
        <v>5018</v>
      </c>
      <c r="D12" s="279"/>
      <c r="E12" s="279"/>
      <c r="F12" s="279"/>
      <c r="G12" s="279"/>
      <c r="H12" s="279"/>
      <c r="I12" s="279"/>
      <c r="J12" s="279"/>
      <c r="K12" s="279"/>
      <c r="L12" s="279"/>
      <c r="M12" s="279"/>
      <c r="N12" s="279"/>
      <c r="O12" s="279"/>
      <c r="P12" s="279"/>
      <c r="Q12" s="279"/>
      <c r="R12" s="279"/>
      <c r="S12" s="279"/>
      <c r="T12" s="279"/>
      <c r="U12" s="279"/>
      <c r="V12" s="279"/>
      <c r="W12" s="279"/>
      <c r="X12" s="279"/>
      <c r="Y12" s="279"/>
      <c r="Z12" s="279"/>
      <c r="AA12" s="279"/>
      <c r="AB12" s="279"/>
      <c r="AC12" s="279"/>
      <c r="AD12" s="306"/>
      <c r="AJ12" s="18">
        <v>10</v>
      </c>
    </row>
    <row r="13" spans="2:37" ht="36" customHeight="1">
      <c r="B13" s="46"/>
      <c r="C13" s="226" t="s">
        <v>5019</v>
      </c>
      <c r="D13" s="226"/>
      <c r="E13" s="226"/>
      <c r="F13" s="226"/>
      <c r="G13" s="226"/>
      <c r="H13" s="226"/>
      <c r="I13" s="226"/>
      <c r="J13" s="226"/>
      <c r="K13" s="226"/>
      <c r="L13" s="226"/>
      <c r="M13" s="226"/>
      <c r="N13" s="226"/>
      <c r="O13" s="226"/>
      <c r="P13" s="226"/>
      <c r="Q13" s="226"/>
      <c r="R13" s="226"/>
      <c r="S13" s="226"/>
      <c r="T13" s="226"/>
      <c r="U13" s="226"/>
      <c r="V13" s="226"/>
      <c r="W13" s="226"/>
      <c r="X13" s="226"/>
      <c r="Y13" s="226"/>
      <c r="Z13" s="226"/>
      <c r="AA13" s="226"/>
      <c r="AB13" s="226"/>
      <c r="AC13" s="226"/>
      <c r="AD13" s="227"/>
      <c r="AJ13" s="18">
        <v>11</v>
      </c>
    </row>
    <row r="14" spans="2:37" ht="48" customHeight="1">
      <c r="B14" s="46"/>
      <c r="C14" s="226" t="s">
        <v>5020</v>
      </c>
      <c r="D14" s="226"/>
      <c r="E14" s="226"/>
      <c r="F14" s="226"/>
      <c r="G14" s="226"/>
      <c r="H14" s="226"/>
      <c r="I14" s="226"/>
      <c r="J14" s="226"/>
      <c r="K14" s="226"/>
      <c r="L14" s="226"/>
      <c r="M14" s="226"/>
      <c r="N14" s="226"/>
      <c r="O14" s="226"/>
      <c r="P14" s="226"/>
      <c r="Q14" s="226"/>
      <c r="R14" s="226"/>
      <c r="S14" s="226"/>
      <c r="T14" s="226"/>
      <c r="U14" s="226"/>
      <c r="V14" s="226"/>
      <c r="W14" s="226"/>
      <c r="X14" s="226"/>
      <c r="Y14" s="226"/>
      <c r="Z14" s="226"/>
      <c r="AA14" s="226"/>
      <c r="AB14" s="226"/>
      <c r="AC14" s="226"/>
      <c r="AD14" s="227"/>
      <c r="AJ14" s="18">
        <v>12</v>
      </c>
    </row>
    <row r="15" spans="2:37" ht="15" customHeight="1">
      <c r="B15" s="124"/>
      <c r="C15" s="226" t="s">
        <v>5021</v>
      </c>
      <c r="D15" s="226"/>
      <c r="E15" s="226"/>
      <c r="F15" s="226"/>
      <c r="G15" s="226"/>
      <c r="H15" s="226"/>
      <c r="I15" s="226"/>
      <c r="J15" s="226"/>
      <c r="K15" s="226"/>
      <c r="L15" s="226"/>
      <c r="M15" s="226"/>
      <c r="N15" s="226"/>
      <c r="O15" s="226"/>
      <c r="P15" s="226"/>
      <c r="Q15" s="226"/>
      <c r="R15" s="226"/>
      <c r="S15" s="226"/>
      <c r="T15" s="226"/>
      <c r="U15" s="226"/>
      <c r="V15" s="226"/>
      <c r="W15" s="226"/>
      <c r="X15" s="226"/>
      <c r="Y15" s="226"/>
      <c r="Z15" s="226"/>
      <c r="AA15" s="226"/>
      <c r="AB15" s="226"/>
      <c r="AC15" s="226"/>
      <c r="AD15" s="227"/>
      <c r="AJ15" s="18">
        <v>99</v>
      </c>
    </row>
    <row r="16" spans="2:37" ht="15" customHeight="1">
      <c r="B16" s="283" t="s">
        <v>5022</v>
      </c>
      <c r="C16" s="284"/>
      <c r="D16" s="284"/>
      <c r="E16" s="284"/>
      <c r="F16" s="284"/>
      <c r="G16" s="284"/>
      <c r="H16" s="284"/>
      <c r="I16" s="284"/>
      <c r="J16" s="284"/>
      <c r="K16" s="284"/>
      <c r="L16" s="284"/>
      <c r="M16" s="284"/>
      <c r="N16" s="284"/>
      <c r="O16" s="284"/>
      <c r="P16" s="284"/>
      <c r="Q16" s="284"/>
      <c r="R16" s="284"/>
      <c r="S16" s="284"/>
      <c r="T16" s="284"/>
      <c r="U16" s="284"/>
      <c r="V16" s="284"/>
      <c r="W16" s="284"/>
      <c r="X16" s="284"/>
      <c r="Y16" s="284"/>
      <c r="Z16" s="284"/>
      <c r="AA16" s="284"/>
      <c r="AB16" s="284"/>
      <c r="AC16" s="284"/>
      <c r="AD16" s="285"/>
    </row>
    <row r="17" spans="1:30" ht="24" customHeight="1">
      <c r="B17" s="47"/>
      <c r="C17" s="226" t="s">
        <v>5023</v>
      </c>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7"/>
    </row>
    <row r="18" spans="1:30" ht="24" customHeight="1">
      <c r="B18" s="47"/>
      <c r="C18" s="226" t="s">
        <v>5024</v>
      </c>
      <c r="D18" s="226"/>
      <c r="E18" s="226"/>
      <c r="F18" s="226"/>
      <c r="G18" s="226"/>
      <c r="H18" s="226"/>
      <c r="I18" s="226"/>
      <c r="J18" s="226"/>
      <c r="K18" s="226"/>
      <c r="L18" s="226"/>
      <c r="M18" s="226"/>
      <c r="N18" s="226"/>
      <c r="O18" s="226"/>
      <c r="P18" s="226"/>
      <c r="Q18" s="226"/>
      <c r="R18" s="226"/>
      <c r="S18" s="226"/>
      <c r="T18" s="226"/>
      <c r="U18" s="226"/>
      <c r="V18" s="226"/>
      <c r="W18" s="226"/>
      <c r="X18" s="226"/>
      <c r="Y18" s="226"/>
      <c r="Z18" s="226"/>
      <c r="AA18" s="226"/>
      <c r="AB18" s="226"/>
      <c r="AC18" s="226"/>
      <c r="AD18" s="227"/>
    </row>
    <row r="19" spans="1:30" ht="24" customHeight="1">
      <c r="B19" s="48"/>
      <c r="C19" s="228" t="s">
        <v>5025</v>
      </c>
      <c r="D19" s="228"/>
      <c r="E19" s="228"/>
      <c r="F19" s="228"/>
      <c r="G19" s="228"/>
      <c r="H19" s="228"/>
      <c r="I19" s="228"/>
      <c r="J19" s="228"/>
      <c r="K19" s="228"/>
      <c r="L19" s="228"/>
      <c r="M19" s="228"/>
      <c r="N19" s="228"/>
      <c r="O19" s="228"/>
      <c r="P19" s="228"/>
      <c r="Q19" s="228"/>
      <c r="R19" s="228"/>
      <c r="S19" s="228"/>
      <c r="T19" s="228"/>
      <c r="U19" s="228"/>
      <c r="V19" s="228"/>
      <c r="W19" s="228"/>
      <c r="X19" s="228"/>
      <c r="Y19" s="228"/>
      <c r="Z19" s="228"/>
      <c r="AA19" s="228"/>
      <c r="AB19" s="228"/>
      <c r="AC19" s="228"/>
      <c r="AD19" s="229"/>
    </row>
    <row r="20" spans="1:30" ht="15" customHeight="1" thickBot="1">
      <c r="B20" s="49"/>
      <c r="C20" s="50"/>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row>
    <row r="21" spans="1:30" ht="15" customHeight="1" thickBot="1">
      <c r="A21" s="117" t="s">
        <v>5026</v>
      </c>
      <c r="B21" s="286" t="s">
        <v>5027</v>
      </c>
      <c r="C21" s="287"/>
      <c r="D21" s="287"/>
      <c r="E21" s="287"/>
      <c r="F21" s="287"/>
      <c r="G21" s="287"/>
      <c r="H21" s="287"/>
      <c r="I21" s="287"/>
      <c r="J21" s="287"/>
      <c r="K21" s="287"/>
      <c r="L21" s="287"/>
      <c r="M21" s="287"/>
      <c r="N21" s="287"/>
      <c r="O21" s="287"/>
      <c r="P21" s="287"/>
      <c r="Q21" s="287"/>
      <c r="R21" s="287"/>
      <c r="S21" s="287"/>
      <c r="T21" s="287"/>
      <c r="U21" s="287"/>
      <c r="V21" s="287"/>
      <c r="W21" s="287"/>
      <c r="X21" s="287"/>
      <c r="Y21" s="287"/>
      <c r="Z21" s="287"/>
      <c r="AA21" s="287"/>
      <c r="AB21" s="287"/>
      <c r="AC21" s="287"/>
      <c r="AD21" s="288"/>
    </row>
    <row r="22" spans="1:30" ht="15" customHeight="1">
      <c r="B22" s="289" t="s">
        <v>5028</v>
      </c>
      <c r="C22" s="290"/>
      <c r="D22" s="290"/>
      <c r="E22" s="290"/>
      <c r="F22" s="290"/>
      <c r="G22" s="290"/>
      <c r="H22" s="290"/>
      <c r="I22" s="290"/>
      <c r="J22" s="290"/>
      <c r="K22" s="290"/>
      <c r="L22" s="290"/>
      <c r="M22" s="290"/>
      <c r="N22" s="290"/>
      <c r="O22" s="290"/>
      <c r="P22" s="290"/>
      <c r="Q22" s="290"/>
      <c r="R22" s="290"/>
      <c r="S22" s="290"/>
      <c r="T22" s="290"/>
      <c r="U22" s="290"/>
      <c r="V22" s="290"/>
      <c r="W22" s="290"/>
      <c r="X22" s="290"/>
      <c r="Y22" s="290"/>
      <c r="Z22" s="290"/>
      <c r="AA22" s="290"/>
      <c r="AB22" s="290"/>
      <c r="AC22" s="290"/>
      <c r="AD22" s="291"/>
    </row>
    <row r="23" spans="1:30" ht="48" customHeight="1">
      <c r="B23" s="131"/>
      <c r="C23" s="242" t="s">
        <v>5029</v>
      </c>
      <c r="D23" s="242"/>
      <c r="E23" s="242"/>
      <c r="F23" s="242"/>
      <c r="G23" s="242"/>
      <c r="H23" s="242"/>
      <c r="I23" s="242"/>
      <c r="J23" s="242"/>
      <c r="K23" s="242"/>
      <c r="L23" s="242"/>
      <c r="M23" s="242"/>
      <c r="N23" s="242"/>
      <c r="O23" s="242"/>
      <c r="P23" s="242"/>
      <c r="Q23" s="242"/>
      <c r="R23" s="242"/>
      <c r="S23" s="242"/>
      <c r="T23" s="242"/>
      <c r="U23" s="242"/>
      <c r="V23" s="242"/>
      <c r="W23" s="242"/>
      <c r="X23" s="242"/>
      <c r="Y23" s="242"/>
      <c r="Z23" s="242"/>
      <c r="AA23" s="242"/>
      <c r="AB23" s="242"/>
      <c r="AC23" s="242"/>
      <c r="AD23" s="297"/>
    </row>
    <row r="24" spans="1:30" ht="36" customHeight="1">
      <c r="B24" s="125"/>
      <c r="C24" s="281" t="s">
        <v>5030</v>
      </c>
      <c r="D24" s="281"/>
      <c r="E24" s="281"/>
      <c r="F24" s="281"/>
      <c r="G24" s="281"/>
      <c r="H24" s="281"/>
      <c r="I24" s="281"/>
      <c r="J24" s="281"/>
      <c r="K24" s="281"/>
      <c r="L24" s="281"/>
      <c r="M24" s="281"/>
      <c r="N24" s="281"/>
      <c r="O24" s="281"/>
      <c r="P24" s="281"/>
      <c r="Q24" s="281"/>
      <c r="R24" s="281"/>
      <c r="S24" s="281"/>
      <c r="T24" s="281"/>
      <c r="U24" s="281"/>
      <c r="V24" s="281"/>
      <c r="W24" s="281"/>
      <c r="X24" s="281"/>
      <c r="Y24" s="281"/>
      <c r="Z24" s="281"/>
      <c r="AA24" s="281"/>
      <c r="AB24" s="281"/>
      <c r="AC24" s="281"/>
      <c r="AD24" s="282"/>
    </row>
    <row r="25" spans="1:30" ht="15" customHeight="1">
      <c r="B25" s="303" t="s">
        <v>5031</v>
      </c>
      <c r="C25" s="304"/>
      <c r="D25" s="304"/>
      <c r="E25" s="304"/>
      <c r="F25" s="304"/>
      <c r="G25" s="304"/>
      <c r="H25" s="304"/>
      <c r="I25" s="304"/>
      <c r="J25" s="304"/>
      <c r="K25" s="304"/>
      <c r="L25" s="304"/>
      <c r="M25" s="304"/>
      <c r="N25" s="304"/>
      <c r="O25" s="304"/>
      <c r="P25" s="304"/>
      <c r="Q25" s="304"/>
      <c r="R25" s="304"/>
      <c r="S25" s="304"/>
      <c r="T25" s="304"/>
      <c r="U25" s="304"/>
      <c r="V25" s="304"/>
      <c r="W25" s="304"/>
      <c r="X25" s="304"/>
      <c r="Y25" s="304"/>
      <c r="Z25" s="304"/>
      <c r="AA25" s="304"/>
      <c r="AB25" s="304"/>
      <c r="AC25" s="304"/>
      <c r="AD25" s="305"/>
    </row>
    <row r="26" spans="1:30" ht="24" customHeight="1">
      <c r="B26" s="47"/>
      <c r="C26" s="226" t="s">
        <v>5032</v>
      </c>
      <c r="D26" s="226"/>
      <c r="E26" s="226"/>
      <c r="F26" s="226"/>
      <c r="G26" s="226"/>
      <c r="H26" s="226"/>
      <c r="I26" s="226"/>
      <c r="J26" s="226"/>
      <c r="K26" s="226"/>
      <c r="L26" s="226"/>
      <c r="M26" s="226"/>
      <c r="N26" s="226"/>
      <c r="O26" s="226"/>
      <c r="P26" s="226"/>
      <c r="Q26" s="226"/>
      <c r="R26" s="226"/>
      <c r="S26" s="226"/>
      <c r="T26" s="226"/>
      <c r="U26" s="226"/>
      <c r="V26" s="226"/>
      <c r="W26" s="226"/>
      <c r="X26" s="226"/>
      <c r="Y26" s="226"/>
      <c r="Z26" s="226"/>
      <c r="AA26" s="226"/>
      <c r="AB26" s="226"/>
      <c r="AC26" s="226"/>
      <c r="AD26" s="227"/>
    </row>
    <row r="27" spans="1:30" ht="24" customHeight="1">
      <c r="B27" s="47"/>
      <c r="C27"/>
      <c r="D27" s="242" t="s">
        <v>5033</v>
      </c>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97"/>
    </row>
    <row r="28" spans="1:30" ht="24" customHeight="1">
      <c r="B28" s="51"/>
      <c r="C28" s="1"/>
      <c r="D28" s="242" t="s">
        <v>5034</v>
      </c>
      <c r="E28" s="242"/>
      <c r="F28" s="242"/>
      <c r="G28" s="242"/>
      <c r="H28" s="242"/>
      <c r="I28" s="242"/>
      <c r="J28" s="242"/>
      <c r="K28" s="242"/>
      <c r="L28" s="242"/>
      <c r="M28" s="242"/>
      <c r="N28" s="242"/>
      <c r="O28" s="242"/>
      <c r="P28" s="242"/>
      <c r="Q28" s="242"/>
      <c r="R28" s="242"/>
      <c r="S28" s="242"/>
      <c r="T28" s="242"/>
      <c r="U28" s="242"/>
      <c r="V28" s="242"/>
      <c r="W28" s="242"/>
      <c r="X28" s="242"/>
      <c r="Y28" s="242"/>
      <c r="Z28" s="242"/>
      <c r="AA28" s="242"/>
      <c r="AB28" s="242"/>
      <c r="AC28" s="242"/>
      <c r="AD28" s="297"/>
    </row>
    <row r="29" spans="1:30" ht="24" customHeight="1">
      <c r="B29" s="51"/>
      <c r="C29" s="1"/>
      <c r="D29" s="242" t="s">
        <v>5035</v>
      </c>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97"/>
    </row>
    <row r="30" spans="1:30" ht="24" customHeight="1">
      <c r="B30" s="52"/>
      <c r="C30" s="53"/>
      <c r="D30" s="281" t="s">
        <v>5036</v>
      </c>
      <c r="E30" s="281"/>
      <c r="F30" s="281"/>
      <c r="G30" s="281"/>
      <c r="H30" s="281"/>
      <c r="I30" s="281"/>
      <c r="J30" s="281"/>
      <c r="K30" s="281"/>
      <c r="L30" s="281"/>
      <c r="M30" s="281"/>
      <c r="N30" s="281"/>
      <c r="O30" s="281"/>
      <c r="P30" s="281"/>
      <c r="Q30" s="281"/>
      <c r="R30" s="281"/>
      <c r="S30" s="281"/>
      <c r="T30" s="281"/>
      <c r="U30" s="281"/>
      <c r="V30" s="281"/>
      <c r="W30" s="281"/>
      <c r="X30" s="281"/>
      <c r="Y30" s="281"/>
      <c r="Z30" s="281"/>
      <c r="AA30" s="281"/>
      <c r="AB30" s="281"/>
      <c r="AC30" s="281"/>
      <c r="AD30" s="298"/>
    </row>
    <row r="31" spans="1:30" ht="15" customHeight="1"/>
    <row r="32" spans="1:30" ht="24" customHeight="1">
      <c r="A32" s="70" t="s">
        <v>5037</v>
      </c>
      <c r="B32" s="299" t="s">
        <v>5038</v>
      </c>
      <c r="C32" s="299"/>
      <c r="D32" s="299"/>
      <c r="E32" s="299"/>
      <c r="F32" s="299"/>
      <c r="G32" s="299"/>
      <c r="H32" s="299"/>
      <c r="I32" s="299"/>
      <c r="J32" s="299"/>
      <c r="K32" s="299"/>
      <c r="L32" s="299"/>
      <c r="M32" s="299"/>
      <c r="N32" s="299"/>
      <c r="O32" s="299"/>
      <c r="P32" s="299"/>
      <c r="Q32" s="299"/>
      <c r="R32" s="299"/>
      <c r="S32" s="299"/>
      <c r="T32" s="299"/>
      <c r="U32" s="299"/>
      <c r="V32" s="299"/>
      <c r="W32" s="299"/>
      <c r="X32" s="299"/>
      <c r="Y32" s="299"/>
      <c r="Z32" s="299"/>
      <c r="AA32" s="299"/>
      <c r="AB32" s="299"/>
      <c r="AC32" s="299"/>
      <c r="AD32" s="299"/>
    </row>
    <row r="33" spans="1:37" ht="36" customHeight="1">
      <c r="A33" s="70"/>
      <c r="B33" s="54"/>
      <c r="C33" s="292" t="s">
        <v>5039</v>
      </c>
      <c r="D33" s="292"/>
      <c r="E33" s="292"/>
      <c r="F33" s="292"/>
      <c r="G33" s="292"/>
      <c r="H33" s="292"/>
      <c r="I33" s="292"/>
      <c r="J33" s="292"/>
      <c r="K33" s="292"/>
      <c r="L33" s="292"/>
      <c r="M33" s="292"/>
      <c r="N33" s="292"/>
      <c r="O33" s="292"/>
      <c r="P33" s="292"/>
      <c r="Q33" s="292"/>
      <c r="R33" s="292"/>
      <c r="S33" s="292"/>
      <c r="T33" s="292"/>
      <c r="U33" s="292"/>
      <c r="V33" s="292"/>
      <c r="W33" s="292"/>
      <c r="X33" s="292"/>
      <c r="Y33" s="292"/>
      <c r="Z33" s="292"/>
      <c r="AA33" s="292"/>
      <c r="AB33" s="292"/>
      <c r="AC33" s="292"/>
      <c r="AD33" s="292"/>
      <c r="AG33" t="s">
        <v>5040</v>
      </c>
      <c r="AH33" t="s">
        <v>5041</v>
      </c>
      <c r="AI33" t="s">
        <v>5042</v>
      </c>
      <c r="AJ33" t="s">
        <v>5043</v>
      </c>
      <c r="AK33"/>
    </row>
    <row r="34" spans="1:37" ht="15" customHeight="1">
      <c r="A34" s="70"/>
      <c r="B34" s="54"/>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G34">
        <f>COUNTBLANK(S36:AD37)</f>
        <v>24</v>
      </c>
      <c r="AH34">
        <v>24</v>
      </c>
      <c r="AI34">
        <f>IF(SUM(AG36:AG37)=0,AG34,1)</f>
        <v>24</v>
      </c>
      <c r="AJ34" s="145">
        <f>IF(OR(AG34=AH34, AG34=AI34 ), 0, 1)</f>
        <v>0</v>
      </c>
      <c r="AK34"/>
    </row>
    <row r="35" spans="1:37" ht="108" customHeight="1">
      <c r="A35" s="75"/>
      <c r="B35" s="56"/>
      <c r="C35" s="300" t="s">
        <v>5044</v>
      </c>
      <c r="D35" s="300"/>
      <c r="E35" s="300"/>
      <c r="F35" s="300"/>
      <c r="G35" s="300"/>
      <c r="H35" s="300"/>
      <c r="I35" s="300"/>
      <c r="J35" s="300"/>
      <c r="K35" s="300"/>
      <c r="L35" s="300"/>
      <c r="M35" s="300"/>
      <c r="N35" s="300"/>
      <c r="O35" s="300"/>
      <c r="P35" s="300"/>
      <c r="Q35" s="300"/>
      <c r="R35" s="300"/>
      <c r="S35" s="185" t="s">
        <v>5045</v>
      </c>
      <c r="T35" s="185"/>
      <c r="U35" s="185"/>
      <c r="V35" s="185"/>
      <c r="W35" s="185"/>
      <c r="X35" s="185"/>
      <c r="Y35" s="246" t="s">
        <v>5046</v>
      </c>
      <c r="Z35" s="246"/>
      <c r="AA35" s="246"/>
      <c r="AB35" s="246"/>
      <c r="AC35" s="246"/>
      <c r="AD35" s="246"/>
      <c r="AG35" t="s">
        <v>5040</v>
      </c>
      <c r="AH35"/>
      <c r="AI35"/>
      <c r="AJ35"/>
      <c r="AK35"/>
    </row>
    <row r="36" spans="1:37" ht="15" customHeight="1">
      <c r="A36" s="75"/>
      <c r="B36" s="56"/>
      <c r="C36" s="57" t="s">
        <v>4970</v>
      </c>
      <c r="D36" s="258" t="s">
        <v>5047</v>
      </c>
      <c r="E36" s="259"/>
      <c r="F36" s="259"/>
      <c r="G36" s="259"/>
      <c r="H36" s="259"/>
      <c r="I36" s="259"/>
      <c r="J36" s="259"/>
      <c r="K36" s="259"/>
      <c r="L36" s="259"/>
      <c r="M36" s="259"/>
      <c r="N36" s="259"/>
      <c r="O36" s="259"/>
      <c r="P36" s="259"/>
      <c r="Q36" s="259"/>
      <c r="R36" s="259"/>
      <c r="S36" s="197"/>
      <c r="T36" s="197"/>
      <c r="U36" s="197"/>
      <c r="V36" s="197"/>
      <c r="W36" s="197"/>
      <c r="X36" s="197"/>
      <c r="Y36" s="197"/>
      <c r="Z36" s="197"/>
      <c r="AA36" s="197"/>
      <c r="AB36" s="197"/>
      <c r="AC36" s="197"/>
      <c r="AD36" s="197"/>
      <c r="AG36">
        <f>IF(OR(AND($AG$34=$AH$34),AND(OR(S36=1,S36=3),Y36&lt;&gt;""),AND(OR(S36=2,S36=4,S36=9),Y36="")),0,1)</f>
        <v>0</v>
      </c>
      <c r="AH36"/>
      <c r="AI36"/>
      <c r="AJ36"/>
      <c r="AK36"/>
    </row>
    <row r="37" spans="1:37" ht="15" customHeight="1">
      <c r="A37" s="75"/>
      <c r="B37" s="56"/>
      <c r="C37" s="57" t="s">
        <v>4971</v>
      </c>
      <c r="D37" s="258" t="s">
        <v>5048</v>
      </c>
      <c r="E37" s="259"/>
      <c r="F37" s="259"/>
      <c r="G37" s="259"/>
      <c r="H37" s="259"/>
      <c r="I37" s="259"/>
      <c r="J37" s="259"/>
      <c r="K37" s="259"/>
      <c r="L37" s="259"/>
      <c r="M37" s="259"/>
      <c r="N37" s="259"/>
      <c r="O37" s="259"/>
      <c r="P37" s="259"/>
      <c r="Q37" s="259"/>
      <c r="R37" s="259"/>
      <c r="S37" s="197"/>
      <c r="T37" s="197"/>
      <c r="U37" s="197"/>
      <c r="V37" s="197"/>
      <c r="W37" s="197"/>
      <c r="X37" s="197"/>
      <c r="Y37" s="197"/>
      <c r="Z37" s="197"/>
      <c r="AA37" s="197"/>
      <c r="AB37" s="197"/>
      <c r="AC37" s="197"/>
      <c r="AD37" s="197"/>
      <c r="AG37">
        <f>IF(OR(AND($AG$34=$AH$34),AND(OR(S37=1,S37=3),Y37&lt;&gt;""),AND(OR(S37=2,S37=4,S37=9),Y37="")),0,1)</f>
        <v>0</v>
      </c>
      <c r="AH37"/>
      <c r="AI37"/>
      <c r="AJ37"/>
      <c r="AK37"/>
    </row>
    <row r="38" spans="1:37" ht="15" customHeight="1">
      <c r="A38" s="11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G38"/>
      <c r="AH38"/>
      <c r="AI38"/>
      <c r="AJ38"/>
      <c r="AK38"/>
    </row>
    <row r="39" spans="1:37" ht="24" customHeight="1">
      <c r="A39" s="119"/>
      <c r="B39" s="28"/>
      <c r="C39" s="226" t="s">
        <v>5049</v>
      </c>
      <c r="D39" s="226"/>
      <c r="E39" s="226"/>
      <c r="F39" s="226"/>
      <c r="G39" s="226"/>
      <c r="H39" s="226"/>
      <c r="I39" s="226"/>
      <c r="J39" s="226"/>
      <c r="K39" s="226"/>
      <c r="L39" s="226"/>
      <c r="M39" s="226"/>
      <c r="N39" s="226"/>
      <c r="O39" s="226"/>
      <c r="P39" s="226"/>
      <c r="Q39" s="226"/>
      <c r="R39" s="226"/>
      <c r="S39" s="226"/>
      <c r="T39" s="226"/>
      <c r="U39" s="226"/>
      <c r="V39" s="226"/>
      <c r="W39" s="226"/>
      <c r="X39" s="226"/>
      <c r="Y39" s="226"/>
      <c r="Z39" s="226"/>
      <c r="AA39" s="226"/>
      <c r="AB39" s="226"/>
      <c r="AC39" s="226"/>
      <c r="AD39" s="226"/>
    </row>
    <row r="40" spans="1:37" ht="60" customHeight="1">
      <c r="A40" s="119"/>
      <c r="B40" s="28"/>
      <c r="C40" s="273"/>
      <c r="D40" s="274"/>
      <c r="E40" s="274"/>
      <c r="F40" s="274"/>
      <c r="G40" s="274"/>
      <c r="H40" s="274"/>
      <c r="I40" s="274"/>
      <c r="J40" s="274"/>
      <c r="K40" s="274"/>
      <c r="L40" s="274"/>
      <c r="M40" s="274"/>
      <c r="N40" s="274"/>
      <c r="O40" s="274"/>
      <c r="P40" s="274"/>
      <c r="Q40" s="274"/>
      <c r="R40" s="274"/>
      <c r="S40" s="274"/>
      <c r="T40" s="274"/>
      <c r="U40" s="274"/>
      <c r="V40" s="274"/>
      <c r="W40" s="274"/>
      <c r="X40" s="274"/>
      <c r="Y40" s="274"/>
      <c r="Z40" s="274"/>
      <c r="AA40" s="274"/>
      <c r="AB40" s="274"/>
      <c r="AC40" s="274"/>
      <c r="AD40" s="275"/>
    </row>
    <row r="41" spans="1:37" ht="15" customHeight="1">
      <c r="A41" s="120"/>
      <c r="B41"/>
      <c r="C41"/>
      <c r="D41"/>
      <c r="E41"/>
      <c r="F41"/>
      <c r="G41"/>
      <c r="H41"/>
      <c r="I41"/>
      <c r="J41"/>
      <c r="K41"/>
      <c r="L41"/>
      <c r="M41"/>
      <c r="N41"/>
      <c r="O41"/>
      <c r="P41"/>
      <c r="Q41"/>
      <c r="R41"/>
      <c r="S41"/>
      <c r="T41"/>
      <c r="U41"/>
      <c r="V41"/>
      <c r="W41"/>
      <c r="X41"/>
      <c r="Y41"/>
      <c r="Z41"/>
      <c r="AA41"/>
      <c r="AB41"/>
      <c r="AC41"/>
      <c r="AD41"/>
    </row>
    <row r="42" spans="1:37" ht="15" customHeight="1">
      <c r="A42" s="120"/>
      <c r="B42"/>
      <c r="C42"/>
      <c r="D42"/>
      <c r="E42"/>
      <c r="F42"/>
      <c r="G42"/>
      <c r="H42"/>
      <c r="I42"/>
      <c r="J42"/>
      <c r="K42"/>
      <c r="L42"/>
      <c r="M42"/>
      <c r="N42"/>
      <c r="O42"/>
      <c r="P42"/>
      <c r="Q42"/>
      <c r="R42"/>
      <c r="S42"/>
      <c r="T42"/>
      <c r="U42"/>
      <c r="V42"/>
      <c r="W42"/>
      <c r="X42"/>
      <c r="Y42"/>
      <c r="Z42"/>
      <c r="AA42"/>
      <c r="AB42"/>
      <c r="AC42"/>
      <c r="AD42"/>
    </row>
    <row r="43" spans="1:37" ht="15" customHeight="1">
      <c r="A43" s="120"/>
      <c r="B43" s="295" t="str">
        <f>IF(AJ34=0,"","Error: debe completar toda la información requerida.")</f>
        <v/>
      </c>
      <c r="C43" s="295"/>
      <c r="D43" s="295"/>
      <c r="E43" s="295"/>
      <c r="F43" s="295"/>
      <c r="G43" s="295"/>
      <c r="H43" s="295"/>
      <c r="I43" s="295"/>
      <c r="J43" s="295"/>
      <c r="K43" s="295"/>
      <c r="L43" s="295"/>
      <c r="M43" s="295"/>
      <c r="N43" s="295"/>
      <c r="O43" s="295"/>
      <c r="P43" s="295"/>
      <c r="Q43" s="295"/>
      <c r="R43" s="295"/>
      <c r="S43" s="295"/>
      <c r="T43" s="295"/>
      <c r="U43" s="295"/>
      <c r="V43" s="295"/>
      <c r="W43" s="295"/>
      <c r="X43" s="295"/>
      <c r="Y43" s="295"/>
      <c r="Z43" s="295"/>
      <c r="AA43" s="295"/>
      <c r="AB43" s="295"/>
      <c r="AC43" s="295"/>
      <c r="AD43" s="295"/>
    </row>
    <row r="44" spans="1:37" ht="15" customHeight="1">
      <c r="A44" s="120"/>
      <c r="B44"/>
      <c r="C44"/>
      <c r="D44"/>
      <c r="E44"/>
      <c r="F44"/>
      <c r="G44"/>
      <c r="H44"/>
      <c r="I44"/>
      <c r="J44"/>
      <c r="K44"/>
      <c r="L44"/>
      <c r="M44"/>
      <c r="N44"/>
      <c r="O44"/>
      <c r="P44"/>
      <c r="Q44"/>
      <c r="R44"/>
      <c r="S44"/>
      <c r="T44"/>
      <c r="U44"/>
      <c r="V44"/>
      <c r="W44"/>
      <c r="X44"/>
      <c r="Y44"/>
      <c r="Z44"/>
      <c r="AA44"/>
      <c r="AB44"/>
      <c r="AC44"/>
      <c r="AD44"/>
    </row>
    <row r="45" spans="1:37" ht="15" customHeight="1">
      <c r="A45" s="120"/>
      <c r="B45"/>
      <c r="C45"/>
      <c r="D45"/>
      <c r="E45"/>
      <c r="F45"/>
      <c r="G45"/>
      <c r="H45"/>
      <c r="I45"/>
      <c r="J45"/>
      <c r="K45"/>
      <c r="L45"/>
      <c r="M45"/>
      <c r="N45"/>
      <c r="O45"/>
      <c r="P45"/>
      <c r="Q45"/>
      <c r="R45"/>
      <c r="S45"/>
      <c r="T45"/>
      <c r="U45"/>
      <c r="V45"/>
      <c r="W45"/>
      <c r="X45"/>
      <c r="Y45"/>
      <c r="Z45"/>
      <c r="AA45"/>
      <c r="AB45"/>
      <c r="AC45"/>
      <c r="AD45"/>
    </row>
    <row r="46" spans="1:37" ht="15" customHeight="1">
      <c r="A46" s="120"/>
      <c r="B46"/>
      <c r="C46"/>
      <c r="D46"/>
      <c r="E46"/>
      <c r="F46"/>
      <c r="G46"/>
      <c r="H46"/>
      <c r="I46"/>
      <c r="J46"/>
      <c r="K46"/>
      <c r="L46"/>
      <c r="M46"/>
      <c r="N46"/>
      <c r="O46"/>
      <c r="P46"/>
      <c r="Q46"/>
      <c r="R46"/>
      <c r="S46"/>
      <c r="T46"/>
      <c r="U46"/>
      <c r="V46"/>
      <c r="W46"/>
      <c r="X46"/>
      <c r="Y46"/>
      <c r="Z46"/>
      <c r="AA46"/>
      <c r="AB46"/>
      <c r="AC46"/>
      <c r="AD46"/>
    </row>
    <row r="47" spans="1:37" ht="24" customHeight="1">
      <c r="A47" s="118" t="s">
        <v>5050</v>
      </c>
      <c r="B47" s="301" t="s">
        <v>5051</v>
      </c>
      <c r="C47" s="301"/>
      <c r="D47" s="301"/>
      <c r="E47" s="301"/>
      <c r="F47" s="301"/>
      <c r="G47" s="301"/>
      <c r="H47" s="301"/>
      <c r="I47" s="301"/>
      <c r="J47" s="301"/>
      <c r="K47" s="301"/>
      <c r="L47" s="301"/>
      <c r="M47" s="301"/>
      <c r="N47" s="301"/>
      <c r="O47" s="301"/>
      <c r="P47" s="301"/>
      <c r="Q47" s="301"/>
      <c r="R47" s="301"/>
      <c r="S47" s="301"/>
      <c r="T47" s="301"/>
      <c r="U47" s="301"/>
      <c r="V47" s="301"/>
      <c r="W47" s="301"/>
      <c r="X47" s="301"/>
      <c r="Y47" s="301"/>
      <c r="Z47" s="301"/>
      <c r="AA47" s="301"/>
      <c r="AB47" s="301"/>
      <c r="AC47" s="301"/>
      <c r="AD47" s="301"/>
    </row>
    <row r="48" spans="1:37" ht="15" customHeight="1">
      <c r="A48" s="120"/>
      <c r="B48"/>
      <c r="C48" s="242" t="s">
        <v>5052</v>
      </c>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row>
    <row r="49" spans="1:36" ht="24" customHeight="1">
      <c r="A49" s="120"/>
      <c r="B49"/>
      <c r="C49" s="292" t="s">
        <v>5053</v>
      </c>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row>
    <row r="50" spans="1:36" ht="15" customHeight="1">
      <c r="A50" s="120"/>
      <c r="B50"/>
      <c r="C50"/>
      <c r="D50"/>
      <c r="E50"/>
      <c r="F50"/>
      <c r="G50"/>
      <c r="H50"/>
      <c r="I50"/>
      <c r="J50"/>
      <c r="K50"/>
      <c r="L50"/>
      <c r="M50"/>
      <c r="N50"/>
      <c r="O50"/>
      <c r="P50"/>
      <c r="Q50"/>
      <c r="R50"/>
      <c r="S50"/>
      <c r="T50"/>
      <c r="U50"/>
      <c r="V50"/>
      <c r="W50"/>
      <c r="X50"/>
      <c r="Y50"/>
      <c r="Z50"/>
      <c r="AA50"/>
      <c r="AB50"/>
      <c r="AC50"/>
      <c r="AD50"/>
      <c r="AG50" t="s">
        <v>5040</v>
      </c>
      <c r="AH50" t="s">
        <v>5041</v>
      </c>
      <c r="AI50" t="s">
        <v>5042</v>
      </c>
      <c r="AJ50" t="s">
        <v>5043</v>
      </c>
    </row>
    <row r="51" spans="1:36" ht="15" customHeight="1">
      <c r="A51" s="120"/>
      <c r="B51"/>
      <c r="C51" s="185" t="s">
        <v>5044</v>
      </c>
      <c r="D51" s="185"/>
      <c r="E51" s="185"/>
      <c r="F51" s="185"/>
      <c r="G51" s="185"/>
      <c r="H51" s="185"/>
      <c r="I51" s="185"/>
      <c r="J51" s="185"/>
      <c r="K51" s="185"/>
      <c r="L51" s="185"/>
      <c r="M51" s="246" t="s">
        <v>5054</v>
      </c>
      <c r="N51" s="246"/>
      <c r="O51" s="246"/>
      <c r="P51" s="246"/>
      <c r="Q51" s="246"/>
      <c r="R51" s="246"/>
      <c r="S51" s="246"/>
      <c r="T51" s="246"/>
      <c r="U51" s="246"/>
      <c r="V51" s="246"/>
      <c r="W51" s="246"/>
      <c r="X51" s="246"/>
      <c r="Y51" s="246"/>
      <c r="Z51" s="246"/>
      <c r="AA51" s="246"/>
      <c r="AB51" s="246"/>
      <c r="AC51" s="246"/>
      <c r="AD51" s="246"/>
      <c r="AG51">
        <f>COUNTBLANK(M53:AD54)</f>
        <v>36</v>
      </c>
      <c r="AH51">
        <v>36</v>
      </c>
      <c r="AI51">
        <f>IF(SUM(AG53:AG54)=0,AG51,1)</f>
        <v>36</v>
      </c>
      <c r="AJ51" s="145">
        <f>IF(OR(AG51=AH51, AG51=AI51 ), 0, 1)</f>
        <v>0</v>
      </c>
    </row>
    <row r="52" spans="1:36" ht="132" customHeight="1">
      <c r="A52" s="120"/>
      <c r="B52"/>
      <c r="C52" s="185"/>
      <c r="D52" s="185"/>
      <c r="E52" s="185"/>
      <c r="F52" s="185"/>
      <c r="G52" s="185"/>
      <c r="H52" s="185"/>
      <c r="I52" s="185"/>
      <c r="J52" s="185"/>
      <c r="K52" s="185"/>
      <c r="L52" s="185"/>
      <c r="M52" s="272" t="s">
        <v>5055</v>
      </c>
      <c r="N52" s="272"/>
      <c r="O52" s="272"/>
      <c r="P52" s="272" t="s">
        <v>5056</v>
      </c>
      <c r="Q52" s="272"/>
      <c r="R52" s="272"/>
      <c r="S52" s="277" t="s">
        <v>5057</v>
      </c>
      <c r="T52" s="277"/>
      <c r="U52" s="277"/>
      <c r="V52" s="272" t="s">
        <v>5058</v>
      </c>
      <c r="W52" s="272"/>
      <c r="X52" s="272"/>
      <c r="Y52" s="272" t="s">
        <v>5059</v>
      </c>
      <c r="Z52" s="272"/>
      <c r="AA52" s="272"/>
      <c r="AB52" s="272" t="s">
        <v>5060</v>
      </c>
      <c r="AC52" s="272"/>
      <c r="AD52" s="272"/>
      <c r="AG52" t="s">
        <v>5040</v>
      </c>
      <c r="AH52"/>
      <c r="AI52"/>
      <c r="AJ52"/>
    </row>
    <row r="53" spans="1:36" ht="24" customHeight="1">
      <c r="A53" s="120"/>
      <c r="B53"/>
      <c r="C53" s="57" t="s">
        <v>4970</v>
      </c>
      <c r="D53" s="258" t="s">
        <v>5047</v>
      </c>
      <c r="E53" s="259"/>
      <c r="F53" s="259"/>
      <c r="G53" s="259"/>
      <c r="H53" s="259"/>
      <c r="I53" s="259"/>
      <c r="J53" s="259"/>
      <c r="K53" s="259"/>
      <c r="L53" s="260"/>
      <c r="M53" s="307"/>
      <c r="N53" s="307"/>
      <c r="O53" s="307"/>
      <c r="P53" s="197"/>
      <c r="Q53" s="197"/>
      <c r="R53" s="197"/>
      <c r="S53" s="197"/>
      <c r="T53" s="197"/>
      <c r="U53" s="197"/>
      <c r="V53" s="197"/>
      <c r="W53" s="197"/>
      <c r="X53" s="197"/>
      <c r="Y53" s="197"/>
      <c r="Z53" s="197"/>
      <c r="AA53" s="197"/>
      <c r="AB53" s="197"/>
      <c r="AC53" s="197"/>
      <c r="AD53" s="197"/>
      <c r="AG53">
        <f>IF(OR(AND($AG$51=$AH$51),AND(OR($S36=1,$S36=3),COUNTIF(M53:AD53,"x")&gt;0),AND(OR($S36=2,$S36=4,$S36=9),COUNTIF(M53:AD53,"x")=0)),0,1)</f>
        <v>0</v>
      </c>
      <c r="AH53"/>
      <c r="AI53"/>
      <c r="AJ53"/>
    </row>
    <row r="54" spans="1:36" ht="24" customHeight="1">
      <c r="A54" s="120"/>
      <c r="B54"/>
      <c r="C54" s="57" t="s">
        <v>4971</v>
      </c>
      <c r="D54" s="258" t="s">
        <v>5048</v>
      </c>
      <c r="E54" s="259"/>
      <c r="F54" s="259"/>
      <c r="G54" s="259"/>
      <c r="H54" s="259"/>
      <c r="I54" s="259"/>
      <c r="J54" s="259"/>
      <c r="K54" s="259"/>
      <c r="L54" s="260"/>
      <c r="M54" s="307"/>
      <c r="N54" s="307"/>
      <c r="O54" s="307"/>
      <c r="P54" s="197"/>
      <c r="Q54" s="197"/>
      <c r="R54" s="197"/>
      <c r="S54" s="197"/>
      <c r="T54" s="197"/>
      <c r="U54" s="197"/>
      <c r="V54" s="197"/>
      <c r="W54" s="197"/>
      <c r="X54" s="197"/>
      <c r="Y54" s="197"/>
      <c r="Z54" s="197"/>
      <c r="AA54" s="197"/>
      <c r="AB54" s="197"/>
      <c r="AC54" s="197"/>
      <c r="AD54" s="197"/>
      <c r="AG54">
        <f>IF(OR(AND($AG$51=$AH$51),AND(OR($S37=1,$S37=3),COUNTIF(M54:AD54,"x")&gt;0),AND(OR($S37=2,$S37=4,$S37=9),COUNTIF(M54:AD54,"x")=0)),0,1)</f>
        <v>0</v>
      </c>
      <c r="AH54"/>
      <c r="AI54"/>
      <c r="AJ54"/>
    </row>
    <row r="55" spans="1:36" ht="15" customHeight="1">
      <c r="A55" s="120"/>
      <c r="B55"/>
      <c r="C55"/>
      <c r="D55"/>
      <c r="E55"/>
      <c r="F55"/>
      <c r="G55"/>
      <c r="H55"/>
      <c r="I55"/>
      <c r="J55"/>
      <c r="K55"/>
      <c r="L55"/>
      <c r="M55"/>
      <c r="N55"/>
      <c r="O55"/>
      <c r="P55"/>
      <c r="Q55"/>
      <c r="R55"/>
      <c r="S55"/>
      <c r="T55"/>
      <c r="U55"/>
      <c r="V55"/>
      <c r="W55"/>
      <c r="X55"/>
      <c r="Y55"/>
      <c r="Z55"/>
      <c r="AA55"/>
      <c r="AB55"/>
      <c r="AC55"/>
      <c r="AD55"/>
      <c r="AG55"/>
      <c r="AH55"/>
      <c r="AI55"/>
      <c r="AJ55"/>
    </row>
    <row r="56" spans="1:36" ht="45" customHeight="1">
      <c r="A56" s="119"/>
      <c r="B56" s="28"/>
      <c r="C56" s="308" t="s">
        <v>5061</v>
      </c>
      <c r="D56" s="308"/>
      <c r="E56" s="308"/>
      <c r="F56" s="309"/>
      <c r="G56" s="186"/>
      <c r="H56" s="179"/>
      <c r="I56" s="179"/>
      <c r="J56" s="179"/>
      <c r="K56" s="179"/>
      <c r="L56" s="179"/>
      <c r="M56" s="179"/>
      <c r="N56" s="179"/>
      <c r="O56" s="179"/>
      <c r="P56" s="179"/>
      <c r="Q56" s="179"/>
      <c r="R56" s="179"/>
      <c r="S56" s="179"/>
      <c r="T56" s="179"/>
      <c r="U56" s="179"/>
      <c r="V56" s="179"/>
      <c r="W56" s="179"/>
      <c r="X56" s="179"/>
      <c r="Y56" s="179"/>
      <c r="Z56" s="179"/>
      <c r="AA56" s="179"/>
      <c r="AB56" s="179"/>
      <c r="AC56" s="179"/>
      <c r="AD56" s="187"/>
      <c r="AG56">
        <f>IF(OR(AND(G56&lt;&gt;"",COUNTIF(AB53:AD54,"X")=0),AND(G56="", COUNTIF(AB53:AD54,"x")&gt;0)),1,0)</f>
        <v>0</v>
      </c>
      <c r="AH56"/>
      <c r="AI56"/>
      <c r="AJ56"/>
    </row>
    <row r="57" spans="1:36" ht="15" customHeight="1">
      <c r="A57" s="120"/>
      <c r="B57"/>
      <c r="C57"/>
      <c r="D57"/>
      <c r="E57"/>
      <c r="F57"/>
      <c r="G57"/>
      <c r="H57"/>
      <c r="I57"/>
      <c r="J57"/>
      <c r="K57"/>
      <c r="L57"/>
      <c r="M57"/>
      <c r="N57"/>
      <c r="O57"/>
      <c r="P57"/>
      <c r="Q57"/>
      <c r="R57"/>
      <c r="S57"/>
      <c r="T57"/>
      <c r="U57"/>
      <c r="V57"/>
      <c r="W57"/>
      <c r="X57"/>
      <c r="Y57"/>
      <c r="Z57"/>
      <c r="AA57"/>
      <c r="AB57"/>
      <c r="AC57"/>
      <c r="AD57"/>
    </row>
    <row r="58" spans="1:36" ht="24" customHeight="1">
      <c r="A58" s="119"/>
      <c r="B58" s="28"/>
      <c r="C58" s="226" t="s">
        <v>5049</v>
      </c>
      <c r="D58" s="226"/>
      <c r="E58" s="226"/>
      <c r="F58" s="226"/>
      <c r="G58" s="226"/>
      <c r="H58" s="226"/>
      <c r="I58" s="226"/>
      <c r="J58" s="226"/>
      <c r="K58" s="226"/>
      <c r="L58" s="226"/>
      <c r="M58" s="226"/>
      <c r="N58" s="226"/>
      <c r="O58" s="226"/>
      <c r="P58" s="226"/>
      <c r="Q58" s="226"/>
      <c r="R58" s="226"/>
      <c r="S58" s="226"/>
      <c r="T58" s="226"/>
      <c r="U58" s="226"/>
      <c r="V58" s="226"/>
      <c r="W58" s="226"/>
      <c r="X58" s="226"/>
      <c r="Y58" s="226"/>
      <c r="Z58" s="226"/>
      <c r="AA58" s="226"/>
      <c r="AB58" s="226"/>
      <c r="AC58" s="226"/>
      <c r="AD58" s="226"/>
    </row>
    <row r="59" spans="1:36" ht="60" customHeight="1">
      <c r="A59" s="119"/>
      <c r="B59" s="28"/>
      <c r="C59" s="273"/>
      <c r="D59" s="274"/>
      <c r="E59" s="274"/>
      <c r="F59" s="274"/>
      <c r="G59" s="274"/>
      <c r="H59" s="274"/>
      <c r="I59" s="274"/>
      <c r="J59" s="274"/>
      <c r="K59" s="274"/>
      <c r="L59" s="274"/>
      <c r="M59" s="274"/>
      <c r="N59" s="274"/>
      <c r="O59" s="274"/>
      <c r="P59" s="274"/>
      <c r="Q59" s="274"/>
      <c r="R59" s="274"/>
      <c r="S59" s="274"/>
      <c r="T59" s="274"/>
      <c r="U59" s="274"/>
      <c r="V59" s="274"/>
      <c r="W59" s="274"/>
      <c r="X59" s="274"/>
      <c r="Y59" s="274"/>
      <c r="Z59" s="274"/>
      <c r="AA59" s="274"/>
      <c r="AB59" s="274"/>
      <c r="AC59" s="274"/>
      <c r="AD59" s="275"/>
    </row>
    <row r="60" spans="1:36" ht="15" customHeight="1">
      <c r="A60" s="119"/>
      <c r="B60" s="28"/>
    </row>
    <row r="61" spans="1:36" ht="15" customHeight="1">
      <c r="A61" s="119"/>
      <c r="B61" s="28"/>
    </row>
    <row r="62" spans="1:36" ht="15" customHeight="1">
      <c r="A62" s="119"/>
      <c r="B62" s="247" t="str">
        <f>IF(AG56&gt;0,"Error: debe especificar Otro procedimiento.","")</f>
        <v/>
      </c>
      <c r="C62" s="247"/>
      <c r="D62" s="247"/>
      <c r="E62" s="247"/>
      <c r="F62" s="247"/>
      <c r="G62" s="247"/>
      <c r="H62" s="247"/>
      <c r="I62" s="247"/>
      <c r="J62" s="247"/>
      <c r="K62" s="247"/>
      <c r="L62" s="247"/>
      <c r="M62" s="247"/>
      <c r="N62" s="247"/>
      <c r="O62" s="247"/>
      <c r="P62" s="247"/>
      <c r="Q62" s="247"/>
      <c r="R62" s="247"/>
      <c r="S62" s="247"/>
      <c r="T62" s="247"/>
      <c r="U62" s="247"/>
      <c r="V62" s="247"/>
      <c r="W62" s="247"/>
      <c r="X62" s="247"/>
      <c r="Y62" s="247"/>
      <c r="Z62" s="247"/>
      <c r="AA62" s="247"/>
      <c r="AB62" s="247"/>
      <c r="AC62" s="247"/>
      <c r="AD62" s="247"/>
    </row>
    <row r="63" spans="1:36" ht="15" customHeight="1">
      <c r="A63" s="119"/>
      <c r="B63" s="295" t="str">
        <f>IF(AJ51=0,"","Error: debe completar toda la información requerida.")</f>
        <v/>
      </c>
      <c r="C63" s="295"/>
      <c r="D63" s="295"/>
      <c r="E63" s="295"/>
      <c r="F63" s="295"/>
      <c r="G63" s="295"/>
      <c r="H63" s="295"/>
      <c r="I63" s="295"/>
      <c r="J63" s="295"/>
      <c r="K63" s="295"/>
      <c r="L63" s="295"/>
      <c r="M63" s="295"/>
      <c r="N63" s="295"/>
      <c r="O63" s="295"/>
      <c r="P63" s="295"/>
      <c r="Q63" s="295"/>
      <c r="R63" s="295"/>
      <c r="S63" s="295"/>
      <c r="T63" s="295"/>
      <c r="U63" s="295"/>
      <c r="V63" s="295"/>
      <c r="W63" s="295"/>
      <c r="X63" s="295"/>
      <c r="Y63" s="295"/>
      <c r="Z63" s="295"/>
      <c r="AA63" s="295"/>
      <c r="AB63" s="295"/>
      <c r="AC63" s="295"/>
      <c r="AD63" s="295"/>
    </row>
    <row r="64" spans="1:36" ht="15" customHeight="1">
      <c r="A64" s="119"/>
      <c r="B64" s="28"/>
    </row>
    <row r="65" spans="1:36" ht="15" customHeight="1">
      <c r="A65" s="119"/>
      <c r="B65" s="28"/>
    </row>
    <row r="66" spans="1:36" ht="48" customHeight="1">
      <c r="A66" s="118" t="s">
        <v>5062</v>
      </c>
      <c r="B66" s="301" t="s">
        <v>5063</v>
      </c>
      <c r="C66" s="301"/>
      <c r="D66" s="301"/>
      <c r="E66" s="301"/>
      <c r="F66" s="301"/>
      <c r="G66" s="301"/>
      <c r="H66" s="301"/>
      <c r="I66" s="301"/>
      <c r="J66" s="301"/>
      <c r="K66" s="301"/>
      <c r="L66" s="301"/>
      <c r="M66" s="301"/>
      <c r="N66" s="301"/>
      <c r="O66" s="301"/>
      <c r="P66" s="301"/>
      <c r="Q66" s="301"/>
      <c r="R66" s="301"/>
      <c r="S66" s="301"/>
      <c r="T66" s="301"/>
      <c r="U66" s="301"/>
      <c r="V66" s="301"/>
      <c r="W66" s="301"/>
      <c r="X66" s="301"/>
      <c r="Y66" s="301"/>
      <c r="Z66" s="301"/>
      <c r="AA66" s="301"/>
      <c r="AB66" s="301"/>
      <c r="AC66" s="301"/>
      <c r="AD66" s="301"/>
    </row>
    <row r="67" spans="1:36" ht="36" customHeight="1">
      <c r="A67" s="118"/>
      <c r="B67" s="94"/>
      <c r="C67" s="279" t="s">
        <v>5064</v>
      </c>
      <c r="D67" s="279"/>
      <c r="E67" s="279"/>
      <c r="F67" s="279"/>
      <c r="G67" s="279"/>
      <c r="H67" s="279"/>
      <c r="I67" s="279"/>
      <c r="J67" s="279"/>
      <c r="K67" s="279"/>
      <c r="L67" s="279"/>
      <c r="M67" s="279"/>
      <c r="N67" s="279"/>
      <c r="O67" s="279"/>
      <c r="P67" s="279"/>
      <c r="Q67" s="279"/>
      <c r="R67" s="279"/>
      <c r="S67" s="279"/>
      <c r="T67" s="279"/>
      <c r="U67" s="279"/>
      <c r="V67" s="279"/>
      <c r="W67" s="279"/>
      <c r="X67" s="279"/>
      <c r="Y67" s="279"/>
      <c r="Z67" s="279"/>
      <c r="AA67" s="279"/>
      <c r="AB67" s="279"/>
      <c r="AC67" s="279"/>
      <c r="AD67" s="279"/>
    </row>
    <row r="68" spans="1:36" ht="15" customHeight="1">
      <c r="A68" s="120"/>
      <c r="B68"/>
      <c r="C68" s="242" t="s">
        <v>5065</v>
      </c>
      <c r="D68" s="242"/>
      <c r="E68" s="242"/>
      <c r="F68" s="242"/>
      <c r="G68" s="242"/>
      <c r="H68" s="242"/>
      <c r="I68" s="242"/>
      <c r="J68" s="242"/>
      <c r="K68" s="242"/>
      <c r="L68" s="242"/>
      <c r="M68" s="242"/>
      <c r="N68" s="242"/>
      <c r="O68" s="242"/>
      <c r="P68" s="242"/>
      <c r="Q68" s="242"/>
      <c r="R68" s="242"/>
      <c r="S68" s="242"/>
      <c r="T68" s="242"/>
      <c r="U68" s="242"/>
      <c r="V68" s="242"/>
      <c r="W68" s="242"/>
      <c r="X68" s="242"/>
      <c r="Y68" s="242"/>
      <c r="Z68" s="242"/>
      <c r="AA68" s="242"/>
      <c r="AB68" s="242"/>
      <c r="AC68" s="242"/>
      <c r="AD68" s="242"/>
    </row>
    <row r="69" spans="1:36" ht="24" customHeight="1">
      <c r="A69" s="120"/>
      <c r="B69"/>
      <c r="C69" s="242" t="s">
        <v>5066</v>
      </c>
      <c r="D69" s="242"/>
      <c r="E69" s="242"/>
      <c r="F69" s="242"/>
      <c r="G69" s="242"/>
      <c r="H69" s="242"/>
      <c r="I69" s="242"/>
      <c r="J69" s="242"/>
      <c r="K69" s="242"/>
      <c r="L69" s="242"/>
      <c r="M69" s="242"/>
      <c r="N69" s="242"/>
      <c r="O69" s="242"/>
      <c r="P69" s="242"/>
      <c r="Q69" s="242"/>
      <c r="R69" s="242"/>
      <c r="S69" s="242"/>
      <c r="T69" s="242"/>
      <c r="U69" s="242"/>
      <c r="V69" s="242"/>
      <c r="W69" s="242"/>
      <c r="X69" s="242"/>
      <c r="Y69" s="242"/>
      <c r="Z69" s="242"/>
      <c r="AA69" s="242"/>
      <c r="AB69" s="242"/>
      <c r="AC69" s="242"/>
      <c r="AD69" s="242"/>
    </row>
    <row r="70" spans="1:36" ht="15">
      <c r="A70" s="120"/>
      <c r="B70"/>
      <c r="C70"/>
      <c r="D70"/>
      <c r="E70"/>
      <c r="F70"/>
      <c r="G70"/>
      <c r="H70"/>
      <c r="I70"/>
      <c r="J70"/>
      <c r="K70"/>
      <c r="L70"/>
      <c r="M70"/>
      <c r="N70"/>
      <c r="O70"/>
      <c r="P70"/>
      <c r="Q70"/>
      <c r="R70"/>
      <c r="S70"/>
      <c r="T70"/>
      <c r="U70"/>
      <c r="V70"/>
      <c r="W70"/>
      <c r="X70"/>
      <c r="Y70"/>
      <c r="Z70"/>
      <c r="AA70"/>
      <c r="AB70"/>
      <c r="AC70"/>
      <c r="AD70"/>
      <c r="AG70" t="s">
        <v>5040</v>
      </c>
      <c r="AH70" t="s">
        <v>5041</v>
      </c>
      <c r="AI70" t="s">
        <v>5042</v>
      </c>
      <c r="AJ70" t="s">
        <v>5043</v>
      </c>
    </row>
    <row r="71" spans="1:36" ht="96" customHeight="1">
      <c r="A71" s="120"/>
      <c r="B71"/>
      <c r="C71" s="185" t="s">
        <v>5044</v>
      </c>
      <c r="D71" s="185"/>
      <c r="E71" s="185"/>
      <c r="F71" s="185"/>
      <c r="G71" s="185"/>
      <c r="H71" s="185"/>
      <c r="I71" s="185"/>
      <c r="J71" s="262" t="s">
        <v>5067</v>
      </c>
      <c r="K71" s="263"/>
      <c r="L71" s="263"/>
      <c r="M71" s="263"/>
      <c r="N71" s="263"/>
      <c r="O71" s="264"/>
      <c r="P71" s="250" t="s">
        <v>5068</v>
      </c>
      <c r="Q71" s="250"/>
      <c r="R71" s="250"/>
      <c r="S71" s="250"/>
      <c r="T71" s="250"/>
      <c r="U71" s="250"/>
      <c r="V71" s="250"/>
      <c r="W71" s="250"/>
      <c r="X71" s="250"/>
      <c r="Y71" s="250"/>
      <c r="Z71" s="250"/>
      <c r="AA71" s="250"/>
      <c r="AB71" s="250"/>
      <c r="AC71" s="250"/>
      <c r="AD71" s="251"/>
      <c r="AG71">
        <f>COUNTBLANK(J73:AD74)</f>
        <v>42</v>
      </c>
      <c r="AH71">
        <v>42</v>
      </c>
      <c r="AI71">
        <f>IF(SUM(AG73:AG74)=0,AG71,1)</f>
        <v>42</v>
      </c>
      <c r="AJ71" s="145">
        <f>IF(OR(AG71=AH71, AG71=AI71 ), 0, 1)</f>
        <v>0</v>
      </c>
    </row>
    <row r="72" spans="1:36" ht="15">
      <c r="A72" s="120"/>
      <c r="B72"/>
      <c r="C72" s="185"/>
      <c r="D72" s="185"/>
      <c r="E72" s="185"/>
      <c r="F72" s="185"/>
      <c r="G72" s="185"/>
      <c r="H72" s="185"/>
      <c r="I72" s="185"/>
      <c r="J72" s="268"/>
      <c r="K72" s="269"/>
      <c r="L72" s="269"/>
      <c r="M72" s="269"/>
      <c r="N72" s="269"/>
      <c r="O72" s="270"/>
      <c r="P72" s="138" t="s">
        <v>4970</v>
      </c>
      <c r="Q72" s="139" t="s">
        <v>4971</v>
      </c>
      <c r="R72" s="139" t="s">
        <v>4973</v>
      </c>
      <c r="S72" s="139" t="s">
        <v>4974</v>
      </c>
      <c r="T72" s="139" t="s">
        <v>4976</v>
      </c>
      <c r="U72" s="139" t="s">
        <v>4978</v>
      </c>
      <c r="V72" s="139" t="s">
        <v>4980</v>
      </c>
      <c r="W72" s="139" t="s">
        <v>4982</v>
      </c>
      <c r="X72" s="139" t="s">
        <v>4984</v>
      </c>
      <c r="Y72" s="139" t="s">
        <v>4986</v>
      </c>
      <c r="Z72" s="139" t="s">
        <v>4988</v>
      </c>
      <c r="AA72" s="139" t="s">
        <v>4989</v>
      </c>
      <c r="AB72" s="139" t="s">
        <v>4990</v>
      </c>
      <c r="AC72" s="139" t="s">
        <v>4991</v>
      </c>
      <c r="AD72" s="139" t="s">
        <v>4992</v>
      </c>
      <c r="AG72" t="s">
        <v>5040</v>
      </c>
      <c r="AH72"/>
      <c r="AI72"/>
      <c r="AJ72"/>
    </row>
    <row r="73" spans="1:36" ht="24" customHeight="1">
      <c r="A73" s="120"/>
      <c r="B73"/>
      <c r="C73" s="57" t="s">
        <v>4970</v>
      </c>
      <c r="D73" s="278" t="s">
        <v>5047</v>
      </c>
      <c r="E73" s="278"/>
      <c r="F73" s="278"/>
      <c r="G73" s="278"/>
      <c r="H73" s="278"/>
      <c r="I73" s="278"/>
      <c r="J73" s="307"/>
      <c r="K73" s="307"/>
      <c r="L73" s="307"/>
      <c r="M73" s="307"/>
      <c r="N73" s="307"/>
      <c r="O73" s="307"/>
      <c r="P73" s="137"/>
      <c r="Q73" s="137"/>
      <c r="R73" s="137"/>
      <c r="S73" s="137"/>
      <c r="T73" s="137"/>
      <c r="U73" s="137"/>
      <c r="V73" s="137"/>
      <c r="W73" s="137"/>
      <c r="X73" s="137"/>
      <c r="Y73" s="137"/>
      <c r="Z73" s="137"/>
      <c r="AA73" s="137"/>
      <c r="AB73" s="137"/>
      <c r="AC73" s="137"/>
      <c r="AD73" s="137"/>
      <c r="AG73" s="146">
        <f>IF(OR(AND($AG$71=$AH$71),
AND(OR($S36=1,$S36=3),OR(AND($J73=1,COUNTIF(P73:AD73,"x")&gt;0),AND(OR(J73=2,J73=9),COUNTIF(P73:AD73,"X")=0))),
AND(OR($S36=2,$S36=4,$S36=9),COUNTBLANK($J73:$AD73)=21)),0,1)</f>
        <v>0</v>
      </c>
      <c r="AH73"/>
      <c r="AI73"/>
      <c r="AJ73"/>
    </row>
    <row r="74" spans="1:36" ht="24" customHeight="1">
      <c r="A74" s="120"/>
      <c r="B74"/>
      <c r="C74" s="57" t="s">
        <v>4971</v>
      </c>
      <c r="D74" s="278" t="s">
        <v>5048</v>
      </c>
      <c r="E74" s="278"/>
      <c r="F74" s="278"/>
      <c r="G74" s="278"/>
      <c r="H74" s="278"/>
      <c r="I74" s="278"/>
      <c r="J74" s="307"/>
      <c r="K74" s="307"/>
      <c r="L74" s="307"/>
      <c r="M74" s="307"/>
      <c r="N74" s="307"/>
      <c r="O74" s="307"/>
      <c r="P74" s="137"/>
      <c r="Q74" s="137"/>
      <c r="R74" s="137"/>
      <c r="S74" s="137"/>
      <c r="T74" s="137"/>
      <c r="U74" s="137"/>
      <c r="V74" s="137"/>
      <c r="W74" s="137"/>
      <c r="X74" s="137"/>
      <c r="Y74" s="137"/>
      <c r="Z74" s="137"/>
      <c r="AA74" s="137"/>
      <c r="AB74" s="137"/>
      <c r="AC74" s="137"/>
      <c r="AD74" s="137"/>
      <c r="AG74" s="146">
        <f>IF(OR(AND($AG$71=$AH$71),
AND(OR($S37=1,$S37=3),OR(AND($J74=1,COUNTIF(P74:AD74,"x")&gt;0),AND(OR(J74=2,J74=9),COUNTIF(P74:AD74,"X")=0))),
AND(OR($S37=2,$S37=4,$S37=9),COUNTBLANK($J74:$AD74)=21)),0,1)</f>
        <v>0</v>
      </c>
      <c r="AH74"/>
      <c r="AI74"/>
      <c r="AJ74"/>
    </row>
    <row r="75" spans="1:36" ht="15" customHeight="1">
      <c r="A75" s="120"/>
      <c r="B75"/>
      <c r="C75"/>
      <c r="D75"/>
      <c r="E75"/>
      <c r="F75"/>
      <c r="G75"/>
      <c r="H75"/>
      <c r="I75"/>
      <c r="J75"/>
      <c r="K75"/>
      <c r="L75"/>
      <c r="M75"/>
      <c r="N75"/>
      <c r="O75"/>
      <c r="P75"/>
      <c r="Q75"/>
      <c r="R75"/>
      <c r="S75"/>
      <c r="T75"/>
      <c r="U75"/>
      <c r="V75"/>
      <c r="W75"/>
      <c r="X75"/>
      <c r="Y75"/>
      <c r="Z75"/>
      <c r="AA75"/>
      <c r="AB75"/>
      <c r="AC75"/>
      <c r="AD75"/>
      <c r="AG75"/>
      <c r="AH75"/>
      <c r="AI75"/>
      <c r="AJ75"/>
    </row>
    <row r="76" spans="1:36" ht="45" customHeight="1">
      <c r="A76" s="119"/>
      <c r="B76" s="28"/>
      <c r="C76" s="308" t="s">
        <v>5069</v>
      </c>
      <c r="D76" s="308"/>
      <c r="E76" s="308"/>
      <c r="F76" s="309"/>
      <c r="G76" s="186"/>
      <c r="H76" s="179"/>
      <c r="I76" s="179"/>
      <c r="J76" s="179"/>
      <c r="K76" s="179"/>
      <c r="L76" s="179"/>
      <c r="M76" s="179"/>
      <c r="N76" s="179"/>
      <c r="O76" s="179"/>
      <c r="P76" s="179"/>
      <c r="Q76" s="179"/>
      <c r="R76" s="179"/>
      <c r="S76" s="179"/>
      <c r="T76" s="179"/>
      <c r="U76" s="179"/>
      <c r="V76" s="179"/>
      <c r="W76" s="179"/>
      <c r="X76" s="179"/>
      <c r="Y76" s="179"/>
      <c r="Z76" s="179"/>
      <c r="AA76" s="179"/>
      <c r="AB76" s="179"/>
      <c r="AC76" s="179"/>
      <c r="AD76" s="187"/>
      <c r="AG76">
        <f>IF(OR(AND(G76&lt;&gt;"",COUNTIF(AD73:AD74,"x")=0),AND(G76="", COUNTIF(AD73:AD74,"x")&gt;0)),1,0)</f>
        <v>0</v>
      </c>
      <c r="AH76"/>
      <c r="AI76"/>
      <c r="AJ76"/>
    </row>
    <row r="77" spans="1:36" ht="15" customHeight="1">
      <c r="A77" s="120"/>
      <c r="B77"/>
      <c r="C77"/>
      <c r="D77"/>
      <c r="E77"/>
      <c r="F77"/>
      <c r="G77"/>
      <c r="H77"/>
      <c r="I77"/>
      <c r="J77"/>
      <c r="K77"/>
      <c r="L77"/>
      <c r="M77"/>
      <c r="N77"/>
      <c r="O77"/>
      <c r="P77"/>
      <c r="Q77"/>
      <c r="R77"/>
      <c r="S77"/>
      <c r="T77"/>
      <c r="U77"/>
      <c r="V77"/>
      <c r="W77"/>
      <c r="X77"/>
      <c r="Y77"/>
      <c r="Z77"/>
      <c r="AA77"/>
      <c r="AB77"/>
      <c r="AC77"/>
      <c r="AD77"/>
      <c r="AG77"/>
      <c r="AH77"/>
      <c r="AI77"/>
      <c r="AJ77"/>
    </row>
    <row r="78" spans="1:36" ht="15" customHeight="1">
      <c r="A78" s="120"/>
      <c r="B78"/>
      <c r="C78" s="182" t="s">
        <v>5070</v>
      </c>
      <c r="D78" s="183"/>
      <c r="E78" s="183"/>
      <c r="F78" s="183"/>
      <c r="G78" s="183"/>
      <c r="H78" s="183"/>
      <c r="I78" s="183"/>
      <c r="J78" s="183"/>
      <c r="K78" s="183"/>
      <c r="L78" s="183"/>
      <c r="M78" s="183"/>
      <c r="N78" s="183"/>
      <c r="O78" s="183"/>
      <c r="P78" s="183"/>
      <c r="Q78" s="183"/>
      <c r="R78" s="183"/>
      <c r="S78" s="183"/>
      <c r="T78" s="183"/>
      <c r="U78" s="183"/>
      <c r="V78" s="183"/>
      <c r="W78" s="183"/>
      <c r="X78" s="183"/>
      <c r="Y78" s="183"/>
      <c r="Z78" s="183"/>
      <c r="AA78" s="183"/>
      <c r="AB78" s="183"/>
      <c r="AC78" s="183"/>
      <c r="AD78" s="184"/>
    </row>
    <row r="79" spans="1:36" ht="24" customHeight="1">
      <c r="A79" s="120"/>
      <c r="B79"/>
      <c r="C79" s="58" t="s">
        <v>4970</v>
      </c>
      <c r="D79" s="310" t="s">
        <v>5071</v>
      </c>
      <c r="E79" s="311"/>
      <c r="F79" s="311"/>
      <c r="G79" s="311"/>
      <c r="H79" s="311"/>
      <c r="I79" s="311"/>
      <c r="J79" s="311"/>
      <c r="K79" s="311"/>
      <c r="L79" s="311"/>
      <c r="M79" s="311"/>
      <c r="N79" s="311"/>
      <c r="O79" s="311"/>
      <c r="P79" s="312"/>
      <c r="Q79" s="58" t="s">
        <v>4984</v>
      </c>
      <c r="R79" s="310" t="s">
        <v>5072</v>
      </c>
      <c r="S79" s="311"/>
      <c r="T79" s="311"/>
      <c r="U79" s="311"/>
      <c r="V79" s="311"/>
      <c r="W79" s="311"/>
      <c r="X79" s="311"/>
      <c r="Y79" s="311"/>
      <c r="Z79" s="311"/>
      <c r="AA79" s="311"/>
      <c r="AB79" s="311"/>
      <c r="AC79" s="311"/>
      <c r="AD79" s="312"/>
    </row>
    <row r="80" spans="1:36" ht="24" customHeight="1">
      <c r="A80" s="120"/>
      <c r="B80"/>
      <c r="C80" s="58" t="s">
        <v>4971</v>
      </c>
      <c r="D80" s="310" t="s">
        <v>5073</v>
      </c>
      <c r="E80" s="311"/>
      <c r="F80" s="311"/>
      <c r="G80" s="311"/>
      <c r="H80" s="311"/>
      <c r="I80" s="311"/>
      <c r="J80" s="311"/>
      <c r="K80" s="311"/>
      <c r="L80" s="311"/>
      <c r="M80" s="311"/>
      <c r="N80" s="311"/>
      <c r="O80" s="311"/>
      <c r="P80" s="312"/>
      <c r="Q80" s="58" t="s">
        <v>4986</v>
      </c>
      <c r="R80" s="310" t="s">
        <v>5074</v>
      </c>
      <c r="S80" s="311"/>
      <c r="T80" s="311"/>
      <c r="U80" s="311"/>
      <c r="V80" s="311"/>
      <c r="W80" s="311"/>
      <c r="X80" s="311"/>
      <c r="Y80" s="311"/>
      <c r="Z80" s="311"/>
      <c r="AA80" s="311"/>
      <c r="AB80" s="311"/>
      <c r="AC80" s="311"/>
      <c r="AD80" s="312"/>
    </row>
    <row r="81" spans="1:30" ht="24" customHeight="1">
      <c r="A81" s="120"/>
      <c r="B81"/>
      <c r="C81" s="58" t="s">
        <v>4973</v>
      </c>
      <c r="D81" s="310" t="s">
        <v>5075</v>
      </c>
      <c r="E81" s="311"/>
      <c r="F81" s="311"/>
      <c r="G81" s="311"/>
      <c r="H81" s="311"/>
      <c r="I81" s="311"/>
      <c r="J81" s="311"/>
      <c r="K81" s="311"/>
      <c r="L81" s="311"/>
      <c r="M81" s="311"/>
      <c r="N81" s="311"/>
      <c r="O81" s="311"/>
      <c r="P81" s="312"/>
      <c r="Q81" s="58" t="s">
        <v>4988</v>
      </c>
      <c r="R81" s="310" t="s">
        <v>5076</v>
      </c>
      <c r="S81" s="311"/>
      <c r="T81" s="311"/>
      <c r="U81" s="311"/>
      <c r="V81" s="311"/>
      <c r="W81" s="311"/>
      <c r="X81" s="311"/>
      <c r="Y81" s="311"/>
      <c r="Z81" s="311"/>
      <c r="AA81" s="311"/>
      <c r="AB81" s="311"/>
      <c r="AC81" s="311"/>
      <c r="AD81" s="312"/>
    </row>
    <row r="82" spans="1:30" ht="24" customHeight="1">
      <c r="A82" s="120"/>
      <c r="B82"/>
      <c r="C82" s="58" t="s">
        <v>4974</v>
      </c>
      <c r="D82" s="310" t="s">
        <v>5077</v>
      </c>
      <c r="E82" s="311"/>
      <c r="F82" s="311"/>
      <c r="G82" s="311"/>
      <c r="H82" s="311"/>
      <c r="I82" s="311"/>
      <c r="J82" s="311"/>
      <c r="K82" s="311"/>
      <c r="L82" s="311"/>
      <c r="M82" s="311"/>
      <c r="N82" s="311"/>
      <c r="O82" s="311"/>
      <c r="P82" s="312"/>
      <c r="Q82" s="58" t="s">
        <v>4989</v>
      </c>
      <c r="R82" s="310" t="s">
        <v>5078</v>
      </c>
      <c r="S82" s="311"/>
      <c r="T82" s="311"/>
      <c r="U82" s="311"/>
      <c r="V82" s="311"/>
      <c r="W82" s="311"/>
      <c r="X82" s="311"/>
      <c r="Y82" s="311"/>
      <c r="Z82" s="311"/>
      <c r="AA82" s="311"/>
      <c r="AB82" s="311"/>
      <c r="AC82" s="311"/>
      <c r="AD82" s="312"/>
    </row>
    <row r="83" spans="1:30" ht="24" customHeight="1">
      <c r="A83" s="120"/>
      <c r="B83"/>
      <c r="C83" s="58" t="s">
        <v>4976</v>
      </c>
      <c r="D83" s="310" t="s">
        <v>5079</v>
      </c>
      <c r="E83" s="311"/>
      <c r="F83" s="311"/>
      <c r="G83" s="311"/>
      <c r="H83" s="311"/>
      <c r="I83" s="311"/>
      <c r="J83" s="311"/>
      <c r="K83" s="311"/>
      <c r="L83" s="311"/>
      <c r="M83" s="311"/>
      <c r="N83" s="311"/>
      <c r="O83" s="311"/>
      <c r="P83" s="312"/>
      <c r="Q83" s="58" t="s">
        <v>4990</v>
      </c>
      <c r="R83" s="310" t="s">
        <v>5080</v>
      </c>
      <c r="S83" s="311"/>
      <c r="T83" s="311"/>
      <c r="U83" s="311"/>
      <c r="V83" s="311"/>
      <c r="W83" s="311"/>
      <c r="X83" s="311"/>
      <c r="Y83" s="311"/>
      <c r="Z83" s="311"/>
      <c r="AA83" s="311"/>
      <c r="AB83" s="311"/>
      <c r="AC83" s="311"/>
      <c r="AD83" s="312"/>
    </row>
    <row r="84" spans="1:30" ht="36" customHeight="1">
      <c r="A84" s="120"/>
      <c r="B84"/>
      <c r="C84" s="58" t="s">
        <v>4978</v>
      </c>
      <c r="D84" s="310" t="s">
        <v>5081</v>
      </c>
      <c r="E84" s="311"/>
      <c r="F84" s="311"/>
      <c r="G84" s="311"/>
      <c r="H84" s="311"/>
      <c r="I84" s="311"/>
      <c r="J84" s="311"/>
      <c r="K84" s="311"/>
      <c r="L84" s="311"/>
      <c r="M84" s="311"/>
      <c r="N84" s="311"/>
      <c r="O84" s="311"/>
      <c r="P84" s="312"/>
      <c r="Q84" s="58" t="s">
        <v>4991</v>
      </c>
      <c r="R84" s="310" t="s">
        <v>5082</v>
      </c>
      <c r="S84" s="311"/>
      <c r="T84" s="311"/>
      <c r="U84" s="311"/>
      <c r="V84" s="311"/>
      <c r="W84" s="311"/>
      <c r="X84" s="311"/>
      <c r="Y84" s="311"/>
      <c r="Z84" s="311"/>
      <c r="AA84" s="311"/>
      <c r="AB84" s="311"/>
      <c r="AC84" s="311"/>
      <c r="AD84" s="312"/>
    </row>
    <row r="85" spans="1:30" ht="36" customHeight="1">
      <c r="A85" s="120"/>
      <c r="B85"/>
      <c r="C85" s="58" t="s">
        <v>4980</v>
      </c>
      <c r="D85" s="313" t="s">
        <v>5083</v>
      </c>
      <c r="E85" s="313"/>
      <c r="F85" s="313"/>
      <c r="G85" s="313"/>
      <c r="H85" s="313"/>
      <c r="I85" s="313"/>
      <c r="J85" s="313"/>
      <c r="K85" s="313"/>
      <c r="L85" s="313"/>
      <c r="M85" s="313"/>
      <c r="N85" s="313"/>
      <c r="O85" s="313"/>
      <c r="P85" s="313"/>
      <c r="Q85" s="58" t="s">
        <v>4992</v>
      </c>
      <c r="R85" s="310" t="s">
        <v>5084</v>
      </c>
      <c r="S85" s="311"/>
      <c r="T85" s="311"/>
      <c r="U85" s="311"/>
      <c r="V85" s="311"/>
      <c r="W85" s="311"/>
      <c r="X85" s="311"/>
      <c r="Y85" s="311"/>
      <c r="Z85" s="311"/>
      <c r="AA85" s="311"/>
      <c r="AB85" s="311"/>
      <c r="AC85" s="311"/>
      <c r="AD85" s="312"/>
    </row>
    <row r="86" spans="1:30" ht="24" customHeight="1">
      <c r="A86" s="120"/>
      <c r="B86"/>
      <c r="C86" s="58" t="s">
        <v>4982</v>
      </c>
      <c r="D86" s="313" t="s">
        <v>5085</v>
      </c>
      <c r="E86" s="313"/>
      <c r="F86" s="313"/>
      <c r="G86" s="313"/>
      <c r="H86" s="313"/>
      <c r="I86" s="313"/>
      <c r="J86" s="313"/>
      <c r="K86" s="313"/>
      <c r="L86" s="313"/>
      <c r="M86" s="313"/>
      <c r="N86" s="313"/>
      <c r="O86" s="313"/>
      <c r="P86" s="313"/>
      <c r="Q86" s="314"/>
      <c r="R86" s="315"/>
      <c r="S86" s="315"/>
      <c r="T86" s="315"/>
      <c r="U86" s="315"/>
      <c r="V86" s="315"/>
      <c r="W86" s="315"/>
      <c r="X86" s="315"/>
      <c r="Y86" s="315"/>
      <c r="Z86" s="315"/>
      <c r="AA86" s="315"/>
      <c r="AB86" s="315"/>
      <c r="AC86" s="315"/>
      <c r="AD86" s="316"/>
    </row>
    <row r="87" spans="1:30" ht="15" customHeight="1">
      <c r="A87" s="120"/>
      <c r="B87"/>
      <c r="C87"/>
      <c r="D87"/>
      <c r="E87"/>
      <c r="F87"/>
      <c r="G87"/>
      <c r="H87"/>
      <c r="I87"/>
      <c r="J87"/>
      <c r="K87"/>
      <c r="L87"/>
      <c r="M87"/>
      <c r="N87"/>
      <c r="O87"/>
      <c r="P87"/>
      <c r="Q87"/>
      <c r="R87"/>
      <c r="S87"/>
      <c r="T87"/>
      <c r="U87"/>
      <c r="V87"/>
      <c r="W87"/>
      <c r="X87"/>
      <c r="Y87"/>
      <c r="Z87"/>
      <c r="AA87"/>
      <c r="AB87"/>
      <c r="AC87"/>
      <c r="AD87"/>
    </row>
    <row r="88" spans="1:30" ht="24" customHeight="1">
      <c r="A88" s="119"/>
      <c r="B88" s="28"/>
      <c r="C88" s="226" t="s">
        <v>5049</v>
      </c>
      <c r="D88" s="226"/>
      <c r="E88" s="226"/>
      <c r="F88" s="226"/>
      <c r="G88" s="226"/>
      <c r="H88" s="226"/>
      <c r="I88" s="226"/>
      <c r="J88" s="226"/>
      <c r="K88" s="226"/>
      <c r="L88" s="226"/>
      <c r="M88" s="226"/>
      <c r="N88" s="226"/>
      <c r="O88" s="226"/>
      <c r="P88" s="226"/>
      <c r="Q88" s="226"/>
      <c r="R88" s="226"/>
      <c r="S88" s="226"/>
      <c r="T88" s="226"/>
      <c r="U88" s="226"/>
      <c r="V88" s="226"/>
      <c r="W88" s="226"/>
      <c r="X88" s="226"/>
      <c r="Y88" s="226"/>
      <c r="Z88" s="226"/>
      <c r="AA88" s="226"/>
      <c r="AB88" s="226"/>
      <c r="AC88" s="226"/>
      <c r="AD88" s="226"/>
    </row>
    <row r="89" spans="1:30" ht="60" customHeight="1">
      <c r="A89" s="119"/>
      <c r="B89" s="28"/>
      <c r="C89" s="273"/>
      <c r="D89" s="274"/>
      <c r="E89" s="274"/>
      <c r="F89" s="274"/>
      <c r="G89" s="274"/>
      <c r="H89" s="274"/>
      <c r="I89" s="274"/>
      <c r="J89" s="274"/>
      <c r="K89" s="274"/>
      <c r="L89" s="274"/>
      <c r="M89" s="274"/>
      <c r="N89" s="274"/>
      <c r="O89" s="274"/>
      <c r="P89" s="274"/>
      <c r="Q89" s="274"/>
      <c r="R89" s="274"/>
      <c r="S89" s="274"/>
      <c r="T89" s="274"/>
      <c r="U89" s="274"/>
      <c r="V89" s="274"/>
      <c r="W89" s="274"/>
      <c r="X89" s="274"/>
      <c r="Y89" s="274"/>
      <c r="Z89" s="274"/>
      <c r="AA89" s="274"/>
      <c r="AB89" s="274"/>
      <c r="AC89" s="274"/>
      <c r="AD89" s="275"/>
    </row>
    <row r="90" spans="1:30" ht="15" customHeight="1">
      <c r="A90" s="119"/>
      <c r="B90" s="28"/>
    </row>
    <row r="91" spans="1:30" ht="15" customHeight="1">
      <c r="A91" s="119"/>
      <c r="B91" s="28"/>
    </row>
    <row r="92" spans="1:30" ht="15" customHeight="1">
      <c r="A92" s="119"/>
      <c r="B92" s="247" t="str">
        <f>IF(AG76&gt;0,"Error: debe especificar Otro mecanismo de salvaguarda institucional.","")</f>
        <v/>
      </c>
      <c r="C92" s="247"/>
      <c r="D92" s="247"/>
      <c r="E92" s="247"/>
      <c r="F92" s="247"/>
      <c r="G92" s="247"/>
      <c r="H92" s="247"/>
      <c r="I92" s="247"/>
      <c r="J92" s="247"/>
      <c r="K92" s="247"/>
      <c r="L92" s="247"/>
      <c r="M92" s="247"/>
      <c r="N92" s="247"/>
      <c r="O92" s="247"/>
      <c r="P92" s="247"/>
      <c r="Q92" s="247"/>
      <c r="R92" s="247"/>
      <c r="S92" s="247"/>
      <c r="T92" s="247"/>
      <c r="U92" s="247"/>
      <c r="V92" s="247"/>
      <c r="W92" s="247"/>
      <c r="X92" s="247"/>
      <c r="Y92" s="247"/>
      <c r="Z92" s="247"/>
      <c r="AA92" s="247"/>
      <c r="AB92" s="247"/>
      <c r="AC92" s="247"/>
      <c r="AD92" s="247"/>
    </row>
    <row r="93" spans="1:30" ht="15" customHeight="1">
      <c r="A93" s="119"/>
      <c r="B93" s="295" t="str">
        <f>IF(AJ71=0,"","Error: debe completar toda la información requerida.")</f>
        <v/>
      </c>
      <c r="C93" s="295"/>
      <c r="D93" s="295"/>
      <c r="E93" s="295"/>
      <c r="F93" s="295"/>
      <c r="G93" s="295"/>
      <c r="H93" s="295"/>
      <c r="I93" s="295"/>
      <c r="J93" s="295"/>
      <c r="K93" s="295"/>
      <c r="L93" s="295"/>
      <c r="M93" s="295"/>
      <c r="N93" s="295"/>
      <c r="O93" s="295"/>
      <c r="P93" s="295"/>
      <c r="Q93" s="295"/>
      <c r="R93" s="295"/>
      <c r="S93" s="295"/>
      <c r="T93" s="295"/>
      <c r="U93" s="295"/>
      <c r="V93" s="295"/>
      <c r="W93" s="295"/>
      <c r="X93" s="295"/>
      <c r="Y93" s="295"/>
      <c r="Z93" s="295"/>
      <c r="AA93" s="295"/>
      <c r="AB93" s="295"/>
      <c r="AC93" s="295"/>
      <c r="AD93" s="295"/>
    </row>
    <row r="94" spans="1:30" ht="15" customHeight="1">
      <c r="A94" s="119"/>
      <c r="B94" s="28"/>
    </row>
    <row r="95" spans="1:30" ht="15" customHeight="1">
      <c r="A95" s="119"/>
      <c r="B95" s="28"/>
    </row>
    <row r="96" spans="1:30" ht="36" customHeight="1">
      <c r="A96" s="118" t="s">
        <v>5086</v>
      </c>
      <c r="B96" s="301" t="s">
        <v>5087</v>
      </c>
      <c r="C96" s="301"/>
      <c r="D96" s="301"/>
      <c r="E96" s="301"/>
      <c r="F96" s="301"/>
      <c r="G96" s="301"/>
      <c r="H96" s="301"/>
      <c r="I96" s="301"/>
      <c r="J96" s="301"/>
      <c r="K96" s="301"/>
      <c r="L96" s="301"/>
      <c r="M96" s="301"/>
      <c r="N96" s="301"/>
      <c r="O96" s="301"/>
      <c r="P96" s="301"/>
      <c r="Q96" s="301"/>
      <c r="R96" s="301"/>
      <c r="S96" s="301"/>
      <c r="T96" s="301"/>
      <c r="U96" s="301"/>
      <c r="V96" s="301"/>
      <c r="W96" s="301"/>
      <c r="X96" s="301"/>
      <c r="Y96" s="301"/>
      <c r="Z96" s="301"/>
      <c r="AA96" s="301"/>
      <c r="AB96" s="301"/>
      <c r="AC96" s="301"/>
      <c r="AD96" s="301"/>
    </row>
    <row r="97" spans="1:37" ht="36" customHeight="1">
      <c r="A97" s="59"/>
      <c r="B97" s="95"/>
      <c r="C97" s="242" t="s">
        <v>5088</v>
      </c>
      <c r="D97" s="242"/>
      <c r="E97" s="242"/>
      <c r="F97" s="242"/>
      <c r="G97" s="242"/>
      <c r="H97" s="242"/>
      <c r="I97" s="242"/>
      <c r="J97" s="242"/>
      <c r="K97" s="242"/>
      <c r="L97" s="242"/>
      <c r="M97" s="242"/>
      <c r="N97" s="242"/>
      <c r="O97" s="242"/>
      <c r="P97" s="242"/>
      <c r="Q97" s="242"/>
      <c r="R97" s="242"/>
      <c r="S97" s="242"/>
      <c r="T97" s="242"/>
      <c r="U97" s="242"/>
      <c r="V97" s="242"/>
      <c r="W97" s="242"/>
      <c r="X97" s="242"/>
      <c r="Y97" s="242"/>
      <c r="Z97" s="242"/>
      <c r="AA97" s="242"/>
      <c r="AB97" s="242"/>
      <c r="AC97" s="242"/>
      <c r="AD97" s="242"/>
    </row>
    <row r="98" spans="1:37" ht="15" customHeight="1">
      <c r="A98" s="59"/>
      <c r="B98" s="95"/>
      <c r="C98" s="242" t="s">
        <v>5089</v>
      </c>
      <c r="D98" s="242"/>
      <c r="E98" s="242"/>
      <c r="F98" s="242"/>
      <c r="G98" s="242"/>
      <c r="H98" s="242"/>
      <c r="I98" s="242"/>
      <c r="J98" s="242"/>
      <c r="K98" s="242"/>
      <c r="L98" s="242"/>
      <c r="M98" s="242"/>
      <c r="N98" s="242"/>
      <c r="O98" s="242"/>
      <c r="P98" s="242"/>
      <c r="Q98" s="242"/>
      <c r="R98" s="242"/>
      <c r="S98" s="242"/>
      <c r="T98" s="242"/>
      <c r="U98" s="242"/>
      <c r="V98" s="242"/>
      <c r="W98" s="242"/>
      <c r="X98" s="242"/>
      <c r="Y98" s="242"/>
      <c r="Z98" s="242"/>
      <c r="AA98" s="242"/>
      <c r="AB98" s="242"/>
      <c r="AC98" s="242"/>
      <c r="AD98" s="242"/>
    </row>
    <row r="99" spans="1:37" ht="24" customHeight="1">
      <c r="A99" s="59"/>
      <c r="B99" s="95"/>
      <c r="C99" s="242" t="s">
        <v>5090</v>
      </c>
      <c r="D99" s="242"/>
      <c r="E99" s="242"/>
      <c r="F99" s="242"/>
      <c r="G99" s="242"/>
      <c r="H99" s="242"/>
      <c r="I99" s="242"/>
      <c r="J99" s="242"/>
      <c r="K99" s="242"/>
      <c r="L99" s="242"/>
      <c r="M99" s="242"/>
      <c r="N99" s="242"/>
      <c r="O99" s="242"/>
      <c r="P99" s="242"/>
      <c r="Q99" s="242"/>
      <c r="R99" s="242"/>
      <c r="S99" s="242"/>
      <c r="T99" s="242"/>
      <c r="U99" s="242"/>
      <c r="V99" s="242"/>
      <c r="W99" s="242"/>
      <c r="X99" s="242"/>
      <c r="Y99" s="242"/>
      <c r="Z99" s="242"/>
      <c r="AA99" s="242"/>
      <c r="AB99" s="242"/>
      <c r="AC99" s="242"/>
      <c r="AD99" s="242"/>
    </row>
    <row r="100" spans="1:37" ht="15" customHeight="1">
      <c r="A100" s="75"/>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G100" t="s">
        <v>5040</v>
      </c>
      <c r="AH100" t="s">
        <v>5041</v>
      </c>
      <c r="AI100" t="s">
        <v>5042</v>
      </c>
      <c r="AJ100" t="s">
        <v>5043</v>
      </c>
      <c r="AK100"/>
    </row>
    <row r="101" spans="1:37" ht="15" customHeight="1">
      <c r="A101" s="75"/>
      <c r="B101" s="19"/>
      <c r="C101" s="185" t="s">
        <v>5044</v>
      </c>
      <c r="D101" s="185"/>
      <c r="E101" s="185"/>
      <c r="F101" s="185"/>
      <c r="G101" s="185"/>
      <c r="H101" s="185"/>
      <c r="I101" s="185"/>
      <c r="J101" s="262" t="s">
        <v>5091</v>
      </c>
      <c r="K101" s="263"/>
      <c r="L101" s="263"/>
      <c r="M101" s="263"/>
      <c r="N101" s="263"/>
      <c r="O101" s="264"/>
      <c r="P101" s="317" t="s">
        <v>5092</v>
      </c>
      <c r="Q101" s="318"/>
      <c r="R101" s="318"/>
      <c r="S101" s="318"/>
      <c r="T101" s="318"/>
      <c r="U101" s="318"/>
      <c r="V101" s="318"/>
      <c r="W101" s="318"/>
      <c r="X101" s="318"/>
      <c r="Y101" s="318"/>
      <c r="Z101" s="318"/>
      <c r="AA101" s="318"/>
      <c r="AB101" s="318"/>
      <c r="AC101" s="318"/>
      <c r="AD101" s="319"/>
      <c r="AG101">
        <f>COUNTBLANK(J103:AD104)</f>
        <v>42</v>
      </c>
      <c r="AH101">
        <v>42</v>
      </c>
      <c r="AI101">
        <f>IF(SUM(AG103:AG104)=0,AG101,1)</f>
        <v>42</v>
      </c>
      <c r="AJ101" s="145">
        <f>IF(OR(AG101=AH101, AG101=AI101 ), 0, 1)</f>
        <v>0</v>
      </c>
      <c r="AK101"/>
    </row>
    <row r="102" spans="1:37" ht="132" customHeight="1">
      <c r="A102" s="75"/>
      <c r="B102" s="56"/>
      <c r="C102" s="185"/>
      <c r="D102" s="185"/>
      <c r="E102" s="185"/>
      <c r="F102" s="185"/>
      <c r="G102" s="185"/>
      <c r="H102" s="185"/>
      <c r="I102" s="185"/>
      <c r="J102" s="268"/>
      <c r="K102" s="269"/>
      <c r="L102" s="269"/>
      <c r="M102" s="269"/>
      <c r="N102" s="269"/>
      <c r="O102" s="270"/>
      <c r="P102" s="320" t="s">
        <v>5093</v>
      </c>
      <c r="Q102" s="321"/>
      <c r="R102" s="322"/>
      <c r="S102" s="320" t="s">
        <v>5094</v>
      </c>
      <c r="T102" s="321"/>
      <c r="U102" s="322"/>
      <c r="V102" s="320" t="s">
        <v>5095</v>
      </c>
      <c r="W102" s="321"/>
      <c r="X102" s="322"/>
      <c r="Y102" s="320" t="s">
        <v>5096</v>
      </c>
      <c r="Z102" s="321"/>
      <c r="AA102" s="322"/>
      <c r="AB102" s="320" t="s">
        <v>5097</v>
      </c>
      <c r="AC102" s="321"/>
      <c r="AD102" s="322"/>
      <c r="AG102" t="s">
        <v>5040</v>
      </c>
      <c r="AH102"/>
      <c r="AI102"/>
      <c r="AJ102"/>
      <c r="AK102"/>
    </row>
    <row r="103" spans="1:37" ht="24" customHeight="1">
      <c r="A103" s="75"/>
      <c r="B103" s="56"/>
      <c r="C103" s="98" t="s">
        <v>4970</v>
      </c>
      <c r="D103" s="278" t="s">
        <v>5047</v>
      </c>
      <c r="E103" s="278"/>
      <c r="F103" s="278"/>
      <c r="G103" s="278"/>
      <c r="H103" s="278"/>
      <c r="I103" s="278"/>
      <c r="J103" s="307"/>
      <c r="K103" s="307"/>
      <c r="L103" s="307"/>
      <c r="M103" s="307"/>
      <c r="N103" s="307"/>
      <c r="O103" s="307"/>
      <c r="P103" s="179"/>
      <c r="Q103" s="179"/>
      <c r="R103" s="187"/>
      <c r="S103" s="186"/>
      <c r="T103" s="179"/>
      <c r="U103" s="187"/>
      <c r="V103" s="186"/>
      <c r="W103" s="179"/>
      <c r="X103" s="187"/>
      <c r="Y103" s="186"/>
      <c r="Z103" s="179"/>
      <c r="AA103" s="187"/>
      <c r="AB103" s="186"/>
      <c r="AC103" s="179"/>
      <c r="AD103" s="187"/>
      <c r="AG103">
        <f>IF(OR(AND($AG$101=$AH$101),
AND(OR($S36=1,$S36=3),OR(AND($J103=1,COUNTIF(P103:AD103,"x")&gt;0),AND(OR(J103=2,J103=9),COUNTIF(P103:AD103,"X")=0))),
AND(OR($S36=2,$S36=4,$S36=9),COUNTBLANK(J103:AD103)=21)),0,1)</f>
        <v>0</v>
      </c>
      <c r="AH103"/>
      <c r="AI103"/>
      <c r="AJ103"/>
      <c r="AK103"/>
    </row>
    <row r="104" spans="1:37" ht="24" customHeight="1">
      <c r="A104" s="75"/>
      <c r="B104" s="56"/>
      <c r="C104" s="98" t="s">
        <v>4971</v>
      </c>
      <c r="D104" s="278" t="s">
        <v>5048</v>
      </c>
      <c r="E104" s="278"/>
      <c r="F104" s="278"/>
      <c r="G104" s="278"/>
      <c r="H104" s="278"/>
      <c r="I104" s="278"/>
      <c r="J104" s="307"/>
      <c r="K104" s="307"/>
      <c r="L104" s="307"/>
      <c r="M104" s="307"/>
      <c r="N104" s="307"/>
      <c r="O104" s="307"/>
      <c r="P104" s="179"/>
      <c r="Q104" s="179"/>
      <c r="R104" s="187"/>
      <c r="S104" s="186"/>
      <c r="T104" s="179"/>
      <c r="U104" s="187"/>
      <c r="V104" s="186"/>
      <c r="W104" s="179"/>
      <c r="X104" s="187"/>
      <c r="Y104" s="186"/>
      <c r="Z104" s="179"/>
      <c r="AA104" s="187"/>
      <c r="AB104" s="186"/>
      <c r="AC104" s="179"/>
      <c r="AD104" s="187"/>
      <c r="AG104">
        <f>IF(OR(AND($AG$101=$AH$101),
AND(OR($S37=1,$S37=3),OR(AND($J104=1,COUNTIF(P104:AD104,"x")&gt;0),AND(OR(J104=2,J104=9),COUNTIF(P104:AD104,"X")=0))),
AND(OR($S37=2,$S37=4,$S37=9),COUNTBLANK(J104:AD104)=21)),0,1)</f>
        <v>0</v>
      </c>
      <c r="AH104"/>
      <c r="AI104"/>
      <c r="AJ104"/>
      <c r="AK104"/>
    </row>
    <row r="105" spans="1:37" ht="15" customHeight="1">
      <c r="A105" s="75"/>
      <c r="B105" s="19"/>
      <c r="C105" s="60"/>
      <c r="D105" s="60"/>
      <c r="E105" s="60"/>
      <c r="F105" s="60"/>
      <c r="G105" s="61"/>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G105"/>
      <c r="AH105"/>
      <c r="AI105"/>
      <c r="AJ105"/>
      <c r="AK105"/>
    </row>
    <row r="106" spans="1:37" ht="45" customHeight="1">
      <c r="A106" s="120"/>
      <c r="B106"/>
      <c r="C106" s="323" t="s">
        <v>5098</v>
      </c>
      <c r="D106" s="323"/>
      <c r="E106" s="323"/>
      <c r="F106" s="186"/>
      <c r="G106" s="179"/>
      <c r="H106" s="179"/>
      <c r="I106" s="179"/>
      <c r="J106" s="179"/>
      <c r="K106" s="179"/>
      <c r="L106" s="179"/>
      <c r="M106" s="179"/>
      <c r="N106" s="179"/>
      <c r="O106" s="179"/>
      <c r="P106" s="179"/>
      <c r="Q106" s="179"/>
      <c r="R106" s="179"/>
      <c r="S106" s="179"/>
      <c r="T106" s="179"/>
      <c r="U106" s="179"/>
      <c r="V106" s="179"/>
      <c r="W106" s="179"/>
      <c r="X106" s="179"/>
      <c r="Y106" s="179"/>
      <c r="Z106" s="179"/>
      <c r="AA106" s="179"/>
      <c r="AB106" s="179"/>
      <c r="AC106" s="179"/>
      <c r="AD106" s="187"/>
      <c r="AG106">
        <f>IF(OR(AND(F106&lt;&gt;"",COUNTIF(AB103:AD104,"X")=0),AND(F106="", COUNTIF(AB103:AD104,"x")&gt;0)),1,0)</f>
        <v>0</v>
      </c>
      <c r="AH106"/>
      <c r="AI106"/>
      <c r="AJ106"/>
      <c r="AK106"/>
    </row>
    <row r="107" spans="1:37" ht="15" customHeight="1">
      <c r="A107" s="75"/>
      <c r="B107" s="19"/>
      <c r="C107" s="60"/>
      <c r="D107" s="60"/>
      <c r="E107" s="60"/>
      <c r="F107" s="60"/>
      <c r="G107" s="61"/>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spans="1:37" ht="24" customHeight="1">
      <c r="A108" s="119"/>
      <c r="B108" s="28"/>
      <c r="C108" s="226" t="s">
        <v>5049</v>
      </c>
      <c r="D108" s="226"/>
      <c r="E108" s="226"/>
      <c r="F108" s="226"/>
      <c r="G108" s="226"/>
      <c r="H108" s="226"/>
      <c r="I108" s="226"/>
      <c r="J108" s="226"/>
      <c r="K108" s="226"/>
      <c r="L108" s="226"/>
      <c r="M108" s="226"/>
      <c r="N108" s="226"/>
      <c r="O108" s="226"/>
      <c r="P108" s="226"/>
      <c r="Q108" s="226"/>
      <c r="R108" s="226"/>
      <c r="S108" s="226"/>
      <c r="T108" s="226"/>
      <c r="U108" s="226"/>
      <c r="V108" s="226"/>
      <c r="W108" s="226"/>
      <c r="X108" s="226"/>
      <c r="Y108" s="226"/>
      <c r="Z108" s="226"/>
      <c r="AA108" s="226"/>
      <c r="AB108" s="226"/>
      <c r="AC108" s="226"/>
      <c r="AD108" s="226"/>
    </row>
    <row r="109" spans="1:37" ht="60" customHeight="1">
      <c r="A109" s="119"/>
      <c r="B109" s="28"/>
      <c r="C109" s="273"/>
      <c r="D109" s="274"/>
      <c r="E109" s="274"/>
      <c r="F109" s="274"/>
      <c r="G109" s="274"/>
      <c r="H109" s="274"/>
      <c r="I109" s="274"/>
      <c r="J109" s="274"/>
      <c r="K109" s="274"/>
      <c r="L109" s="274"/>
      <c r="M109" s="274"/>
      <c r="N109" s="274"/>
      <c r="O109" s="274"/>
      <c r="P109" s="274"/>
      <c r="Q109" s="274"/>
      <c r="R109" s="274"/>
      <c r="S109" s="274"/>
      <c r="T109" s="274"/>
      <c r="U109" s="274"/>
      <c r="V109" s="274"/>
      <c r="W109" s="274"/>
      <c r="X109" s="274"/>
      <c r="Y109" s="274"/>
      <c r="Z109" s="274"/>
      <c r="AA109" s="274"/>
      <c r="AB109" s="274"/>
      <c r="AC109" s="274"/>
      <c r="AD109" s="275"/>
    </row>
    <row r="110" spans="1:37" ht="15" customHeight="1">
      <c r="A110" s="119"/>
      <c r="B110" s="28"/>
    </row>
    <row r="111" spans="1:37" ht="15" customHeight="1">
      <c r="A111" s="119"/>
      <c r="B111" s="28"/>
    </row>
    <row r="112" spans="1:37" ht="15" customHeight="1">
      <c r="A112" s="119"/>
      <c r="B112" s="247" t="str">
        <f>IF(AG106&gt;0,"Error: debe especificar Otro tipo de garantía.","")</f>
        <v/>
      </c>
      <c r="C112" s="247"/>
      <c r="D112" s="247"/>
      <c r="E112" s="247"/>
      <c r="F112" s="247"/>
      <c r="G112" s="247"/>
      <c r="H112" s="247"/>
      <c r="I112" s="247"/>
      <c r="J112" s="247"/>
      <c r="K112" s="247"/>
      <c r="L112" s="247"/>
      <c r="M112" s="247"/>
      <c r="N112" s="247"/>
      <c r="O112" s="247"/>
      <c r="P112" s="247"/>
      <c r="Q112" s="247"/>
      <c r="R112" s="247"/>
      <c r="S112" s="247"/>
      <c r="T112" s="247"/>
      <c r="U112" s="247"/>
      <c r="V112" s="247"/>
      <c r="W112" s="247"/>
      <c r="X112" s="247"/>
      <c r="Y112" s="247"/>
      <c r="Z112" s="247"/>
      <c r="AA112" s="247"/>
      <c r="AB112" s="247"/>
      <c r="AC112" s="247"/>
      <c r="AD112" s="247"/>
    </row>
    <row r="113" spans="1:37" ht="15" customHeight="1">
      <c r="A113" s="119"/>
      <c r="B113" s="295" t="str">
        <f>IF(AJ101=0,"","Error: debe completar toda la información requerida.")</f>
        <v/>
      </c>
      <c r="C113" s="295"/>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c r="AA113" s="295"/>
      <c r="AB113" s="295"/>
      <c r="AC113" s="295"/>
      <c r="AD113" s="295"/>
    </row>
    <row r="114" spans="1:37" ht="15" customHeight="1">
      <c r="A114" s="119"/>
      <c r="B114" s="28"/>
    </row>
    <row r="115" spans="1:37" ht="15" customHeight="1" thickBot="1">
      <c r="A115" s="119"/>
      <c r="B115" s="28"/>
    </row>
    <row r="116" spans="1:37" ht="15" customHeight="1" thickBot="1">
      <c r="A116" s="117" t="s">
        <v>5026</v>
      </c>
      <c r="B116" s="286" t="s">
        <v>5099</v>
      </c>
      <c r="C116" s="287"/>
      <c r="D116" s="287"/>
      <c r="E116" s="287"/>
      <c r="F116" s="287"/>
      <c r="G116" s="287"/>
      <c r="H116" s="287"/>
      <c r="I116" s="287"/>
      <c r="J116" s="287"/>
      <c r="K116" s="287"/>
      <c r="L116" s="287"/>
      <c r="M116" s="287"/>
      <c r="N116" s="287"/>
      <c r="O116" s="287"/>
      <c r="P116" s="287"/>
      <c r="Q116" s="287"/>
      <c r="R116" s="287"/>
      <c r="S116" s="287"/>
      <c r="T116" s="287"/>
      <c r="U116" s="287"/>
      <c r="V116" s="287"/>
      <c r="W116" s="287"/>
      <c r="X116" s="287"/>
      <c r="Y116" s="287"/>
      <c r="Z116" s="287"/>
      <c r="AA116" s="287"/>
      <c r="AB116" s="287"/>
      <c r="AC116" s="287"/>
      <c r="AD116" s="288"/>
    </row>
    <row r="117" spans="1:37" ht="15" customHeight="1">
      <c r="A117" s="117"/>
      <c r="B117" s="326" t="s">
        <v>5100</v>
      </c>
      <c r="C117" s="327"/>
      <c r="D117" s="327"/>
      <c r="E117" s="327"/>
      <c r="F117" s="327"/>
      <c r="G117" s="327"/>
      <c r="H117" s="327"/>
      <c r="I117" s="327"/>
      <c r="J117" s="327"/>
      <c r="K117" s="327"/>
      <c r="L117" s="327"/>
      <c r="M117" s="327"/>
      <c r="N117" s="327"/>
      <c r="O117" s="327"/>
      <c r="P117" s="327"/>
      <c r="Q117" s="327"/>
      <c r="R117" s="327"/>
      <c r="S117" s="327"/>
      <c r="T117" s="327"/>
      <c r="U117" s="327"/>
      <c r="V117" s="327"/>
      <c r="W117" s="327"/>
      <c r="X117" s="327"/>
      <c r="Y117" s="327"/>
      <c r="Z117" s="327"/>
      <c r="AA117" s="327"/>
      <c r="AB117" s="327"/>
      <c r="AC117" s="327"/>
      <c r="AD117" s="328"/>
    </row>
    <row r="118" spans="1:37" ht="60" customHeight="1">
      <c r="A118" s="117"/>
      <c r="B118" s="132"/>
      <c r="C118" s="281" t="s">
        <v>5101</v>
      </c>
      <c r="D118" s="324"/>
      <c r="E118" s="324"/>
      <c r="F118" s="324"/>
      <c r="G118" s="324"/>
      <c r="H118" s="324"/>
      <c r="I118" s="324"/>
      <c r="J118" s="324"/>
      <c r="K118" s="324"/>
      <c r="L118" s="324"/>
      <c r="M118" s="324"/>
      <c r="N118" s="324"/>
      <c r="O118" s="324"/>
      <c r="P118" s="324"/>
      <c r="Q118" s="324"/>
      <c r="R118" s="324"/>
      <c r="S118" s="324"/>
      <c r="T118" s="324"/>
      <c r="U118" s="324"/>
      <c r="V118" s="324"/>
      <c r="W118" s="324"/>
      <c r="X118" s="324"/>
      <c r="Y118" s="324"/>
      <c r="Z118" s="324"/>
      <c r="AA118" s="324"/>
      <c r="AB118" s="324"/>
      <c r="AC118" s="324"/>
      <c r="AD118" s="325"/>
    </row>
    <row r="119" spans="1:37" ht="15" customHeight="1">
      <c r="A119" s="119"/>
      <c r="B119" s="303" t="s">
        <v>5031</v>
      </c>
      <c r="C119" s="304"/>
      <c r="D119" s="304"/>
      <c r="E119" s="304"/>
      <c r="F119" s="304"/>
      <c r="G119" s="304"/>
      <c r="H119" s="304"/>
      <c r="I119" s="304"/>
      <c r="J119" s="304"/>
      <c r="K119" s="304"/>
      <c r="L119" s="304"/>
      <c r="M119" s="304"/>
      <c r="N119" s="304"/>
      <c r="O119" s="304"/>
      <c r="P119" s="304"/>
      <c r="Q119" s="304"/>
      <c r="R119" s="304"/>
      <c r="S119" s="304"/>
      <c r="T119" s="304"/>
      <c r="U119" s="304"/>
      <c r="V119" s="304"/>
      <c r="W119" s="304"/>
      <c r="X119" s="304"/>
      <c r="Y119" s="304"/>
      <c r="Z119" s="304"/>
      <c r="AA119" s="304"/>
      <c r="AB119" s="304"/>
      <c r="AC119" s="304"/>
      <c r="AD119" s="305"/>
    </row>
    <row r="120" spans="1:37" customFormat="1" ht="36" customHeight="1">
      <c r="A120" s="119"/>
      <c r="B120" s="46"/>
      <c r="C120" s="242" t="s">
        <v>5102</v>
      </c>
      <c r="D120" s="279"/>
      <c r="E120" s="279"/>
      <c r="F120" s="279"/>
      <c r="G120" s="279"/>
      <c r="H120" s="279"/>
      <c r="I120" s="279"/>
      <c r="J120" s="279"/>
      <c r="K120" s="279"/>
      <c r="L120" s="279"/>
      <c r="M120" s="279"/>
      <c r="N120" s="279"/>
      <c r="O120" s="279"/>
      <c r="P120" s="279"/>
      <c r="Q120" s="279"/>
      <c r="R120" s="279"/>
      <c r="S120" s="279"/>
      <c r="T120" s="279"/>
      <c r="U120" s="279"/>
      <c r="V120" s="279"/>
      <c r="W120" s="279"/>
      <c r="X120" s="279"/>
      <c r="Y120" s="279"/>
      <c r="Z120" s="279"/>
      <c r="AA120" s="279"/>
      <c r="AB120" s="279"/>
      <c r="AC120" s="279"/>
      <c r="AD120" s="280"/>
      <c r="AF120" s="133"/>
    </row>
    <row r="121" spans="1:37" customFormat="1" ht="48" customHeight="1">
      <c r="A121" s="119"/>
      <c r="B121" s="62"/>
      <c r="C121" s="281" t="s">
        <v>5103</v>
      </c>
      <c r="D121" s="324"/>
      <c r="E121" s="324"/>
      <c r="F121" s="324"/>
      <c r="G121" s="324"/>
      <c r="H121" s="324"/>
      <c r="I121" s="324"/>
      <c r="J121" s="324"/>
      <c r="K121" s="324"/>
      <c r="L121" s="324"/>
      <c r="M121" s="324"/>
      <c r="N121" s="324"/>
      <c r="O121" s="324"/>
      <c r="P121" s="324"/>
      <c r="Q121" s="324"/>
      <c r="R121" s="324"/>
      <c r="S121" s="324"/>
      <c r="T121" s="324"/>
      <c r="U121" s="324"/>
      <c r="V121" s="324"/>
      <c r="W121" s="324"/>
      <c r="X121" s="324"/>
      <c r="Y121" s="324"/>
      <c r="Z121" s="324"/>
      <c r="AA121" s="324"/>
      <c r="AB121" s="324"/>
      <c r="AC121" s="324"/>
      <c r="AD121" s="325"/>
      <c r="AF121" s="133"/>
    </row>
    <row r="122" spans="1:37" ht="15" customHeight="1">
      <c r="A122" s="119"/>
      <c r="B122" s="42"/>
      <c r="C122" s="43"/>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row>
    <row r="123" spans="1:37" ht="36" customHeight="1">
      <c r="A123" s="70" t="s">
        <v>5104</v>
      </c>
      <c r="B123" s="301" t="s">
        <v>5105</v>
      </c>
      <c r="C123" s="301"/>
      <c r="D123" s="301"/>
      <c r="E123" s="301"/>
      <c r="F123" s="301"/>
      <c r="G123" s="301"/>
      <c r="H123" s="301"/>
      <c r="I123" s="301"/>
      <c r="J123" s="301"/>
      <c r="K123" s="301"/>
      <c r="L123" s="301"/>
      <c r="M123" s="301"/>
      <c r="N123" s="301"/>
      <c r="O123" s="301"/>
      <c r="P123" s="301"/>
      <c r="Q123" s="301"/>
      <c r="R123" s="301"/>
      <c r="S123" s="301"/>
      <c r="T123" s="301"/>
      <c r="U123" s="301"/>
      <c r="V123" s="301"/>
      <c r="W123" s="301"/>
      <c r="X123" s="301"/>
      <c r="Y123" s="301"/>
      <c r="Z123" s="301"/>
      <c r="AA123" s="301"/>
      <c r="AB123" s="301"/>
      <c r="AC123" s="301"/>
      <c r="AD123" s="301"/>
    </row>
    <row r="124" spans="1:37" ht="36" customHeight="1">
      <c r="A124" s="70"/>
      <c r="B124" s="54"/>
      <c r="C124" s="292" t="s">
        <v>5106</v>
      </c>
      <c r="D124" s="292"/>
      <c r="E124" s="292"/>
      <c r="F124" s="292"/>
      <c r="G124" s="292"/>
      <c r="H124" s="292"/>
      <c r="I124" s="292"/>
      <c r="J124" s="292"/>
      <c r="K124" s="292"/>
      <c r="L124" s="292"/>
      <c r="M124" s="292"/>
      <c r="N124" s="292"/>
      <c r="O124" s="292"/>
      <c r="P124" s="292"/>
      <c r="Q124" s="292"/>
      <c r="R124" s="292"/>
      <c r="S124" s="292"/>
      <c r="T124" s="292"/>
      <c r="U124" s="292"/>
      <c r="V124" s="292"/>
      <c r="W124" s="292"/>
      <c r="X124" s="292"/>
      <c r="Y124" s="292"/>
      <c r="Z124" s="292"/>
      <c r="AA124" s="292"/>
      <c r="AB124" s="292"/>
      <c r="AC124" s="292"/>
      <c r="AD124" s="292"/>
    </row>
    <row r="125" spans="1:37" ht="24" customHeight="1">
      <c r="A125" s="121"/>
      <c r="B125" s="126"/>
      <c r="C125" s="226" t="s">
        <v>5107</v>
      </c>
      <c r="D125" s="226"/>
      <c r="E125" s="226"/>
      <c r="F125" s="226"/>
      <c r="G125" s="226"/>
      <c r="H125" s="226"/>
      <c r="I125" s="226"/>
      <c r="J125" s="226"/>
      <c r="K125" s="226"/>
      <c r="L125" s="226"/>
      <c r="M125" s="226"/>
      <c r="N125" s="226"/>
      <c r="O125" s="226"/>
      <c r="P125" s="226"/>
      <c r="Q125" s="226"/>
      <c r="R125" s="226"/>
      <c r="S125" s="226"/>
      <c r="T125" s="226"/>
      <c r="U125" s="226"/>
      <c r="V125" s="226"/>
      <c r="W125" s="226"/>
      <c r="X125" s="226"/>
      <c r="Y125" s="226"/>
      <c r="Z125" s="226"/>
      <c r="AA125" s="226"/>
      <c r="AB125" s="226"/>
      <c r="AC125" s="226"/>
      <c r="AD125" s="226"/>
    </row>
    <row r="126" spans="1:37" ht="24" customHeight="1">
      <c r="A126" s="121"/>
      <c r="B126" s="126"/>
      <c r="C126" s="226" t="s">
        <v>5108</v>
      </c>
      <c r="D126" s="226"/>
      <c r="E126" s="226"/>
      <c r="F126" s="226"/>
      <c r="G126" s="226"/>
      <c r="H126" s="226"/>
      <c r="I126" s="226"/>
      <c r="J126" s="226"/>
      <c r="K126" s="226"/>
      <c r="L126" s="226"/>
      <c r="M126" s="226"/>
      <c r="N126" s="226"/>
      <c r="O126" s="226"/>
      <c r="P126" s="226"/>
      <c r="Q126" s="226"/>
      <c r="R126" s="226"/>
      <c r="S126" s="226"/>
      <c r="T126" s="226"/>
      <c r="U126" s="226"/>
      <c r="V126" s="226"/>
      <c r="W126" s="226"/>
      <c r="X126" s="226"/>
      <c r="Y126" s="226"/>
      <c r="Z126" s="226"/>
      <c r="AA126" s="226"/>
      <c r="AB126" s="226"/>
      <c r="AC126" s="226"/>
      <c r="AD126" s="226"/>
      <c r="AG126" t="s">
        <v>5040</v>
      </c>
      <c r="AH126" t="s">
        <v>5041</v>
      </c>
      <c r="AI126" t="s">
        <v>5042</v>
      </c>
      <c r="AJ126" t="s">
        <v>5043</v>
      </c>
      <c r="AK126"/>
    </row>
    <row r="127" spans="1:37" ht="15" customHeight="1">
      <c r="A127" s="112"/>
      <c r="B127" s="28"/>
      <c r="C127"/>
      <c r="D127"/>
      <c r="E127"/>
      <c r="F127"/>
      <c r="G127"/>
      <c r="H127"/>
      <c r="I127"/>
      <c r="J127"/>
      <c r="K127"/>
      <c r="L127"/>
      <c r="M127"/>
      <c r="N127"/>
      <c r="O127"/>
      <c r="P127"/>
      <c r="Q127"/>
      <c r="R127"/>
      <c r="S127"/>
      <c r="T127"/>
      <c r="U127"/>
      <c r="V127"/>
      <c r="W127"/>
      <c r="X127"/>
      <c r="Y127"/>
      <c r="Z127"/>
      <c r="AA127"/>
      <c r="AB127"/>
      <c r="AC127"/>
      <c r="AD127"/>
      <c r="AG127">
        <f>COUNTBLANK(C129:AD129)</f>
        <v>28</v>
      </c>
      <c r="AH127">
        <v>28</v>
      </c>
      <c r="AI127">
        <f>IF(SUM(AG129)=0,AG127,1)</f>
        <v>28</v>
      </c>
      <c r="AJ127" s="145">
        <f>IF(OR(AG127=AH127, AG127=AI127 ), 0, 1)</f>
        <v>0</v>
      </c>
      <c r="AK127"/>
    </row>
    <row r="128" spans="1:37" ht="36" customHeight="1">
      <c r="A128" s="112"/>
      <c r="B128"/>
      <c r="C128" s="185" t="s">
        <v>5109</v>
      </c>
      <c r="D128" s="185"/>
      <c r="E128" s="185"/>
      <c r="F128" s="185"/>
      <c r="G128" s="185"/>
      <c r="H128" s="185"/>
      <c r="I128" s="185"/>
      <c r="J128" s="185"/>
      <c r="K128" s="185"/>
      <c r="L128" s="185"/>
      <c r="M128" s="185"/>
      <c r="N128" s="185"/>
      <c r="O128" s="185"/>
      <c r="P128" s="185"/>
      <c r="Q128" s="182" t="s">
        <v>5110</v>
      </c>
      <c r="R128" s="183"/>
      <c r="S128" s="183"/>
      <c r="T128" s="183"/>
      <c r="U128" s="183"/>
      <c r="V128" s="183"/>
      <c r="W128" s="183"/>
      <c r="X128" s="183"/>
      <c r="Y128" s="183"/>
      <c r="Z128" s="183"/>
      <c r="AA128" s="183"/>
      <c r="AB128" s="183"/>
      <c r="AC128" s="183"/>
      <c r="AD128" s="184"/>
      <c r="AG128" t="s">
        <v>5040</v>
      </c>
      <c r="AH128"/>
      <c r="AI128"/>
      <c r="AJ128"/>
      <c r="AK128"/>
    </row>
    <row r="129" spans="1:37" ht="15" customHeight="1">
      <c r="A129" s="112"/>
      <c r="B129"/>
      <c r="C129" s="307"/>
      <c r="D129" s="307"/>
      <c r="E129" s="307"/>
      <c r="F129" s="307"/>
      <c r="G129" s="307"/>
      <c r="H129" s="307"/>
      <c r="I129" s="307"/>
      <c r="J129" s="307"/>
      <c r="K129" s="307"/>
      <c r="L129" s="307"/>
      <c r="M129" s="307"/>
      <c r="N129" s="307"/>
      <c r="O129" s="307"/>
      <c r="P129" s="307"/>
      <c r="Q129" s="244"/>
      <c r="R129" s="198"/>
      <c r="S129" s="198"/>
      <c r="T129" s="198"/>
      <c r="U129" s="198"/>
      <c r="V129" s="198"/>
      <c r="W129" s="198"/>
      <c r="X129" s="198"/>
      <c r="Y129" s="198"/>
      <c r="Z129" s="198"/>
      <c r="AA129" s="198"/>
      <c r="AB129" s="198"/>
      <c r="AC129" s="198"/>
      <c r="AD129" s="245"/>
      <c r="AG129" s="147">
        <f>IF(OR(AND($AG$127=$AH$127),
AND(OR(C129=2,C129=4,C129=9),Q129=""),AND(OR(C129=3,C129=1),OR(Q129&lt;&gt;"",Q129="na"))),0,1)</f>
        <v>0</v>
      </c>
      <c r="AH129"/>
      <c r="AI129"/>
      <c r="AJ129"/>
      <c r="AK129"/>
    </row>
    <row r="130" spans="1:37" ht="15" customHeight="1">
      <c r="A130" s="112"/>
      <c r="B130"/>
      <c r="AG130"/>
      <c r="AH130"/>
      <c r="AI130"/>
      <c r="AJ130"/>
      <c r="AK130"/>
    </row>
    <row r="131" spans="1:37" ht="24" customHeight="1">
      <c r="A131" s="119"/>
      <c r="B131" s="28"/>
      <c r="C131" s="226" t="s">
        <v>5049</v>
      </c>
      <c r="D131" s="226"/>
      <c r="E131" s="226"/>
      <c r="F131" s="226"/>
      <c r="G131" s="226"/>
      <c r="H131" s="226"/>
      <c r="I131" s="226"/>
      <c r="J131" s="226"/>
      <c r="K131" s="226"/>
      <c r="L131" s="226"/>
      <c r="M131" s="226"/>
      <c r="N131" s="226"/>
      <c r="O131" s="226"/>
      <c r="P131" s="226"/>
      <c r="Q131" s="226"/>
      <c r="R131" s="226"/>
      <c r="S131" s="226"/>
      <c r="T131" s="226"/>
      <c r="U131" s="226"/>
      <c r="V131" s="226"/>
      <c r="W131" s="226"/>
      <c r="X131" s="226"/>
      <c r="Y131" s="226"/>
      <c r="Z131" s="226"/>
      <c r="AA131" s="226"/>
      <c r="AB131" s="226"/>
      <c r="AC131" s="226"/>
      <c r="AD131" s="226"/>
    </row>
    <row r="132" spans="1:37" ht="60" customHeight="1">
      <c r="A132" s="119"/>
      <c r="B132" s="28"/>
      <c r="C132" s="273"/>
      <c r="D132" s="274"/>
      <c r="E132" s="274"/>
      <c r="F132" s="274"/>
      <c r="G132" s="274"/>
      <c r="H132" s="274"/>
      <c r="I132" s="274"/>
      <c r="J132" s="274"/>
      <c r="K132" s="274"/>
      <c r="L132" s="274"/>
      <c r="M132" s="274"/>
      <c r="N132" s="274"/>
      <c r="O132" s="274"/>
      <c r="P132" s="274"/>
      <c r="Q132" s="274"/>
      <c r="R132" s="274"/>
      <c r="S132" s="274"/>
      <c r="T132" s="274"/>
      <c r="U132" s="274"/>
      <c r="V132" s="274"/>
      <c r="W132" s="274"/>
      <c r="X132" s="274"/>
      <c r="Y132" s="274"/>
      <c r="Z132" s="274"/>
      <c r="AA132" s="274"/>
      <c r="AB132" s="274"/>
      <c r="AC132" s="274"/>
      <c r="AD132" s="275"/>
    </row>
    <row r="133" spans="1:37" ht="15" customHeight="1">
      <c r="A133" s="120"/>
      <c r="B133"/>
      <c r="C133"/>
      <c r="D133"/>
      <c r="E133"/>
      <c r="F133"/>
      <c r="G133"/>
      <c r="H133"/>
      <c r="I133"/>
      <c r="J133"/>
      <c r="K133"/>
      <c r="L133"/>
      <c r="M133"/>
      <c r="N133"/>
      <c r="O133"/>
      <c r="P133"/>
      <c r="Q133"/>
      <c r="R133"/>
      <c r="S133"/>
      <c r="T133"/>
      <c r="U133"/>
      <c r="V133"/>
      <c r="W133"/>
      <c r="X133"/>
      <c r="Y133"/>
      <c r="Z133"/>
      <c r="AA133"/>
      <c r="AB133"/>
      <c r="AC133"/>
      <c r="AD133"/>
    </row>
    <row r="134" spans="1:37" ht="15" customHeight="1">
      <c r="A134" s="120"/>
      <c r="B134"/>
      <c r="C134"/>
      <c r="D134"/>
      <c r="E134"/>
      <c r="F134"/>
      <c r="G134"/>
      <c r="H134"/>
      <c r="I134"/>
      <c r="J134"/>
      <c r="K134"/>
      <c r="L134"/>
      <c r="M134"/>
      <c r="N134"/>
      <c r="O134"/>
      <c r="P134"/>
      <c r="Q134"/>
      <c r="R134"/>
      <c r="S134"/>
      <c r="T134"/>
      <c r="U134"/>
      <c r="V134"/>
      <c r="W134"/>
      <c r="X134"/>
      <c r="Y134"/>
      <c r="Z134"/>
      <c r="AA134"/>
      <c r="AB134"/>
      <c r="AC134"/>
      <c r="AD134"/>
    </row>
    <row r="135" spans="1:37" ht="15" customHeight="1">
      <c r="A135" s="120"/>
      <c r="B135" s="295" t="str">
        <f>IF(AJ127=0,"","Error: debe completar toda la información requerida.")</f>
        <v/>
      </c>
      <c r="C135" s="295"/>
      <c r="D135" s="295"/>
      <c r="E135" s="295"/>
      <c r="F135" s="295"/>
      <c r="G135" s="295"/>
      <c r="H135" s="295"/>
      <c r="I135" s="295"/>
      <c r="J135" s="295"/>
      <c r="K135" s="295"/>
      <c r="L135" s="295"/>
      <c r="M135" s="295"/>
      <c r="N135" s="295"/>
      <c r="O135" s="295"/>
      <c r="P135" s="295"/>
      <c r="Q135" s="295"/>
      <c r="R135" s="295"/>
      <c r="S135" s="295"/>
      <c r="T135" s="295"/>
      <c r="U135" s="295"/>
      <c r="V135" s="295"/>
      <c r="W135" s="295"/>
      <c r="X135" s="295"/>
      <c r="Y135" s="295"/>
      <c r="Z135" s="295"/>
      <c r="AA135" s="295"/>
      <c r="AB135" s="295"/>
      <c r="AC135" s="295"/>
      <c r="AD135" s="295"/>
    </row>
    <row r="136" spans="1:37" ht="15" customHeight="1">
      <c r="A136" s="120"/>
      <c r="B136"/>
      <c r="C136"/>
      <c r="D136"/>
      <c r="E136"/>
      <c r="F136"/>
      <c r="G136"/>
      <c r="H136"/>
      <c r="I136"/>
      <c r="J136"/>
      <c r="K136"/>
      <c r="L136"/>
      <c r="M136"/>
      <c r="N136"/>
      <c r="O136"/>
      <c r="P136"/>
      <c r="Q136"/>
      <c r="R136"/>
      <c r="S136"/>
      <c r="T136"/>
      <c r="U136"/>
      <c r="V136"/>
      <c r="W136"/>
      <c r="X136"/>
      <c r="Y136"/>
      <c r="Z136"/>
      <c r="AA136"/>
      <c r="AB136"/>
      <c r="AC136"/>
      <c r="AD136"/>
    </row>
    <row r="137" spans="1:37" ht="15" customHeight="1">
      <c r="A137" s="120"/>
      <c r="B137"/>
      <c r="C137"/>
      <c r="D137"/>
      <c r="E137"/>
      <c r="F137"/>
      <c r="G137"/>
      <c r="H137"/>
      <c r="I137"/>
      <c r="J137"/>
      <c r="K137"/>
      <c r="L137"/>
      <c r="M137"/>
      <c r="N137"/>
      <c r="O137"/>
      <c r="P137"/>
      <c r="Q137"/>
      <c r="R137"/>
      <c r="S137"/>
      <c r="T137"/>
      <c r="U137"/>
      <c r="V137"/>
      <c r="W137"/>
      <c r="X137"/>
      <c r="Y137"/>
      <c r="Z137"/>
      <c r="AA137"/>
      <c r="AB137"/>
      <c r="AC137"/>
      <c r="AD137"/>
    </row>
    <row r="138" spans="1:37" ht="15" customHeight="1">
      <c r="A138" s="120"/>
      <c r="B138"/>
      <c r="C138"/>
      <c r="D138"/>
      <c r="E138"/>
      <c r="F138"/>
      <c r="G138"/>
      <c r="H138"/>
      <c r="I138"/>
      <c r="J138"/>
      <c r="K138"/>
      <c r="L138"/>
      <c r="M138"/>
      <c r="N138"/>
      <c r="O138"/>
      <c r="P138"/>
      <c r="Q138"/>
      <c r="R138"/>
      <c r="S138"/>
      <c r="T138"/>
      <c r="U138"/>
      <c r="V138"/>
      <c r="W138"/>
      <c r="X138"/>
      <c r="Y138"/>
      <c r="Z138"/>
      <c r="AA138"/>
      <c r="AB138"/>
      <c r="AC138"/>
      <c r="AD138"/>
    </row>
    <row r="139" spans="1:37" ht="24" customHeight="1">
      <c r="A139" s="70" t="s">
        <v>5111</v>
      </c>
      <c r="B139" s="299" t="s">
        <v>5112</v>
      </c>
      <c r="C139" s="299"/>
      <c r="D139" s="299"/>
      <c r="E139" s="299"/>
      <c r="F139" s="299"/>
      <c r="G139" s="299"/>
      <c r="H139" s="299"/>
      <c r="I139" s="299"/>
      <c r="J139" s="299"/>
      <c r="K139" s="299"/>
      <c r="L139" s="299"/>
      <c r="M139" s="299"/>
      <c r="N139" s="299"/>
      <c r="O139" s="299"/>
      <c r="P139" s="299"/>
      <c r="Q139" s="299"/>
      <c r="R139" s="299"/>
      <c r="S139" s="299"/>
      <c r="T139" s="299"/>
      <c r="U139" s="299"/>
      <c r="V139" s="299"/>
      <c r="W139" s="299"/>
      <c r="X139" s="299"/>
      <c r="Y139" s="299"/>
      <c r="Z139" s="299"/>
      <c r="AA139" s="299"/>
      <c r="AB139" s="299"/>
      <c r="AC139" s="299"/>
      <c r="AD139" s="299"/>
    </row>
    <row r="140" spans="1:37" ht="24" customHeight="1">
      <c r="A140" s="70"/>
      <c r="B140" s="54"/>
      <c r="C140" s="279" t="s">
        <v>5113</v>
      </c>
      <c r="D140" s="279"/>
      <c r="E140" s="279"/>
      <c r="F140" s="279"/>
      <c r="G140" s="279"/>
      <c r="H140" s="279"/>
      <c r="I140" s="279"/>
      <c r="J140" s="279"/>
      <c r="K140" s="279"/>
      <c r="L140" s="279"/>
      <c r="M140" s="279"/>
      <c r="N140" s="279"/>
      <c r="O140" s="279"/>
      <c r="P140" s="279"/>
      <c r="Q140" s="279"/>
      <c r="R140" s="279"/>
      <c r="S140" s="279"/>
      <c r="T140" s="279"/>
      <c r="U140" s="279"/>
      <c r="V140" s="279"/>
      <c r="W140" s="279"/>
      <c r="X140" s="279"/>
      <c r="Y140" s="279"/>
      <c r="Z140" s="279"/>
      <c r="AA140" s="279"/>
      <c r="AB140" s="279"/>
      <c r="AC140" s="279"/>
      <c r="AD140" s="279"/>
      <c r="AG140"/>
      <c r="AH140"/>
      <c r="AI140"/>
    </row>
    <row r="141" spans="1:37" ht="15" customHeight="1">
      <c r="A141" s="70"/>
      <c r="B141" s="63"/>
      <c r="C141" s="242" t="s">
        <v>5114</v>
      </c>
      <c r="D141" s="242"/>
      <c r="E141" s="242"/>
      <c r="F141" s="242"/>
      <c r="G141" s="242"/>
      <c r="H141" s="242"/>
      <c r="I141" s="242"/>
      <c r="J141" s="242"/>
      <c r="K141" s="242"/>
      <c r="L141" s="242"/>
      <c r="M141" s="242"/>
      <c r="N141" s="242"/>
      <c r="O141" s="242"/>
      <c r="P141" s="242"/>
      <c r="Q141" s="242"/>
      <c r="R141" s="242"/>
      <c r="S141" s="242"/>
      <c r="T141" s="242"/>
      <c r="U141" s="242"/>
      <c r="V141" s="242"/>
      <c r="W141" s="242"/>
      <c r="X141" s="242"/>
      <c r="Y141" s="242"/>
      <c r="Z141" s="242"/>
      <c r="AA141" s="242"/>
      <c r="AB141" s="242"/>
      <c r="AC141" s="242"/>
      <c r="AD141" s="242"/>
      <c r="AG141" t="s">
        <v>5040</v>
      </c>
      <c r="AH141" t="s">
        <v>5041</v>
      </c>
      <c r="AI141"/>
    </row>
    <row r="142" spans="1:37" ht="15" customHeight="1">
      <c r="A142" s="70"/>
      <c r="B142" s="64"/>
      <c r="C142" s="242" t="s">
        <v>5115</v>
      </c>
      <c r="D142" s="242"/>
      <c r="E142" s="242"/>
      <c r="F142" s="242"/>
      <c r="G142" s="242"/>
      <c r="H142" s="242"/>
      <c r="I142" s="242"/>
      <c r="J142" s="242"/>
      <c r="K142" s="242"/>
      <c r="L142" s="242"/>
      <c r="M142" s="242"/>
      <c r="N142" s="242"/>
      <c r="O142" s="242"/>
      <c r="P142" s="242"/>
      <c r="Q142" s="242"/>
      <c r="R142" s="242"/>
      <c r="S142" s="242"/>
      <c r="T142" s="242"/>
      <c r="U142" s="242"/>
      <c r="V142" s="242"/>
      <c r="W142" s="242"/>
      <c r="X142" s="242"/>
      <c r="Y142" s="242"/>
      <c r="Z142" s="242"/>
      <c r="AA142" s="242"/>
      <c r="AB142" s="242"/>
      <c r="AC142" s="242"/>
      <c r="AD142" s="242"/>
      <c r="AG142">
        <f>COUNTBLANK(C144:AD154)</f>
        <v>297</v>
      </c>
      <c r="AH142">
        <v>297</v>
      </c>
      <c r="AI142"/>
    </row>
    <row r="143" spans="1:37" ht="15" customHeight="1" thickBot="1">
      <c r="A143" s="121"/>
      <c r="B143"/>
      <c r="C143"/>
      <c r="D143"/>
      <c r="E143"/>
      <c r="F143"/>
      <c r="G143"/>
      <c r="H143"/>
      <c r="I143"/>
      <c r="J143"/>
      <c r="K143"/>
      <c r="L143"/>
      <c r="M143"/>
      <c r="N143"/>
      <c r="O143"/>
      <c r="P143"/>
      <c r="Q143"/>
      <c r="R143"/>
      <c r="S143"/>
      <c r="T143"/>
      <c r="U143"/>
      <c r="V143"/>
      <c r="W143"/>
      <c r="X143"/>
      <c r="Y143"/>
      <c r="Z143"/>
      <c r="AA143"/>
      <c r="AB143"/>
      <c r="AC143"/>
      <c r="AD143"/>
      <c r="AG143" t="s">
        <v>5040</v>
      </c>
      <c r="AH143"/>
      <c r="AI143"/>
    </row>
    <row r="144" spans="1:37" ht="15" customHeight="1" thickBot="1">
      <c r="A144" s="118"/>
      <c r="B144" s="28"/>
      <c r="C144" s="140"/>
      <c r="D144" s="3" t="s">
        <v>5116</v>
      </c>
      <c r="E144" s="16"/>
      <c r="F144" s="16"/>
      <c r="G144" s="16"/>
      <c r="H144" s="16"/>
      <c r="I144" s="16"/>
      <c r="J144" s="16"/>
      <c r="K144" s="16"/>
      <c r="L144" s="16"/>
      <c r="M144" s="16"/>
      <c r="N144" s="16"/>
      <c r="O144" s="16"/>
      <c r="P144" s="16"/>
      <c r="Q144" s="16"/>
      <c r="R144" s="16"/>
      <c r="S144" s="16"/>
      <c r="T144" s="16"/>
      <c r="U144" s="16"/>
      <c r="V144" s="16"/>
      <c r="W144" s="16"/>
      <c r="X144" s="65"/>
      <c r="Y144" s="65"/>
      <c r="Z144" s="65"/>
      <c r="AA144" s="65"/>
      <c r="AB144" s="65"/>
      <c r="AC144" s="65"/>
      <c r="AD144" s="65"/>
      <c r="AG144">
        <f>IF(OR(AND(AG142=AH142),AND(COUNTIF(C144:C153,"X")&gt;0,C154=""),AND(C154="X",COUNTBLANK(C144:C153)=10)),0,1)</f>
        <v>0</v>
      </c>
      <c r="AH144"/>
      <c r="AI144"/>
    </row>
    <row r="145" spans="1:35" ht="15" customHeight="1" thickBot="1">
      <c r="A145" s="118"/>
      <c r="B145" s="28"/>
      <c r="C145" s="141"/>
      <c r="D145" s="3" t="s">
        <v>5117</v>
      </c>
      <c r="E145" s="16"/>
      <c r="F145" s="16"/>
      <c r="G145" s="16"/>
      <c r="H145" s="16"/>
      <c r="I145" s="16"/>
      <c r="J145" s="16"/>
      <c r="K145" s="16"/>
      <c r="L145" s="16"/>
      <c r="M145" s="16"/>
      <c r="N145" s="16"/>
      <c r="O145" s="16"/>
      <c r="P145" s="16"/>
      <c r="Q145" s="16"/>
      <c r="R145" s="16"/>
      <c r="S145" s="16"/>
      <c r="T145" s="16"/>
      <c r="U145" s="16"/>
      <c r="V145" s="16"/>
      <c r="W145" s="16"/>
      <c r="X145" s="66"/>
      <c r="Y145" s="66"/>
      <c r="Z145" s="66"/>
      <c r="AA145" s="66"/>
      <c r="AB145" s="66"/>
      <c r="AC145" s="66"/>
      <c r="AD145" s="66"/>
      <c r="AG145"/>
      <c r="AH145"/>
      <c r="AI145"/>
    </row>
    <row r="146" spans="1:35" ht="15" customHeight="1" thickBot="1">
      <c r="A146" s="118"/>
      <c r="B146" s="28"/>
      <c r="C146" s="142"/>
      <c r="D146" s="3" t="s">
        <v>5118</v>
      </c>
      <c r="E146" s="16"/>
      <c r="F146" s="16"/>
      <c r="G146" s="16"/>
      <c r="H146" s="16"/>
      <c r="I146" s="16"/>
      <c r="J146" s="16"/>
      <c r="K146" s="16"/>
      <c r="L146" s="16"/>
      <c r="M146" s="16"/>
      <c r="N146" s="16"/>
      <c r="O146" s="16"/>
      <c r="P146" s="16"/>
      <c r="Q146" s="16"/>
      <c r="R146" s="16"/>
      <c r="S146" s="16"/>
      <c r="T146" s="16"/>
      <c r="U146" s="16"/>
      <c r="V146" s="16"/>
      <c r="W146" s="16"/>
      <c r="X146" s="66"/>
      <c r="Y146" s="66"/>
      <c r="Z146" s="66"/>
      <c r="AA146" s="66"/>
      <c r="AB146" s="66"/>
      <c r="AC146" s="66"/>
      <c r="AD146" s="66"/>
      <c r="AG146"/>
      <c r="AH146"/>
      <c r="AI146"/>
    </row>
    <row r="147" spans="1:35" ht="15" customHeight="1" thickBot="1">
      <c r="A147" s="118"/>
      <c r="B147" s="28"/>
      <c r="C147" s="141"/>
      <c r="D147" s="3" t="s">
        <v>5119</v>
      </c>
      <c r="E147" s="16"/>
      <c r="F147" s="16"/>
      <c r="G147" s="16"/>
      <c r="H147" s="16"/>
      <c r="I147" s="16"/>
      <c r="J147" s="16"/>
      <c r="K147" s="16"/>
      <c r="L147" s="16"/>
      <c r="M147" s="16"/>
      <c r="N147" s="16"/>
      <c r="O147" s="16"/>
      <c r="P147" s="16"/>
      <c r="Q147" s="16"/>
      <c r="R147" s="16"/>
      <c r="S147" s="16"/>
      <c r="T147" s="16"/>
      <c r="U147" s="16"/>
      <c r="V147" s="16"/>
      <c r="W147" s="16"/>
      <c r="X147" s="66"/>
      <c r="Y147" s="66"/>
      <c r="Z147" s="66"/>
      <c r="AA147" s="66"/>
      <c r="AB147" s="66"/>
      <c r="AC147" s="66"/>
      <c r="AD147" s="66"/>
      <c r="AG147"/>
      <c r="AH147"/>
      <c r="AI147"/>
    </row>
    <row r="148" spans="1:35" ht="15" customHeight="1" thickBot="1">
      <c r="A148" s="119"/>
      <c r="B148" s="28"/>
      <c r="C148" s="141"/>
      <c r="D148" s="3" t="s">
        <v>5120</v>
      </c>
      <c r="E148" s="16"/>
      <c r="F148" s="16"/>
      <c r="G148" s="16"/>
      <c r="H148" s="16"/>
      <c r="I148" s="16"/>
      <c r="J148" s="16"/>
      <c r="K148" s="16"/>
      <c r="L148" s="16"/>
      <c r="M148" s="16"/>
      <c r="N148" s="16"/>
      <c r="O148" s="16"/>
      <c r="P148" s="16"/>
      <c r="Q148" s="16"/>
      <c r="R148" s="16"/>
      <c r="S148" s="16"/>
      <c r="T148" s="16"/>
      <c r="U148" s="16"/>
      <c r="V148" s="16"/>
      <c r="W148" s="16"/>
      <c r="X148" s="66"/>
      <c r="Y148" s="66"/>
      <c r="Z148" s="66"/>
      <c r="AA148" s="66"/>
      <c r="AB148" s="66"/>
      <c r="AC148" s="66"/>
      <c r="AD148" s="66"/>
      <c r="AG148"/>
      <c r="AH148"/>
      <c r="AI148"/>
    </row>
    <row r="149" spans="1:35" ht="15" customHeight="1" thickBot="1">
      <c r="A149" s="119"/>
      <c r="B149" s="28"/>
      <c r="C149" s="142"/>
      <c r="D149" s="3" t="s">
        <v>5121</v>
      </c>
      <c r="E149" s="16"/>
      <c r="F149" s="16"/>
      <c r="G149" s="16"/>
      <c r="H149" s="16"/>
      <c r="I149" s="16"/>
      <c r="J149" s="16"/>
      <c r="K149" s="16"/>
      <c r="L149" s="16"/>
      <c r="M149" s="16"/>
      <c r="N149" s="16"/>
      <c r="O149" s="16"/>
      <c r="P149" s="16"/>
      <c r="Q149" s="16"/>
      <c r="R149" s="16"/>
      <c r="S149" s="16"/>
      <c r="T149" s="16"/>
      <c r="U149" s="16"/>
      <c r="V149" s="16"/>
      <c r="W149" s="16"/>
      <c r="X149" s="66"/>
      <c r="Y149" s="66"/>
      <c r="Z149" s="66"/>
      <c r="AA149" s="66"/>
      <c r="AB149" s="66"/>
      <c r="AC149" s="66"/>
      <c r="AD149" s="66"/>
      <c r="AG149"/>
      <c r="AH149"/>
      <c r="AI149"/>
    </row>
    <row r="150" spans="1:35" ht="15" customHeight="1" thickBot="1">
      <c r="A150" s="119"/>
      <c r="B150" s="28"/>
      <c r="C150" s="141"/>
      <c r="D150" s="3" t="s">
        <v>5122</v>
      </c>
      <c r="E150" s="16"/>
      <c r="F150" s="16"/>
      <c r="G150" s="16"/>
      <c r="H150" s="16"/>
      <c r="I150" s="16"/>
      <c r="J150" s="16"/>
      <c r="K150" s="16"/>
      <c r="L150" s="16"/>
      <c r="M150" s="16"/>
      <c r="N150" s="16"/>
      <c r="O150" s="16"/>
      <c r="P150" s="16"/>
      <c r="Q150" s="16"/>
      <c r="R150" s="16"/>
      <c r="S150" s="16"/>
      <c r="T150" s="16"/>
      <c r="U150" s="16"/>
      <c r="V150" s="16"/>
      <c r="W150" s="16"/>
      <c r="X150" s="66"/>
      <c r="Y150" s="66"/>
      <c r="Z150" s="66"/>
      <c r="AA150" s="66"/>
      <c r="AB150" s="66"/>
      <c r="AC150" s="66"/>
      <c r="AD150" s="66"/>
      <c r="AG150"/>
      <c r="AH150"/>
      <c r="AI150"/>
    </row>
    <row r="151" spans="1:35" ht="15" customHeight="1" thickBot="1">
      <c r="A151" s="119"/>
      <c r="B151" s="28"/>
      <c r="C151" s="141"/>
      <c r="D151" s="3" t="s">
        <v>5123</v>
      </c>
      <c r="E151" s="16"/>
      <c r="F151" s="16"/>
      <c r="G151" s="16"/>
      <c r="H151" s="16"/>
      <c r="I151" s="16"/>
      <c r="J151" s="16"/>
      <c r="K151" s="16"/>
      <c r="L151" s="16"/>
      <c r="M151" s="16"/>
      <c r="N151" s="16"/>
      <c r="O151" s="16"/>
      <c r="P151" s="16"/>
      <c r="Q151" s="16"/>
      <c r="R151" s="16"/>
      <c r="S151" s="16"/>
      <c r="T151" s="16"/>
      <c r="U151" s="16"/>
      <c r="V151" s="16"/>
      <c r="W151" s="16"/>
      <c r="X151" s="66"/>
      <c r="Y151" s="66"/>
      <c r="Z151" s="66"/>
      <c r="AA151" s="66"/>
      <c r="AB151" s="66"/>
      <c r="AC151" s="66"/>
      <c r="AD151" s="66"/>
      <c r="AG151"/>
      <c r="AH151"/>
      <c r="AI151"/>
    </row>
    <row r="152" spans="1:35" ht="15" customHeight="1" thickBot="1">
      <c r="A152" s="119"/>
      <c r="B152" s="28"/>
      <c r="C152" s="143"/>
      <c r="D152" s="3" t="s">
        <v>5124</v>
      </c>
      <c r="E152" s="16"/>
      <c r="F152" s="16"/>
      <c r="G152" s="16"/>
      <c r="H152" s="16"/>
      <c r="I152" s="16"/>
      <c r="J152" s="16"/>
      <c r="K152" s="16"/>
      <c r="L152" s="16"/>
      <c r="M152" s="16"/>
      <c r="N152" s="16"/>
      <c r="O152" s="16"/>
      <c r="P152" s="16"/>
      <c r="Q152" s="16"/>
      <c r="R152" s="16"/>
      <c r="S152" s="16"/>
      <c r="T152" s="16"/>
      <c r="U152" s="16"/>
      <c r="V152" s="16"/>
      <c r="W152" s="16"/>
      <c r="X152" s="66"/>
      <c r="Y152" s="66"/>
      <c r="Z152" s="66"/>
      <c r="AA152" s="66"/>
      <c r="AB152" s="66"/>
      <c r="AC152" s="66"/>
      <c r="AD152" s="66"/>
      <c r="AG152"/>
      <c r="AH152"/>
      <c r="AI152"/>
    </row>
    <row r="153" spans="1:35" ht="15" customHeight="1" thickBot="1">
      <c r="A153" s="119"/>
      <c r="B153"/>
      <c r="C153" s="143"/>
      <c r="D153" s="3" t="s">
        <v>5125</v>
      </c>
      <c r="E153" s="16"/>
      <c r="F153" s="16"/>
      <c r="G153" s="16"/>
      <c r="H153" s="16"/>
      <c r="I153" s="16"/>
      <c r="J153" s="196"/>
      <c r="K153" s="196"/>
      <c r="L153" s="196"/>
      <c r="M153" s="196"/>
      <c r="N153" s="196"/>
      <c r="O153" s="196"/>
      <c r="P153" s="196"/>
      <c r="Q153" s="196"/>
      <c r="R153" s="196"/>
      <c r="S153" s="196"/>
      <c r="T153" s="196"/>
      <c r="U153" s="196"/>
      <c r="V153" s="196"/>
      <c r="W153" s="196"/>
      <c r="X153" s="196"/>
      <c r="Y153" s="196"/>
      <c r="Z153" s="196"/>
      <c r="AA153" s="196"/>
      <c r="AB153" s="196"/>
      <c r="AC153" s="196"/>
      <c r="AD153" s="196"/>
      <c r="AG153">
        <f>IF(OR(AND(J153&lt;&gt;"",C153=""),AND(J153="", COUNTIF(C153,"x")&gt;0)),1,0)</f>
        <v>0</v>
      </c>
      <c r="AH153"/>
      <c r="AI153"/>
    </row>
    <row r="154" spans="1:35" ht="15" customHeight="1" thickBot="1">
      <c r="A154" s="119"/>
      <c r="B154" s="45"/>
      <c r="C154" s="143"/>
      <c r="D154" s="3" t="s">
        <v>5126</v>
      </c>
      <c r="E154"/>
      <c r="F154"/>
      <c r="G154"/>
      <c r="H154"/>
      <c r="I154"/>
      <c r="J154"/>
      <c r="K154"/>
      <c r="L154"/>
      <c r="M154"/>
      <c r="N154"/>
      <c r="O154"/>
      <c r="P154"/>
      <c r="Q154"/>
      <c r="R154" s="45"/>
      <c r="S154" s="45"/>
      <c r="T154" s="45"/>
      <c r="U154" s="45"/>
      <c r="V154" s="45"/>
      <c r="W154" s="45"/>
      <c r="X154" s="45"/>
      <c r="Y154" s="45"/>
      <c r="Z154" s="45"/>
      <c r="AA154" s="45"/>
      <c r="AB154" s="45"/>
      <c r="AC154" s="45"/>
      <c r="AD154" s="45"/>
      <c r="AG154"/>
      <c r="AH154"/>
      <c r="AI154"/>
    </row>
    <row r="155" spans="1:35" ht="15" customHeight="1">
      <c r="A155" s="119"/>
      <c r="B155" s="45"/>
      <c r="C155" s="45"/>
      <c r="D155"/>
      <c r="E155"/>
      <c r="F155"/>
      <c r="G155"/>
      <c r="H155"/>
      <c r="I155"/>
      <c r="J155"/>
      <c r="K155"/>
      <c r="L155"/>
      <c r="M155"/>
      <c r="N155"/>
      <c r="O155"/>
      <c r="P155"/>
      <c r="Q155"/>
      <c r="R155" s="45"/>
      <c r="S155" s="45"/>
      <c r="T155" s="45"/>
      <c r="U155" s="45"/>
      <c r="V155" s="45"/>
      <c r="W155" s="45"/>
      <c r="X155" s="45"/>
      <c r="Y155" s="45"/>
      <c r="Z155" s="45"/>
      <c r="AA155" s="45"/>
      <c r="AB155" s="45"/>
      <c r="AC155" s="45"/>
      <c r="AD155" s="45"/>
    </row>
    <row r="156" spans="1:35" ht="24" customHeight="1">
      <c r="A156" s="119"/>
      <c r="B156" s="28"/>
      <c r="C156" s="226" t="s">
        <v>5049</v>
      </c>
      <c r="D156" s="226"/>
      <c r="E156" s="226"/>
      <c r="F156" s="226"/>
      <c r="G156" s="226"/>
      <c r="H156" s="226"/>
      <c r="I156" s="226"/>
      <c r="J156" s="226"/>
      <c r="K156" s="226"/>
      <c r="L156" s="226"/>
      <c r="M156" s="226"/>
      <c r="N156" s="226"/>
      <c r="O156" s="226"/>
      <c r="P156" s="226"/>
      <c r="Q156" s="226"/>
      <c r="R156" s="226"/>
      <c r="S156" s="226"/>
      <c r="T156" s="226"/>
      <c r="U156" s="226"/>
      <c r="V156" s="226"/>
      <c r="W156" s="226"/>
      <c r="X156" s="226"/>
      <c r="Y156" s="226"/>
      <c r="Z156" s="226"/>
      <c r="AA156" s="226"/>
      <c r="AB156" s="226"/>
      <c r="AC156" s="226"/>
      <c r="AD156" s="226"/>
    </row>
    <row r="157" spans="1:35" ht="60" customHeight="1">
      <c r="A157" s="119"/>
      <c r="B157" s="28"/>
      <c r="C157" s="273"/>
      <c r="D157" s="274"/>
      <c r="E157" s="274"/>
      <c r="F157" s="274"/>
      <c r="G157" s="274"/>
      <c r="H157" s="274"/>
      <c r="I157" s="274"/>
      <c r="J157" s="274"/>
      <c r="K157" s="274"/>
      <c r="L157" s="274"/>
      <c r="M157" s="274"/>
      <c r="N157" s="274"/>
      <c r="O157" s="274"/>
      <c r="P157" s="274"/>
      <c r="Q157" s="274"/>
      <c r="R157" s="274"/>
      <c r="S157" s="274"/>
      <c r="T157" s="274"/>
      <c r="U157" s="274"/>
      <c r="V157" s="274"/>
      <c r="W157" s="274"/>
      <c r="X157" s="274"/>
      <c r="Y157" s="274"/>
      <c r="Z157" s="274"/>
      <c r="AA157" s="274"/>
      <c r="AB157" s="274"/>
      <c r="AC157" s="274"/>
      <c r="AD157" s="275"/>
    </row>
    <row r="158" spans="1:35" ht="15" customHeight="1">
      <c r="A158" s="120"/>
      <c r="B158"/>
      <c r="C158"/>
      <c r="D158"/>
      <c r="E158"/>
      <c r="F158"/>
      <c r="G158"/>
      <c r="H158"/>
      <c r="I158"/>
      <c r="J158"/>
      <c r="K158"/>
      <c r="L158"/>
      <c r="M158"/>
      <c r="N158"/>
      <c r="O158"/>
      <c r="P158"/>
      <c r="Q158"/>
      <c r="R158"/>
      <c r="S158"/>
      <c r="T158"/>
      <c r="U158"/>
      <c r="V158"/>
      <c r="W158"/>
      <c r="X158"/>
      <c r="Y158"/>
      <c r="Z158"/>
      <c r="AA158"/>
      <c r="AB158"/>
      <c r="AC158"/>
      <c r="AD158"/>
    </row>
    <row r="159" spans="1:35" ht="15" customHeight="1">
      <c r="A159" s="120"/>
      <c r="B159"/>
      <c r="C159"/>
      <c r="D159"/>
      <c r="E159"/>
      <c r="F159"/>
      <c r="G159"/>
      <c r="H159"/>
      <c r="I159"/>
      <c r="J159"/>
      <c r="K159"/>
      <c r="L159"/>
      <c r="M159"/>
      <c r="N159"/>
      <c r="O159"/>
      <c r="P159"/>
      <c r="Q159"/>
      <c r="R159"/>
      <c r="S159"/>
      <c r="T159"/>
      <c r="U159"/>
      <c r="V159"/>
      <c r="W159"/>
      <c r="X159"/>
      <c r="Y159"/>
      <c r="Z159"/>
      <c r="AA159"/>
      <c r="AB159"/>
      <c r="AC159"/>
      <c r="AD159"/>
    </row>
    <row r="160" spans="1:35" ht="15" customHeight="1">
      <c r="A160" s="120"/>
      <c r="B160" s="247" t="str">
        <f>IF(AG153&gt;0,"Error: debe especificar Otra etapa.","")</f>
        <v/>
      </c>
      <c r="C160" s="247"/>
      <c r="D160" s="247"/>
      <c r="E160" s="247"/>
      <c r="F160" s="247"/>
      <c r="G160" s="247"/>
      <c r="H160" s="247"/>
      <c r="I160" s="247"/>
      <c r="J160" s="247"/>
      <c r="K160" s="247"/>
      <c r="L160" s="247"/>
      <c r="M160" s="247"/>
      <c r="N160" s="247"/>
      <c r="O160" s="247"/>
      <c r="P160" s="247"/>
      <c r="Q160" s="247"/>
      <c r="R160" s="247"/>
      <c r="S160" s="247"/>
      <c r="T160" s="247"/>
      <c r="U160" s="247"/>
      <c r="V160" s="247"/>
      <c r="W160" s="247"/>
      <c r="X160" s="247"/>
      <c r="Y160" s="247"/>
      <c r="Z160" s="247"/>
      <c r="AA160" s="247"/>
      <c r="AB160" s="247"/>
      <c r="AC160" s="247"/>
      <c r="AD160" s="247"/>
    </row>
    <row r="161" spans="1:32" ht="15" customHeight="1">
      <c r="A161" s="120"/>
      <c r="B161" s="247" t="str">
        <f>IF(AG144&gt;0,"Error: el código 99 omite el registro del resto de las etapas.","")</f>
        <v/>
      </c>
      <c r="C161" s="247"/>
      <c r="D161" s="247"/>
      <c r="E161" s="247"/>
      <c r="F161" s="247"/>
      <c r="G161" s="247"/>
      <c r="H161" s="247"/>
      <c r="I161" s="247"/>
      <c r="J161" s="247"/>
      <c r="K161" s="247"/>
      <c r="L161" s="247"/>
      <c r="M161" s="247"/>
      <c r="N161" s="247"/>
      <c r="O161" s="247"/>
      <c r="P161" s="247"/>
      <c r="Q161" s="247"/>
      <c r="R161" s="247"/>
      <c r="S161" s="247"/>
      <c r="T161" s="247"/>
      <c r="U161" s="247"/>
      <c r="V161" s="247"/>
      <c r="W161" s="247"/>
      <c r="X161" s="247"/>
      <c r="Y161" s="247"/>
      <c r="Z161" s="247"/>
      <c r="AA161" s="247"/>
      <c r="AB161" s="247"/>
      <c r="AC161" s="247"/>
      <c r="AD161" s="247"/>
    </row>
    <row r="162" spans="1:32" ht="15" customHeight="1">
      <c r="A162" s="120"/>
      <c r="B162"/>
      <c r="C162"/>
      <c r="D162"/>
      <c r="E162"/>
      <c r="F162"/>
      <c r="G162"/>
      <c r="H162"/>
      <c r="I162"/>
      <c r="J162"/>
      <c r="K162"/>
      <c r="L162"/>
      <c r="M162"/>
      <c r="N162"/>
      <c r="O162"/>
      <c r="P162"/>
      <c r="Q162"/>
      <c r="R162"/>
      <c r="S162"/>
      <c r="T162"/>
      <c r="U162"/>
      <c r="V162"/>
      <c r="W162"/>
      <c r="X162"/>
      <c r="Y162"/>
      <c r="Z162"/>
      <c r="AA162"/>
      <c r="AB162"/>
      <c r="AC162"/>
      <c r="AD162"/>
    </row>
    <row r="163" spans="1:32" ht="15" customHeight="1" thickBot="1">
      <c r="A163" s="120"/>
      <c r="B163"/>
      <c r="C163"/>
      <c r="D163"/>
      <c r="E163"/>
      <c r="F163"/>
      <c r="G163"/>
      <c r="H163"/>
      <c r="I163"/>
      <c r="J163"/>
      <c r="K163"/>
      <c r="L163"/>
      <c r="M163"/>
      <c r="N163"/>
      <c r="O163"/>
      <c r="P163"/>
      <c r="Q163"/>
      <c r="R163"/>
      <c r="S163"/>
      <c r="T163"/>
      <c r="U163"/>
      <c r="V163"/>
      <c r="W163"/>
      <c r="X163"/>
      <c r="Y163"/>
      <c r="Z163"/>
      <c r="AA163"/>
      <c r="AB163"/>
      <c r="AC163"/>
      <c r="AD163"/>
    </row>
    <row r="164" spans="1:32" customFormat="1" ht="15" customHeight="1" thickBot="1">
      <c r="A164" s="117" t="s">
        <v>5026</v>
      </c>
      <c r="B164" s="330" t="s">
        <v>5127</v>
      </c>
      <c r="C164" s="287"/>
      <c r="D164" s="287"/>
      <c r="E164" s="287"/>
      <c r="F164" s="287"/>
      <c r="G164" s="287"/>
      <c r="H164" s="287"/>
      <c r="I164" s="287"/>
      <c r="J164" s="287"/>
      <c r="K164" s="287"/>
      <c r="L164" s="287"/>
      <c r="M164" s="287"/>
      <c r="N164" s="287"/>
      <c r="O164" s="287"/>
      <c r="P164" s="287"/>
      <c r="Q164" s="287"/>
      <c r="R164" s="287"/>
      <c r="S164" s="287"/>
      <c r="T164" s="287"/>
      <c r="U164" s="287"/>
      <c r="V164" s="287"/>
      <c r="W164" s="287"/>
      <c r="X164" s="287"/>
      <c r="Y164" s="287"/>
      <c r="Z164" s="287"/>
      <c r="AA164" s="287"/>
      <c r="AB164" s="287"/>
      <c r="AC164" s="287"/>
      <c r="AD164" s="288"/>
      <c r="AF164" s="133"/>
    </row>
    <row r="165" spans="1:32" customFormat="1" ht="15" customHeight="1">
      <c r="A165" s="119"/>
      <c r="B165" s="326" t="s">
        <v>5128</v>
      </c>
      <c r="C165" s="327"/>
      <c r="D165" s="327"/>
      <c r="E165" s="327"/>
      <c r="F165" s="327"/>
      <c r="G165" s="327"/>
      <c r="H165" s="327"/>
      <c r="I165" s="327"/>
      <c r="J165" s="327"/>
      <c r="K165" s="327"/>
      <c r="L165" s="327"/>
      <c r="M165" s="327"/>
      <c r="N165" s="327"/>
      <c r="O165" s="327"/>
      <c r="P165" s="327"/>
      <c r="Q165" s="327"/>
      <c r="R165" s="327"/>
      <c r="S165" s="327"/>
      <c r="T165" s="327"/>
      <c r="U165" s="327"/>
      <c r="V165" s="327"/>
      <c r="W165" s="327"/>
      <c r="X165" s="327"/>
      <c r="Y165" s="327"/>
      <c r="Z165" s="327"/>
      <c r="AA165" s="327"/>
      <c r="AB165" s="327"/>
      <c r="AC165" s="327"/>
      <c r="AD165" s="328"/>
      <c r="AF165" s="133"/>
    </row>
    <row r="166" spans="1:32" customFormat="1" ht="84" customHeight="1">
      <c r="A166" s="119"/>
      <c r="B166" s="132"/>
      <c r="C166" s="331" t="s">
        <v>5129</v>
      </c>
      <c r="D166" s="331"/>
      <c r="E166" s="331"/>
      <c r="F166" s="331"/>
      <c r="G166" s="331"/>
      <c r="H166" s="331"/>
      <c r="I166" s="331"/>
      <c r="J166" s="331"/>
      <c r="K166" s="331"/>
      <c r="L166" s="331"/>
      <c r="M166" s="331"/>
      <c r="N166" s="331"/>
      <c r="O166" s="331"/>
      <c r="P166" s="331"/>
      <c r="Q166" s="331"/>
      <c r="R166" s="331"/>
      <c r="S166" s="331"/>
      <c r="T166" s="331"/>
      <c r="U166" s="331"/>
      <c r="V166" s="331"/>
      <c r="W166" s="331"/>
      <c r="X166" s="331"/>
      <c r="Y166" s="331"/>
      <c r="Z166" s="331"/>
      <c r="AA166" s="331"/>
      <c r="AB166" s="331"/>
      <c r="AC166" s="331"/>
      <c r="AD166" s="332"/>
      <c r="AF166" s="133"/>
    </row>
    <row r="167" spans="1:32" customFormat="1" ht="15" customHeight="1">
      <c r="A167" s="120"/>
      <c r="B167" s="303" t="s">
        <v>5031</v>
      </c>
      <c r="C167" s="304"/>
      <c r="D167" s="304"/>
      <c r="E167" s="304"/>
      <c r="F167" s="304"/>
      <c r="G167" s="304"/>
      <c r="H167" s="304"/>
      <c r="I167" s="304"/>
      <c r="J167" s="304"/>
      <c r="K167" s="304"/>
      <c r="L167" s="304"/>
      <c r="M167" s="304"/>
      <c r="N167" s="304"/>
      <c r="O167" s="304"/>
      <c r="P167" s="304"/>
      <c r="Q167" s="304"/>
      <c r="R167" s="304"/>
      <c r="S167" s="304"/>
      <c r="T167" s="304"/>
      <c r="U167" s="304"/>
      <c r="V167" s="304"/>
      <c r="W167" s="304"/>
      <c r="X167" s="304"/>
      <c r="Y167" s="304"/>
      <c r="Z167" s="304"/>
      <c r="AA167" s="304"/>
      <c r="AB167" s="304"/>
      <c r="AC167" s="304"/>
      <c r="AD167" s="305"/>
      <c r="AF167" s="133"/>
    </row>
    <row r="168" spans="1:32" customFormat="1" ht="24" customHeight="1">
      <c r="A168" s="120"/>
      <c r="B168" s="46"/>
      <c r="C168" s="242" t="s">
        <v>5130</v>
      </c>
      <c r="D168" s="279"/>
      <c r="E168" s="279"/>
      <c r="F168" s="279"/>
      <c r="G168" s="279"/>
      <c r="H168" s="279"/>
      <c r="I168" s="279"/>
      <c r="J168" s="279"/>
      <c r="K168" s="279"/>
      <c r="L168" s="279"/>
      <c r="M168" s="279"/>
      <c r="N168" s="279"/>
      <c r="O168" s="279"/>
      <c r="P168" s="279"/>
      <c r="Q168" s="279"/>
      <c r="R168" s="279"/>
      <c r="S168" s="279"/>
      <c r="T168" s="279"/>
      <c r="U168" s="279"/>
      <c r="V168" s="279"/>
      <c r="W168" s="279"/>
      <c r="X168" s="279"/>
      <c r="Y168" s="279"/>
      <c r="Z168" s="279"/>
      <c r="AA168" s="279"/>
      <c r="AB168" s="279"/>
      <c r="AC168" s="279"/>
      <c r="AD168" s="280"/>
      <c r="AF168" s="133"/>
    </row>
    <row r="169" spans="1:32" customFormat="1" ht="36" customHeight="1">
      <c r="A169" s="120"/>
      <c r="B169" s="46"/>
      <c r="C169" s="226" t="s">
        <v>5131</v>
      </c>
      <c r="D169" s="292"/>
      <c r="E169" s="292"/>
      <c r="F169" s="292"/>
      <c r="G169" s="292"/>
      <c r="H169" s="292"/>
      <c r="I169" s="292"/>
      <c r="J169" s="292"/>
      <c r="K169" s="292"/>
      <c r="L169" s="292"/>
      <c r="M169" s="292"/>
      <c r="N169" s="292"/>
      <c r="O169" s="292"/>
      <c r="P169" s="292"/>
      <c r="Q169" s="292"/>
      <c r="R169" s="292"/>
      <c r="S169" s="292"/>
      <c r="T169" s="292"/>
      <c r="U169" s="292"/>
      <c r="V169" s="292"/>
      <c r="W169" s="292"/>
      <c r="X169" s="292"/>
      <c r="Y169" s="292"/>
      <c r="Z169" s="292"/>
      <c r="AA169" s="292"/>
      <c r="AB169" s="292"/>
      <c r="AC169" s="292"/>
      <c r="AD169" s="333"/>
      <c r="AF169" s="133"/>
    </row>
    <row r="170" spans="1:32" customFormat="1" ht="48" customHeight="1">
      <c r="A170" s="120"/>
      <c r="B170" s="46"/>
      <c r="C170" s="242" t="s">
        <v>5132</v>
      </c>
      <c r="D170" s="279"/>
      <c r="E170" s="279"/>
      <c r="F170" s="279"/>
      <c r="G170" s="279"/>
      <c r="H170" s="279"/>
      <c r="I170" s="279"/>
      <c r="J170" s="279"/>
      <c r="K170" s="279"/>
      <c r="L170" s="279"/>
      <c r="M170" s="279"/>
      <c r="N170" s="279"/>
      <c r="O170" s="279"/>
      <c r="P170" s="279"/>
      <c r="Q170" s="279"/>
      <c r="R170" s="279"/>
      <c r="S170" s="279"/>
      <c r="T170" s="279"/>
      <c r="U170" s="279"/>
      <c r="V170" s="279"/>
      <c r="W170" s="279"/>
      <c r="X170" s="279"/>
      <c r="Y170" s="279"/>
      <c r="Z170" s="279"/>
      <c r="AA170" s="279"/>
      <c r="AB170" s="279"/>
      <c r="AC170" s="279"/>
      <c r="AD170" s="280"/>
      <c r="AF170" s="133"/>
    </row>
    <row r="171" spans="1:32" customFormat="1" ht="36" customHeight="1">
      <c r="A171" s="120"/>
      <c r="B171" s="62"/>
      <c r="C171" s="281" t="s">
        <v>5133</v>
      </c>
      <c r="D171" s="324"/>
      <c r="E171" s="324"/>
      <c r="F171" s="324"/>
      <c r="G171" s="324"/>
      <c r="H171" s="324"/>
      <c r="I171" s="324"/>
      <c r="J171" s="324"/>
      <c r="K171" s="324"/>
      <c r="L171" s="324"/>
      <c r="M171" s="324"/>
      <c r="N171" s="324"/>
      <c r="O171" s="324"/>
      <c r="P171" s="324"/>
      <c r="Q171" s="324"/>
      <c r="R171" s="324"/>
      <c r="S171" s="324"/>
      <c r="T171" s="324"/>
      <c r="U171" s="324"/>
      <c r="V171" s="324"/>
      <c r="W171" s="324"/>
      <c r="X171" s="324"/>
      <c r="Y171" s="324"/>
      <c r="Z171" s="324"/>
      <c r="AA171" s="324"/>
      <c r="AB171" s="324"/>
      <c r="AC171" s="324"/>
      <c r="AD171" s="325"/>
      <c r="AF171" s="133"/>
    </row>
    <row r="172" spans="1:32" customFormat="1" ht="15" customHeight="1">
      <c r="A172" s="120"/>
      <c r="AF172" s="133"/>
    </row>
    <row r="173" spans="1:32" customFormat="1" ht="72" customHeight="1">
      <c r="A173" s="118" t="s">
        <v>5134</v>
      </c>
      <c r="B173" s="248" t="s">
        <v>5135</v>
      </c>
      <c r="C173" s="301"/>
      <c r="D173" s="301"/>
      <c r="E173" s="301"/>
      <c r="F173" s="301"/>
      <c r="G173" s="301"/>
      <c r="H173" s="301"/>
      <c r="I173" s="301"/>
      <c r="J173" s="301"/>
      <c r="K173" s="301"/>
      <c r="L173" s="301"/>
      <c r="M173" s="301"/>
      <c r="N173" s="301"/>
      <c r="O173" s="301"/>
      <c r="P173" s="301"/>
      <c r="Q173" s="301"/>
      <c r="R173" s="301"/>
      <c r="S173" s="301"/>
      <c r="T173" s="301"/>
      <c r="U173" s="301"/>
      <c r="V173" s="301"/>
      <c r="W173" s="301"/>
      <c r="X173" s="301"/>
      <c r="Y173" s="301"/>
      <c r="Z173" s="301"/>
      <c r="AA173" s="301"/>
      <c r="AB173" s="301"/>
      <c r="AC173" s="301"/>
      <c r="AD173" s="301"/>
      <c r="AF173" s="146"/>
    </row>
    <row r="174" spans="1:32" customFormat="1" ht="36" customHeight="1">
      <c r="A174" s="120"/>
      <c r="C174" s="242" t="s">
        <v>5136</v>
      </c>
      <c r="D174" s="242"/>
      <c r="E174" s="242"/>
      <c r="F174" s="242"/>
      <c r="G174" s="242"/>
      <c r="H174" s="242"/>
      <c r="I174" s="242"/>
      <c r="J174" s="242"/>
      <c r="K174" s="242"/>
      <c r="L174" s="242"/>
      <c r="M174" s="242"/>
      <c r="N174" s="242"/>
      <c r="O174" s="242"/>
      <c r="P174" s="242"/>
      <c r="Q174" s="242"/>
      <c r="R174" s="242"/>
      <c r="S174" s="242"/>
      <c r="T174" s="242"/>
      <c r="U174" s="242"/>
      <c r="V174" s="242"/>
      <c r="W174" s="242"/>
      <c r="X174" s="242"/>
      <c r="Y174" s="242"/>
      <c r="Z174" s="242"/>
      <c r="AA174" s="242"/>
      <c r="AB174" s="242"/>
      <c r="AC174" s="242"/>
      <c r="AD174" s="242"/>
      <c r="AF174" s="133"/>
    </row>
    <row r="175" spans="1:32" customFormat="1" ht="36" customHeight="1">
      <c r="A175" s="120"/>
      <c r="C175" s="242" t="s">
        <v>5137</v>
      </c>
      <c r="D175" s="242"/>
      <c r="E175" s="242"/>
      <c r="F175" s="242"/>
      <c r="G175" s="242"/>
      <c r="H175" s="242"/>
      <c r="I175" s="242"/>
      <c r="J175" s="242"/>
      <c r="K175" s="242"/>
      <c r="L175" s="242"/>
      <c r="M175" s="242"/>
      <c r="N175" s="242"/>
      <c r="O175" s="242"/>
      <c r="P175" s="242"/>
      <c r="Q175" s="242"/>
      <c r="R175" s="242"/>
      <c r="S175" s="242"/>
      <c r="T175" s="242"/>
      <c r="U175" s="242"/>
      <c r="V175" s="242"/>
      <c r="W175" s="242"/>
      <c r="X175" s="242"/>
      <c r="Y175" s="242"/>
      <c r="Z175" s="242"/>
      <c r="AA175" s="242"/>
      <c r="AB175" s="242"/>
      <c r="AC175" s="242"/>
      <c r="AD175" s="242"/>
      <c r="AF175" s="133"/>
    </row>
    <row r="176" spans="1:32" customFormat="1" ht="60" customHeight="1">
      <c r="A176" s="120"/>
      <c r="C176" s="279" t="s">
        <v>5138</v>
      </c>
      <c r="D176" s="279"/>
      <c r="E176" s="279"/>
      <c r="F176" s="279"/>
      <c r="G176" s="279"/>
      <c r="H176" s="279"/>
      <c r="I176" s="279"/>
      <c r="J176" s="279"/>
      <c r="K176" s="279"/>
      <c r="L176" s="279"/>
      <c r="M176" s="279"/>
      <c r="N176" s="279"/>
      <c r="O176" s="279"/>
      <c r="P176" s="279"/>
      <c r="Q176" s="279"/>
      <c r="R176" s="279"/>
      <c r="S176" s="279"/>
      <c r="T176" s="279"/>
      <c r="U176" s="279"/>
      <c r="V176" s="279"/>
      <c r="W176" s="279"/>
      <c r="X176" s="279"/>
      <c r="Y176" s="279"/>
      <c r="Z176" s="279"/>
      <c r="AA176" s="279"/>
      <c r="AB176" s="279"/>
      <c r="AC176" s="279"/>
      <c r="AD176" s="279"/>
      <c r="AE176" s="72"/>
      <c r="AF176" s="133"/>
    </row>
    <row r="177" spans="1:37" customFormat="1" ht="24" customHeight="1">
      <c r="A177" s="120"/>
      <c r="C177" s="226" t="s">
        <v>5139</v>
      </c>
      <c r="D177" s="226"/>
      <c r="E177" s="226"/>
      <c r="F177" s="226"/>
      <c r="G177" s="226"/>
      <c r="H177" s="226"/>
      <c r="I177" s="226"/>
      <c r="J177" s="226"/>
      <c r="K177" s="226"/>
      <c r="L177" s="226"/>
      <c r="M177" s="226"/>
      <c r="N177" s="226"/>
      <c r="O177" s="226"/>
      <c r="P177" s="226"/>
      <c r="Q177" s="226"/>
      <c r="R177" s="226"/>
      <c r="S177" s="226"/>
      <c r="T177" s="226"/>
      <c r="U177" s="226"/>
      <c r="V177" s="226"/>
      <c r="W177" s="226"/>
      <c r="X177" s="226"/>
      <c r="Y177" s="226"/>
      <c r="Z177" s="226"/>
      <c r="AA177" s="226"/>
      <c r="AB177" s="226"/>
      <c r="AC177" s="226"/>
      <c r="AD177" s="226"/>
      <c r="AF177" s="133"/>
    </row>
    <row r="178" spans="1:37" customFormat="1" ht="15" customHeight="1">
      <c r="A178" s="120"/>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F178" s="133"/>
    </row>
    <row r="179" spans="1:37" customFormat="1" ht="15" customHeight="1">
      <c r="A179" s="120"/>
      <c r="C179" s="246" t="s">
        <v>5140</v>
      </c>
      <c r="D179" s="246"/>
      <c r="E179" s="246"/>
      <c r="F179" s="246"/>
      <c r="G179" s="246"/>
      <c r="H179" s="334" t="s">
        <v>5141</v>
      </c>
      <c r="I179" s="335"/>
      <c r="J179" s="336"/>
      <c r="K179" s="334" t="s">
        <v>5142</v>
      </c>
      <c r="L179" s="335"/>
      <c r="M179" s="336"/>
      <c r="N179" s="249" t="s">
        <v>5143</v>
      </c>
      <c r="O179" s="250"/>
      <c r="P179" s="250"/>
      <c r="Q179" s="250"/>
      <c r="R179" s="250"/>
      <c r="S179" s="250"/>
      <c r="T179" s="250"/>
      <c r="U179" s="250"/>
      <c r="V179" s="250"/>
      <c r="W179" s="250"/>
      <c r="X179" s="250"/>
      <c r="Y179" s="250"/>
      <c r="Z179" s="250"/>
      <c r="AA179" s="251"/>
      <c r="AB179" s="246" t="s">
        <v>5144</v>
      </c>
      <c r="AC179" s="246"/>
      <c r="AD179" s="246"/>
      <c r="AF179" s="133"/>
      <c r="AG179" t="s">
        <v>5040</v>
      </c>
      <c r="AH179" t="s">
        <v>5041</v>
      </c>
      <c r="AI179" t="s">
        <v>5042</v>
      </c>
      <c r="AJ179" t="s">
        <v>5043</v>
      </c>
    </row>
    <row r="180" spans="1:37" customFormat="1" ht="36" customHeight="1">
      <c r="A180" s="120"/>
      <c r="C180" s="246"/>
      <c r="D180" s="246"/>
      <c r="E180" s="246"/>
      <c r="F180" s="246"/>
      <c r="G180" s="246"/>
      <c r="H180" s="337"/>
      <c r="I180" s="338"/>
      <c r="J180" s="339"/>
      <c r="K180" s="337"/>
      <c r="L180" s="338"/>
      <c r="M180" s="339"/>
      <c r="N180" s="255" t="s">
        <v>5145</v>
      </c>
      <c r="O180" s="343"/>
      <c r="P180" s="343"/>
      <c r="Q180" s="343"/>
      <c r="R180" s="256"/>
      <c r="S180" s="277" t="s">
        <v>5146</v>
      </c>
      <c r="T180" s="277"/>
      <c r="U180" s="277"/>
      <c r="V180" s="277" t="s">
        <v>5147</v>
      </c>
      <c r="W180" s="277"/>
      <c r="X180" s="277"/>
      <c r="Y180" s="277" t="s">
        <v>5148</v>
      </c>
      <c r="Z180" s="277"/>
      <c r="AA180" s="277"/>
      <c r="AB180" s="246"/>
      <c r="AC180" s="246"/>
      <c r="AD180" s="246"/>
      <c r="AF180" s="133"/>
      <c r="AG180">
        <f>COUNTBLANK(H182:AD187)</f>
        <v>138</v>
      </c>
      <c r="AH180">
        <v>138</v>
      </c>
      <c r="AI180">
        <f>IF(SUM(AG182:AG187)=0,AG180,1)</f>
        <v>138</v>
      </c>
      <c r="AJ180" s="145">
        <f>IF(OR(AG180=AH180, AG180=AI180 ), 0, 1)</f>
        <v>0</v>
      </c>
    </row>
    <row r="181" spans="1:37" customFormat="1" ht="132" customHeight="1">
      <c r="A181" s="120"/>
      <c r="C181" s="246"/>
      <c r="D181" s="246"/>
      <c r="E181" s="246"/>
      <c r="F181" s="246"/>
      <c r="G181" s="246"/>
      <c r="H181" s="340"/>
      <c r="I181" s="341"/>
      <c r="J181" s="342"/>
      <c r="K181" s="340"/>
      <c r="L181" s="341"/>
      <c r="M181" s="342"/>
      <c r="N181" s="255" t="s">
        <v>5046</v>
      </c>
      <c r="O181" s="343"/>
      <c r="P181" s="256"/>
      <c r="Q181" s="277" t="s">
        <v>5149</v>
      </c>
      <c r="R181" s="277"/>
      <c r="S181" s="277"/>
      <c r="T181" s="277"/>
      <c r="U181" s="277"/>
      <c r="V181" s="277"/>
      <c r="W181" s="277"/>
      <c r="X181" s="277"/>
      <c r="Y181" s="277"/>
      <c r="Z181" s="277"/>
      <c r="AA181" s="277"/>
      <c r="AB181" s="246"/>
      <c r="AC181" s="246"/>
      <c r="AD181" s="246"/>
      <c r="AF181" s="133"/>
      <c r="AG181" t="s">
        <v>5040</v>
      </c>
      <c r="AI181" t="s">
        <v>5150</v>
      </c>
      <c r="AJ181" t="s">
        <v>5151</v>
      </c>
      <c r="AK181" t="s">
        <v>5152</v>
      </c>
    </row>
    <row r="182" spans="1:37" customFormat="1" ht="36" customHeight="1">
      <c r="A182" s="120"/>
      <c r="C182" s="69" t="s">
        <v>4970</v>
      </c>
      <c r="D182" s="252" t="s">
        <v>5153</v>
      </c>
      <c r="E182" s="253"/>
      <c r="F182" s="253"/>
      <c r="G182" s="254"/>
      <c r="H182" s="244"/>
      <c r="I182" s="198"/>
      <c r="J182" s="245"/>
      <c r="K182" s="244"/>
      <c r="L182" s="198"/>
      <c r="M182" s="245"/>
      <c r="N182" s="244"/>
      <c r="O182" s="198"/>
      <c r="P182" s="245"/>
      <c r="Q182" s="255"/>
      <c r="R182" s="256"/>
      <c r="S182" s="197"/>
      <c r="T182" s="197"/>
      <c r="U182" s="197"/>
      <c r="V182" s="197"/>
      <c r="W182" s="197"/>
      <c r="X182" s="197"/>
      <c r="Y182" s="197"/>
      <c r="Z182" s="197"/>
      <c r="AA182" s="197"/>
      <c r="AB182" s="197"/>
      <c r="AC182" s="197"/>
      <c r="AD182" s="197"/>
      <c r="AF182" s="133"/>
      <c r="AG182" s="146">
        <f>IF(OR(AND($AG$180=$AH$180),
AND($H182=1,OR($C$129=2,$C$129=3,$C$129=9),K182="",OR(COUNTBLANK(N182:AD182)=11,COUNTBLANK(N182:AD182)=12)),
AND($H182=1,$C$129=1,$K182&lt;&gt;"",OR(COUNTBLANK(N182:AD182)=11,COUNTBLANK(N182:AD182)=12)),
AND(OR($H182=2,$H182=3,$H182=9),COUNTBLANK(K182:AD182)=20)),0,1)</f>
        <v>0</v>
      </c>
      <c r="AI182">
        <f>IF(OR(AND($C$129=1,H182=1,K182=""),AND(OR($C$129=2,$C$129=4,$C$129=9),$K182&lt;&gt;"")),1,0)</f>
        <v>0</v>
      </c>
      <c r="AJ182">
        <f>IF(OR(AND($AG$180=$AH$180),
AND($H182=1,OR(AND(S182&gt;=1900,S182&lt;=2023),S182="ns")),
AND(OR($H182=2,$H182=3,$H182=9),S182="")),0,1)</f>
        <v>0</v>
      </c>
      <c r="AK182">
        <f>IF(OR(AND($AG$180=$AH$180),
AND($H182=1,OR(AND(AB182&gt;=0,AB182&lt;&gt;"ns"),AB182="ns")),
AND(OR($H182=2,$H182=3,$H182=9),AB182="")),0,1)</f>
        <v>0</v>
      </c>
    </row>
    <row r="183" spans="1:37" customFormat="1" ht="48" customHeight="1">
      <c r="A183" s="120"/>
      <c r="C183" s="69" t="s">
        <v>4971</v>
      </c>
      <c r="D183" s="252" t="s">
        <v>5154</v>
      </c>
      <c r="E183" s="253"/>
      <c r="F183" s="253"/>
      <c r="G183" s="254"/>
      <c r="H183" s="244"/>
      <c r="I183" s="198"/>
      <c r="J183" s="245"/>
      <c r="K183" s="244"/>
      <c r="L183" s="198"/>
      <c r="M183" s="245"/>
      <c r="N183" s="244"/>
      <c r="O183" s="198"/>
      <c r="P183" s="245"/>
      <c r="Q183" s="255"/>
      <c r="R183" s="256"/>
      <c r="S183" s="197"/>
      <c r="T183" s="197"/>
      <c r="U183" s="197"/>
      <c r="V183" s="197"/>
      <c r="W183" s="197"/>
      <c r="X183" s="197"/>
      <c r="Y183" s="197"/>
      <c r="Z183" s="197"/>
      <c r="AA183" s="197"/>
      <c r="AB183" s="197"/>
      <c r="AC183" s="197"/>
      <c r="AD183" s="197"/>
      <c r="AF183" s="133"/>
      <c r="AG183" s="146">
        <f t="shared" ref="AG183:AG187" si="0">IF(OR(AND($AG$180=$AH$180),
AND($H183=1,OR($C$129=2,$C$129=3,$C$129=9),K183="",OR(COUNTBLANK(N183:AD183)=11,COUNTBLANK(N183:AD183)=12)),
AND($H183=1,$C$129=1,$K183&lt;&gt;"",OR(COUNTBLANK(N183:AD183)=11,COUNTBLANK(N183:AD183)=12)),
AND(OR($H183=2,$H183=3,$H183=9),COUNTBLANK(K183:AD183)=20)),0,1)</f>
        <v>0</v>
      </c>
      <c r="AI183">
        <f t="shared" ref="AI183:AI187" si="1">IF(OR(AND($C$129=1,H183=1,K183=""),AND(OR($C$129=2,$C$129=4,$C$129=9),$K183&lt;&gt;"")),1,0)</f>
        <v>0</v>
      </c>
      <c r="AJ183">
        <f t="shared" ref="AJ183:AJ187" si="2">IF(OR(AND($AG$180=$AH$180),
AND($H183=1,OR(AND(S183&gt;=1900,S183&lt;=2023),S183="ns")),
AND(OR($H183=2,$H183=3,$H183=9),S183="")),0,1)</f>
        <v>0</v>
      </c>
      <c r="AK183">
        <f t="shared" ref="AK183:AK187" si="3">IF(OR(AND($AG$180=$AH$180),
AND($H183=1,OR(AND(AB183&gt;=0,AB183&lt;&gt;"ns"),AB183="ns")),
AND(OR($H183=2,$H183=3,$H183=9),AB183="")),0,1)</f>
        <v>0</v>
      </c>
    </row>
    <row r="184" spans="1:37" customFormat="1" ht="36" customHeight="1">
      <c r="A184" s="120"/>
      <c r="C184" s="69" t="s">
        <v>4973</v>
      </c>
      <c r="D184" s="252" t="s">
        <v>5155</v>
      </c>
      <c r="E184" s="253"/>
      <c r="F184" s="253"/>
      <c r="G184" s="254"/>
      <c r="H184" s="244"/>
      <c r="I184" s="198"/>
      <c r="J184" s="245"/>
      <c r="K184" s="244"/>
      <c r="L184" s="198"/>
      <c r="M184" s="245"/>
      <c r="N184" s="244"/>
      <c r="O184" s="198"/>
      <c r="P184" s="245"/>
      <c r="Q184" s="255"/>
      <c r="R184" s="256"/>
      <c r="S184" s="197"/>
      <c r="T184" s="197"/>
      <c r="U184" s="197"/>
      <c r="V184" s="197"/>
      <c r="W184" s="197"/>
      <c r="X184" s="197"/>
      <c r="Y184" s="197"/>
      <c r="Z184" s="197"/>
      <c r="AA184" s="197"/>
      <c r="AB184" s="197"/>
      <c r="AC184" s="197"/>
      <c r="AD184" s="197"/>
      <c r="AF184" s="133"/>
      <c r="AG184" s="146">
        <f t="shared" si="0"/>
        <v>0</v>
      </c>
      <c r="AI184">
        <f t="shared" si="1"/>
        <v>0</v>
      </c>
      <c r="AJ184">
        <f t="shared" si="2"/>
        <v>0</v>
      </c>
      <c r="AK184">
        <f t="shared" si="3"/>
        <v>0</v>
      </c>
    </row>
    <row r="185" spans="1:37" customFormat="1" ht="48" customHeight="1">
      <c r="A185" s="120"/>
      <c r="C185" s="69" t="s">
        <v>4974</v>
      </c>
      <c r="D185" s="252" t="s">
        <v>5156</v>
      </c>
      <c r="E185" s="253"/>
      <c r="F185" s="253"/>
      <c r="G185" s="254"/>
      <c r="H185" s="244"/>
      <c r="I185" s="198"/>
      <c r="J185" s="245"/>
      <c r="K185" s="244"/>
      <c r="L185" s="198"/>
      <c r="M185" s="245"/>
      <c r="N185" s="244"/>
      <c r="O185" s="198"/>
      <c r="P185" s="245"/>
      <c r="Q185" s="255"/>
      <c r="R185" s="256"/>
      <c r="S185" s="197"/>
      <c r="T185" s="197"/>
      <c r="U185" s="197"/>
      <c r="V185" s="197"/>
      <c r="W185" s="197"/>
      <c r="X185" s="197"/>
      <c r="Y185" s="197"/>
      <c r="Z185" s="197"/>
      <c r="AA185" s="197"/>
      <c r="AB185" s="197"/>
      <c r="AC185" s="197"/>
      <c r="AD185" s="197"/>
      <c r="AF185" s="133"/>
      <c r="AG185" s="146">
        <f t="shared" si="0"/>
        <v>0</v>
      </c>
      <c r="AI185">
        <f t="shared" si="1"/>
        <v>0</v>
      </c>
      <c r="AJ185">
        <f t="shared" si="2"/>
        <v>0</v>
      </c>
      <c r="AK185">
        <f t="shared" si="3"/>
        <v>0</v>
      </c>
    </row>
    <row r="186" spans="1:37" customFormat="1" ht="36" customHeight="1">
      <c r="A186" s="120"/>
      <c r="C186" s="69" t="s">
        <v>4976</v>
      </c>
      <c r="D186" s="252" t="s">
        <v>5157</v>
      </c>
      <c r="E186" s="253"/>
      <c r="F186" s="253"/>
      <c r="G186" s="254"/>
      <c r="H186" s="244"/>
      <c r="I186" s="198"/>
      <c r="J186" s="245"/>
      <c r="K186" s="244"/>
      <c r="L186" s="198"/>
      <c r="M186" s="245"/>
      <c r="N186" s="244"/>
      <c r="O186" s="198"/>
      <c r="P186" s="245"/>
      <c r="Q186" s="255"/>
      <c r="R186" s="256"/>
      <c r="S186" s="197"/>
      <c r="T186" s="197"/>
      <c r="U186" s="197"/>
      <c r="V186" s="197"/>
      <c r="W186" s="197"/>
      <c r="X186" s="197"/>
      <c r="Y186" s="197"/>
      <c r="Z186" s="197"/>
      <c r="AA186" s="197"/>
      <c r="AB186" s="197"/>
      <c r="AC186" s="197"/>
      <c r="AD186" s="197"/>
      <c r="AF186" s="133"/>
      <c r="AG186" s="146">
        <f t="shared" si="0"/>
        <v>0</v>
      </c>
      <c r="AI186">
        <f t="shared" si="1"/>
        <v>0</v>
      </c>
      <c r="AJ186">
        <f t="shared" si="2"/>
        <v>0</v>
      </c>
      <c r="AK186">
        <f t="shared" si="3"/>
        <v>0</v>
      </c>
    </row>
    <row r="187" spans="1:37" customFormat="1" ht="96" customHeight="1">
      <c r="A187" s="120"/>
      <c r="C187" s="69" t="s">
        <v>4978</v>
      </c>
      <c r="D187" s="252" t="s">
        <v>5158</v>
      </c>
      <c r="E187" s="253"/>
      <c r="F187" s="253"/>
      <c r="G187" s="254"/>
      <c r="H187" s="244"/>
      <c r="I187" s="198"/>
      <c r="J187" s="245"/>
      <c r="K187" s="244"/>
      <c r="L187" s="198"/>
      <c r="M187" s="245"/>
      <c r="N187" s="244"/>
      <c r="O187" s="198"/>
      <c r="P187" s="245"/>
      <c r="Q187" s="255"/>
      <c r="R187" s="256"/>
      <c r="S187" s="197"/>
      <c r="T187" s="197"/>
      <c r="U187" s="197"/>
      <c r="V187" s="197"/>
      <c r="W187" s="197"/>
      <c r="X187" s="197"/>
      <c r="Y187" s="197"/>
      <c r="Z187" s="197"/>
      <c r="AA187" s="197"/>
      <c r="AB187" s="197"/>
      <c r="AC187" s="197"/>
      <c r="AD187" s="197"/>
      <c r="AF187" s="133"/>
      <c r="AG187" s="146">
        <f t="shared" si="0"/>
        <v>0</v>
      </c>
      <c r="AI187">
        <f t="shared" si="1"/>
        <v>0</v>
      </c>
      <c r="AJ187">
        <f t="shared" si="2"/>
        <v>0</v>
      </c>
      <c r="AK187">
        <f t="shared" si="3"/>
        <v>0</v>
      </c>
    </row>
    <row r="188" spans="1:37" customFormat="1" ht="15" customHeight="1">
      <c r="A188" s="120"/>
      <c r="C188" s="18"/>
      <c r="AF188" s="133"/>
      <c r="AI188" s="146">
        <f>SUM(AI182:AI187)</f>
        <v>0</v>
      </c>
      <c r="AJ188" s="146">
        <f>SUM(AJ182:AJ187)</f>
        <v>0</v>
      </c>
      <c r="AK188" s="146">
        <f>SUM(AK182:AK187)</f>
        <v>0</v>
      </c>
    </row>
    <row r="189" spans="1:37" customFormat="1" ht="24" customHeight="1">
      <c r="A189" s="120"/>
      <c r="C189" s="246" t="s">
        <v>5159</v>
      </c>
      <c r="D189" s="246"/>
      <c r="E189" s="246"/>
      <c r="F189" s="246"/>
      <c r="G189" s="246"/>
      <c r="H189" s="246"/>
      <c r="I189" s="246"/>
      <c r="J189" s="246"/>
      <c r="L189" s="249" t="s">
        <v>5160</v>
      </c>
      <c r="M189" s="250"/>
      <c r="N189" s="250"/>
      <c r="O189" s="250"/>
      <c r="P189" s="250"/>
      <c r="Q189" s="250"/>
      <c r="R189" s="250"/>
      <c r="S189" s="250"/>
      <c r="T189" s="250"/>
      <c r="U189" s="250"/>
      <c r="V189" s="250"/>
      <c r="W189" s="250"/>
      <c r="X189" s="250"/>
      <c r="Y189" s="250"/>
      <c r="Z189" s="250"/>
      <c r="AA189" s="250"/>
      <c r="AB189" s="250"/>
      <c r="AC189" s="250"/>
      <c r="AD189" s="251"/>
      <c r="AF189" s="133"/>
    </row>
    <row r="190" spans="1:37" customFormat="1" ht="36" customHeight="1">
      <c r="A190" s="120"/>
      <c r="C190" s="127" t="s">
        <v>4970</v>
      </c>
      <c r="D190" s="241" t="s">
        <v>5161</v>
      </c>
      <c r="E190" s="241"/>
      <c r="F190" s="241"/>
      <c r="G190" s="241"/>
      <c r="H190" s="241"/>
      <c r="I190" s="241"/>
      <c r="J190" s="241"/>
      <c r="L190" s="128" t="s">
        <v>4970</v>
      </c>
      <c r="M190" s="252" t="s">
        <v>5162</v>
      </c>
      <c r="N190" s="253"/>
      <c r="O190" s="253"/>
      <c r="P190" s="253"/>
      <c r="Q190" s="253"/>
      <c r="R190" s="253"/>
      <c r="S190" s="253"/>
      <c r="T190" s="253"/>
      <c r="U190" s="253"/>
      <c r="V190" s="253"/>
      <c r="W190" s="253"/>
      <c r="X190" s="253"/>
      <c r="Y190" s="253"/>
      <c r="Z190" s="253"/>
      <c r="AA190" s="253"/>
      <c r="AB190" s="253"/>
      <c r="AC190" s="253"/>
      <c r="AD190" s="254"/>
      <c r="AF190" s="133"/>
    </row>
    <row r="191" spans="1:37" customFormat="1" ht="36" customHeight="1">
      <c r="A191" s="120"/>
      <c r="C191" s="69" t="s">
        <v>4971</v>
      </c>
      <c r="D191" s="241" t="s">
        <v>5163</v>
      </c>
      <c r="E191" s="241"/>
      <c r="F191" s="241"/>
      <c r="G191" s="241"/>
      <c r="H191" s="241"/>
      <c r="I191" s="241"/>
      <c r="J191" s="241"/>
      <c r="L191" s="128" t="s">
        <v>4971</v>
      </c>
      <c r="M191" s="252" t="s">
        <v>5164</v>
      </c>
      <c r="N191" s="253"/>
      <c r="O191" s="253"/>
      <c r="P191" s="253"/>
      <c r="Q191" s="253"/>
      <c r="R191" s="253"/>
      <c r="S191" s="253"/>
      <c r="T191" s="253"/>
      <c r="U191" s="253"/>
      <c r="V191" s="253"/>
      <c r="W191" s="253"/>
      <c r="X191" s="253"/>
      <c r="Y191" s="253"/>
      <c r="Z191" s="253"/>
      <c r="AA191" s="253"/>
      <c r="AB191" s="253"/>
      <c r="AC191" s="253"/>
      <c r="AD191" s="254"/>
      <c r="AF191" s="133"/>
    </row>
    <row r="192" spans="1:37" customFormat="1" ht="48" customHeight="1">
      <c r="A192" s="120"/>
      <c r="C192" s="69" t="s">
        <v>4973</v>
      </c>
      <c r="D192" s="241" t="s">
        <v>5165</v>
      </c>
      <c r="E192" s="241"/>
      <c r="F192" s="241"/>
      <c r="G192" s="241"/>
      <c r="H192" s="241"/>
      <c r="I192" s="241"/>
      <c r="J192" s="241"/>
      <c r="L192" s="128" t="s">
        <v>4973</v>
      </c>
      <c r="M192" s="252" t="s">
        <v>5166</v>
      </c>
      <c r="N192" s="253"/>
      <c r="O192" s="253"/>
      <c r="P192" s="253"/>
      <c r="Q192" s="253"/>
      <c r="R192" s="253"/>
      <c r="S192" s="253"/>
      <c r="T192" s="253"/>
      <c r="U192" s="253"/>
      <c r="V192" s="253"/>
      <c r="W192" s="253"/>
      <c r="X192" s="253"/>
      <c r="Y192" s="253"/>
      <c r="Z192" s="253"/>
      <c r="AA192" s="253"/>
      <c r="AB192" s="253"/>
      <c r="AC192" s="253"/>
      <c r="AD192" s="254"/>
      <c r="AF192" s="133"/>
    </row>
    <row r="193" spans="1:32" customFormat="1" ht="60" customHeight="1">
      <c r="A193" s="120"/>
      <c r="C193" s="69" t="s">
        <v>4974</v>
      </c>
      <c r="D193" s="241" t="s">
        <v>5167</v>
      </c>
      <c r="E193" s="241"/>
      <c r="F193" s="241"/>
      <c r="G193" s="241"/>
      <c r="H193" s="241"/>
      <c r="I193" s="241"/>
      <c r="J193" s="241"/>
      <c r="L193" s="128" t="s">
        <v>4974</v>
      </c>
      <c r="M193" s="252" t="s">
        <v>5168</v>
      </c>
      <c r="N193" s="253"/>
      <c r="O193" s="253"/>
      <c r="P193" s="253"/>
      <c r="Q193" s="253"/>
      <c r="R193" s="253"/>
      <c r="S193" s="253"/>
      <c r="T193" s="253"/>
      <c r="U193" s="253"/>
      <c r="V193" s="253"/>
      <c r="W193" s="253"/>
      <c r="X193" s="253"/>
      <c r="Y193" s="253"/>
      <c r="Z193" s="253"/>
      <c r="AA193" s="253"/>
      <c r="AB193" s="253"/>
      <c r="AC193" s="253"/>
      <c r="AD193" s="254"/>
      <c r="AF193" s="133"/>
    </row>
    <row r="194" spans="1:32" customFormat="1" ht="36" customHeight="1">
      <c r="A194" s="120"/>
      <c r="C194" s="69" t="s">
        <v>4976</v>
      </c>
      <c r="D194" s="241" t="s">
        <v>5169</v>
      </c>
      <c r="E194" s="241"/>
      <c r="F194" s="241"/>
      <c r="G194" s="241"/>
      <c r="H194" s="241"/>
      <c r="I194" s="241"/>
      <c r="J194" s="241"/>
      <c r="L194" s="128" t="s">
        <v>4976</v>
      </c>
      <c r="M194" s="252" t="s">
        <v>5170</v>
      </c>
      <c r="N194" s="253"/>
      <c r="O194" s="253"/>
      <c r="P194" s="253"/>
      <c r="Q194" s="253"/>
      <c r="R194" s="253"/>
      <c r="S194" s="253"/>
      <c r="T194" s="253"/>
      <c r="U194" s="253"/>
      <c r="V194" s="253"/>
      <c r="W194" s="253"/>
      <c r="X194" s="253"/>
      <c r="Y194" s="253"/>
      <c r="Z194" s="253"/>
      <c r="AA194" s="253"/>
      <c r="AB194" s="253"/>
      <c r="AC194" s="253"/>
      <c r="AD194" s="254"/>
      <c r="AF194" s="133"/>
    </row>
    <row r="195" spans="1:32" customFormat="1" ht="15" customHeight="1">
      <c r="A195" s="120"/>
      <c r="C195" s="69" t="s">
        <v>4978</v>
      </c>
      <c r="D195" s="241" t="s">
        <v>5171</v>
      </c>
      <c r="E195" s="241"/>
      <c r="F195" s="241"/>
      <c r="G195" s="241"/>
      <c r="H195" s="241"/>
      <c r="I195" s="241"/>
      <c r="J195" s="241"/>
      <c r="L195" s="128" t="s">
        <v>4984</v>
      </c>
      <c r="M195" s="252" t="s">
        <v>355</v>
      </c>
      <c r="N195" s="253"/>
      <c r="O195" s="253"/>
      <c r="P195" s="253"/>
      <c r="Q195" s="253"/>
      <c r="R195" s="253"/>
      <c r="S195" s="253"/>
      <c r="T195" s="253"/>
      <c r="U195" s="253"/>
      <c r="V195" s="253"/>
      <c r="W195" s="253"/>
      <c r="X195" s="253"/>
      <c r="Y195" s="253"/>
      <c r="Z195" s="253"/>
      <c r="AA195" s="253"/>
      <c r="AB195" s="253"/>
      <c r="AC195" s="253"/>
      <c r="AD195" s="254"/>
      <c r="AF195" s="133"/>
    </row>
    <row r="196" spans="1:32" customFormat="1" ht="15" customHeight="1">
      <c r="A196" s="120"/>
      <c r="C196" s="69" t="s">
        <v>4980</v>
      </c>
      <c r="D196" s="241" t="s">
        <v>5172</v>
      </c>
      <c r="E196" s="241"/>
      <c r="F196" s="241"/>
      <c r="G196" s="241"/>
      <c r="H196" s="241"/>
      <c r="I196" s="241"/>
      <c r="J196" s="241"/>
      <c r="L196" s="60"/>
      <c r="M196" s="60"/>
      <c r="N196" s="60"/>
      <c r="O196" s="60"/>
      <c r="P196" s="60"/>
      <c r="Q196" s="60"/>
      <c r="R196" s="60"/>
      <c r="S196" s="60"/>
      <c r="T196" s="60"/>
      <c r="U196" s="60"/>
      <c r="V196" s="60"/>
      <c r="W196" s="60"/>
      <c r="X196" s="60"/>
      <c r="Y196" s="60"/>
      <c r="Z196" s="60"/>
      <c r="AA196" s="60"/>
      <c r="AB196" s="60"/>
      <c r="AC196" s="60"/>
      <c r="AD196" s="60"/>
      <c r="AF196" s="133"/>
    </row>
    <row r="197" spans="1:32" customFormat="1" ht="15" customHeight="1">
      <c r="A197" s="120"/>
      <c r="C197" s="69" t="s">
        <v>4982</v>
      </c>
      <c r="D197" s="241" t="s">
        <v>5173</v>
      </c>
      <c r="E197" s="241"/>
      <c r="F197" s="241"/>
      <c r="G197" s="241"/>
      <c r="H197" s="241"/>
      <c r="I197" s="241"/>
      <c r="J197" s="241"/>
      <c r="L197" s="129"/>
      <c r="M197" s="16"/>
      <c r="N197" s="16"/>
      <c r="O197" s="16"/>
      <c r="P197" s="16"/>
      <c r="Q197" s="16"/>
      <c r="R197" s="16"/>
      <c r="S197" s="16"/>
      <c r="T197" s="16"/>
      <c r="U197" s="16"/>
      <c r="V197" s="16"/>
      <c r="W197" s="16"/>
      <c r="X197" s="16"/>
      <c r="Y197" s="16"/>
      <c r="Z197" s="16"/>
      <c r="AA197" s="16"/>
      <c r="AB197" s="16"/>
      <c r="AC197" s="16"/>
      <c r="AD197" s="16"/>
      <c r="AF197" s="133"/>
    </row>
    <row r="198" spans="1:32" customFormat="1" ht="15" customHeight="1">
      <c r="A198" s="119"/>
      <c r="B198" s="28"/>
      <c r="C198" s="69" t="s">
        <v>4984</v>
      </c>
      <c r="D198" s="241" t="s">
        <v>5174</v>
      </c>
      <c r="E198" s="241"/>
      <c r="F198" s="241"/>
      <c r="G198" s="241"/>
      <c r="H198" s="241"/>
      <c r="I198" s="241"/>
      <c r="J198" s="241"/>
      <c r="L198" s="129"/>
      <c r="M198" s="16"/>
      <c r="N198" s="16"/>
      <c r="O198" s="16"/>
      <c r="P198" s="16"/>
      <c r="Q198" s="16"/>
      <c r="R198" s="16"/>
      <c r="S198" s="16"/>
      <c r="T198" s="16"/>
      <c r="U198" s="16"/>
      <c r="V198" s="16"/>
      <c r="W198" s="16"/>
      <c r="X198" s="16"/>
      <c r="Y198" s="16"/>
      <c r="Z198" s="16"/>
      <c r="AA198" s="16"/>
      <c r="AB198" s="16"/>
      <c r="AC198" s="16"/>
      <c r="AD198" s="16"/>
      <c r="AF198" s="133"/>
    </row>
    <row r="199" spans="1:32" customFormat="1" ht="15" customHeight="1">
      <c r="A199" s="119"/>
      <c r="B199" s="28"/>
      <c r="C199" s="69" t="s">
        <v>4986</v>
      </c>
      <c r="D199" s="241" t="s">
        <v>5175</v>
      </c>
      <c r="E199" s="241"/>
      <c r="F199" s="241"/>
      <c r="G199" s="241"/>
      <c r="H199" s="241"/>
      <c r="I199" s="241"/>
      <c r="J199" s="241"/>
      <c r="L199" s="129"/>
      <c r="M199" s="16"/>
      <c r="N199" s="16"/>
      <c r="O199" s="16"/>
      <c r="P199" s="16"/>
      <c r="Q199" s="16"/>
      <c r="R199" s="16"/>
      <c r="S199" s="16"/>
      <c r="T199" s="16"/>
      <c r="U199" s="16"/>
      <c r="V199" s="16"/>
      <c r="W199" s="16"/>
      <c r="X199" s="16"/>
      <c r="Y199" s="16"/>
      <c r="Z199" s="16"/>
      <c r="AA199" s="16"/>
      <c r="AB199" s="16"/>
      <c r="AC199" s="16"/>
      <c r="AD199" s="16"/>
      <c r="AF199" s="133"/>
    </row>
    <row r="200" spans="1:32" customFormat="1" ht="15" customHeight="1">
      <c r="A200" s="120"/>
      <c r="C200" s="58" t="s">
        <v>4988</v>
      </c>
      <c r="D200" s="241" t="s">
        <v>5176</v>
      </c>
      <c r="E200" s="241"/>
      <c r="F200" s="241"/>
      <c r="G200" s="241"/>
      <c r="H200" s="241"/>
      <c r="I200" s="241"/>
      <c r="J200" s="241"/>
      <c r="L200" s="129"/>
      <c r="M200" s="16"/>
      <c r="N200" s="16"/>
      <c r="O200" s="16"/>
      <c r="P200" s="16"/>
      <c r="Q200" s="16"/>
      <c r="R200" s="16"/>
      <c r="S200" s="16"/>
      <c r="T200" s="16"/>
      <c r="U200" s="16"/>
      <c r="V200" s="16"/>
      <c r="W200" s="16"/>
      <c r="X200" s="16"/>
      <c r="Y200" s="16"/>
      <c r="Z200" s="16"/>
      <c r="AA200" s="16"/>
      <c r="AB200" s="16"/>
      <c r="AC200" s="16"/>
      <c r="AD200" s="16"/>
      <c r="AF200" s="133"/>
    </row>
    <row r="201" spans="1:32" customFormat="1" ht="15" customHeight="1">
      <c r="A201" s="120"/>
      <c r="C201" s="58" t="s">
        <v>4989</v>
      </c>
      <c r="D201" s="241" t="s">
        <v>5177</v>
      </c>
      <c r="E201" s="241"/>
      <c r="F201" s="241"/>
      <c r="G201" s="241"/>
      <c r="H201" s="241"/>
      <c r="I201" s="241"/>
      <c r="J201" s="241"/>
      <c r="L201" s="18"/>
      <c r="M201" s="16"/>
      <c r="N201" s="16"/>
      <c r="O201" s="16"/>
      <c r="P201" s="16"/>
      <c r="Q201" s="16"/>
      <c r="R201" s="16"/>
      <c r="S201" s="16"/>
      <c r="T201" s="16"/>
      <c r="U201" s="16"/>
      <c r="V201" s="16"/>
      <c r="W201" s="16"/>
      <c r="X201" s="16"/>
      <c r="Y201" s="16"/>
      <c r="Z201" s="16"/>
      <c r="AA201" s="16"/>
      <c r="AB201" s="16"/>
      <c r="AC201" s="16"/>
      <c r="AD201" s="16"/>
      <c r="AF201" s="133"/>
    </row>
    <row r="202" spans="1:32" customFormat="1" ht="15" customHeight="1">
      <c r="A202" s="120"/>
      <c r="C202" s="69" t="s">
        <v>5178</v>
      </c>
      <c r="D202" s="241" t="s">
        <v>355</v>
      </c>
      <c r="E202" s="241"/>
      <c r="F202" s="241"/>
      <c r="G202" s="241"/>
      <c r="H202" s="241"/>
      <c r="I202" s="241"/>
      <c r="J202" s="241"/>
      <c r="L202" s="129"/>
      <c r="M202" s="16"/>
      <c r="N202" s="16"/>
      <c r="O202" s="16"/>
      <c r="P202" s="16"/>
      <c r="Q202" s="16"/>
      <c r="R202" s="16"/>
      <c r="S202" s="16"/>
      <c r="T202" s="16"/>
      <c r="U202" s="16"/>
      <c r="V202" s="16"/>
      <c r="W202" s="16"/>
      <c r="X202" s="16"/>
      <c r="Y202" s="16"/>
      <c r="Z202" s="16"/>
      <c r="AA202" s="16"/>
      <c r="AB202" s="16"/>
      <c r="AC202" s="16"/>
      <c r="AD202" s="16"/>
      <c r="AF202" s="133"/>
    </row>
    <row r="203" spans="1:32" customFormat="1" ht="15" customHeight="1">
      <c r="A203" s="120"/>
      <c r="B203" s="276" t="str">
        <f>IF(AND(COUNTIF(N182:AD187,"NS")&lt;&gt;0,C205=""),"Si registro NS favor de emitir un comentario que explique su uso en la casilla al final de la pregunta","")</f>
        <v/>
      </c>
      <c r="C203" s="276"/>
      <c r="D203" s="276"/>
      <c r="E203" s="276"/>
      <c r="F203" s="276"/>
      <c r="G203" s="276"/>
      <c r="H203" s="276"/>
      <c r="I203" s="276"/>
      <c r="J203" s="276"/>
      <c r="K203" s="276"/>
      <c r="L203" s="276"/>
      <c r="M203" s="276"/>
      <c r="N203" s="276"/>
      <c r="O203" s="276"/>
      <c r="P203" s="276"/>
      <c r="Q203" s="276"/>
      <c r="R203" s="276"/>
      <c r="S203" s="276"/>
      <c r="T203" s="276"/>
      <c r="U203" s="276"/>
      <c r="V203" s="276"/>
      <c r="W203" s="276"/>
      <c r="X203" s="276"/>
      <c r="Y203" s="276"/>
      <c r="Z203" s="276"/>
      <c r="AA203" s="276"/>
      <c r="AB203" s="276"/>
      <c r="AC203" s="276"/>
      <c r="AD203" s="276"/>
      <c r="AF203" s="133"/>
    </row>
    <row r="204" spans="1:32" customFormat="1" ht="24" customHeight="1">
      <c r="A204" s="120"/>
      <c r="C204" s="242" t="s">
        <v>5049</v>
      </c>
      <c r="D204" s="242"/>
      <c r="E204" s="242"/>
      <c r="F204" s="242"/>
      <c r="G204" s="242"/>
      <c r="H204" s="242"/>
      <c r="I204" s="242"/>
      <c r="J204" s="242"/>
      <c r="K204" s="242"/>
      <c r="L204" s="242"/>
      <c r="M204" s="242"/>
      <c r="N204" s="242"/>
      <c r="O204" s="242"/>
      <c r="P204" s="242"/>
      <c r="Q204" s="242"/>
      <c r="R204" s="242"/>
      <c r="S204" s="242"/>
      <c r="T204" s="242"/>
      <c r="U204" s="242"/>
      <c r="V204" s="242"/>
      <c r="W204" s="242"/>
      <c r="X204" s="242"/>
      <c r="Y204" s="242"/>
      <c r="Z204" s="242"/>
      <c r="AA204" s="242"/>
      <c r="AB204" s="242"/>
      <c r="AC204" s="242"/>
      <c r="AD204" s="242"/>
      <c r="AF204" s="133"/>
    </row>
    <row r="205" spans="1:32" customFormat="1" ht="60" customHeight="1">
      <c r="A205" s="120"/>
      <c r="C205" s="243"/>
      <c r="D205" s="243"/>
      <c r="E205" s="243"/>
      <c r="F205" s="243"/>
      <c r="G205" s="243"/>
      <c r="H205" s="243"/>
      <c r="I205" s="243"/>
      <c r="J205" s="243"/>
      <c r="K205" s="243"/>
      <c r="L205" s="243"/>
      <c r="M205" s="243"/>
      <c r="N205" s="243"/>
      <c r="O205" s="243"/>
      <c r="P205" s="243"/>
      <c r="Q205" s="243"/>
      <c r="R205" s="243"/>
      <c r="S205" s="243"/>
      <c r="T205" s="243"/>
      <c r="U205" s="243"/>
      <c r="V205" s="243"/>
      <c r="W205" s="243"/>
      <c r="X205" s="243"/>
      <c r="Y205" s="243"/>
      <c r="Z205" s="243"/>
      <c r="AA205" s="243"/>
      <c r="AB205" s="243"/>
      <c r="AC205" s="243"/>
      <c r="AD205" s="243"/>
      <c r="AF205" s="133"/>
    </row>
    <row r="206" spans="1:32" customFormat="1" ht="15" customHeight="1">
      <c r="A206" s="120"/>
      <c r="B206" s="247" t="str">
        <f>IF(AJ188&gt;0,"Error: verificar el año de creación.","")</f>
        <v/>
      </c>
      <c r="C206" s="247"/>
      <c r="D206" s="247"/>
      <c r="E206" s="247"/>
      <c r="F206" s="247"/>
      <c r="G206" s="247"/>
      <c r="H206" s="247"/>
      <c r="I206" s="247"/>
      <c r="J206" s="247"/>
      <c r="K206" s="247"/>
      <c r="L206" s="247"/>
      <c r="M206" s="247"/>
      <c r="N206" s="247"/>
      <c r="O206" s="247"/>
      <c r="P206" s="247"/>
      <c r="Q206" s="247"/>
      <c r="R206" s="247"/>
      <c r="S206" s="247"/>
      <c r="T206" s="247"/>
      <c r="U206" s="247"/>
      <c r="V206" s="247"/>
      <c r="W206" s="247"/>
      <c r="X206" s="247"/>
      <c r="Y206" s="247"/>
      <c r="Z206" s="247"/>
      <c r="AA206" s="247"/>
      <c r="AB206" s="247"/>
      <c r="AC206" s="247"/>
      <c r="AD206" s="247"/>
      <c r="AF206" s="133"/>
    </row>
    <row r="207" spans="1:32" customFormat="1" ht="15" customHeight="1">
      <c r="A207" s="120"/>
      <c r="B207" s="247" t="str">
        <f>IF(AK188&gt;0,"Error: verificar la cantidad de registros.","")</f>
        <v/>
      </c>
      <c r="C207" s="247"/>
      <c r="D207" s="247"/>
      <c r="E207" s="247"/>
      <c r="F207" s="247"/>
      <c r="G207" s="247"/>
      <c r="H207" s="247"/>
      <c r="I207" s="247"/>
      <c r="J207" s="247"/>
      <c r="K207" s="247"/>
      <c r="L207" s="247"/>
      <c r="M207" s="247"/>
      <c r="N207" s="247"/>
      <c r="O207" s="247"/>
      <c r="P207" s="247"/>
      <c r="Q207" s="247"/>
      <c r="R207" s="247"/>
      <c r="S207" s="247"/>
      <c r="T207" s="247"/>
      <c r="U207" s="247"/>
      <c r="V207" s="247"/>
      <c r="W207" s="247"/>
      <c r="X207" s="247"/>
      <c r="Y207" s="247"/>
      <c r="Z207" s="247"/>
      <c r="AA207" s="247"/>
      <c r="AB207" s="247"/>
      <c r="AC207" s="247"/>
      <c r="AD207" s="247"/>
      <c r="AF207" s="133"/>
    </row>
    <row r="208" spans="1:32" customFormat="1" ht="15" customHeight="1">
      <c r="A208" s="120"/>
      <c r="B208" s="247" t="str">
        <f>IF(AI188&gt;0,"Error: el código 2, 3 o 9 en la pregunta 8.5 excluye el registro de la columna Formaba parte del sistema electrónico.","")</f>
        <v/>
      </c>
      <c r="C208" s="247"/>
      <c r="D208" s="247"/>
      <c r="E208" s="247"/>
      <c r="F208" s="247"/>
      <c r="G208" s="247"/>
      <c r="H208" s="247"/>
      <c r="I208" s="247"/>
      <c r="J208" s="247"/>
      <c r="K208" s="247"/>
      <c r="L208" s="247"/>
      <c r="M208" s="247"/>
      <c r="N208" s="247"/>
      <c r="O208" s="247"/>
      <c r="P208" s="247"/>
      <c r="Q208" s="247"/>
      <c r="R208" s="247"/>
      <c r="S208" s="247"/>
      <c r="T208" s="247"/>
      <c r="U208" s="247"/>
      <c r="V208" s="247"/>
      <c r="W208" s="247"/>
      <c r="X208" s="247"/>
      <c r="Y208" s="247"/>
      <c r="Z208" s="247"/>
      <c r="AA208" s="247"/>
      <c r="AB208" s="247"/>
      <c r="AC208" s="247"/>
      <c r="AD208" s="247"/>
      <c r="AF208" s="133"/>
    </row>
    <row r="209" spans="1:32" customFormat="1" ht="15" customHeight="1">
      <c r="A209" s="120"/>
      <c r="B209" s="295" t="str">
        <f>IF(AJ180=0,"","Error: debe completar toda la información requerida.")</f>
        <v/>
      </c>
      <c r="C209" s="295"/>
      <c r="D209" s="295"/>
      <c r="E209" s="295"/>
      <c r="F209" s="295"/>
      <c r="G209" s="295"/>
      <c r="H209" s="295"/>
      <c r="I209" s="295"/>
      <c r="J209" s="295"/>
      <c r="K209" s="295"/>
      <c r="L209" s="295"/>
      <c r="M209" s="295"/>
      <c r="N209" s="295"/>
      <c r="O209" s="295"/>
      <c r="P209" s="295"/>
      <c r="Q209" s="295"/>
      <c r="R209" s="295"/>
      <c r="S209" s="295"/>
      <c r="T209" s="295"/>
      <c r="U209" s="295"/>
      <c r="V209" s="295"/>
      <c r="W209" s="295"/>
      <c r="X209" s="295"/>
      <c r="Y209" s="295"/>
      <c r="Z209" s="295"/>
      <c r="AA209" s="295"/>
      <c r="AB209" s="295"/>
      <c r="AC209" s="295"/>
      <c r="AD209" s="295"/>
      <c r="AF209" s="133"/>
    </row>
    <row r="210" spans="1:32" customFormat="1" ht="15" customHeight="1">
      <c r="A210" s="120"/>
      <c r="B210" s="296" t="str">
        <f>IF(COUNTA(N182:P187)=0,"","Alerta: los nombres de las instituciones responsables corresponden al registro de la pregunta 1.1 de la sección 1 de este censo.")</f>
        <v/>
      </c>
      <c r="C210" s="296"/>
      <c r="D210" s="296"/>
      <c r="E210" s="296"/>
      <c r="F210" s="296"/>
      <c r="G210" s="296"/>
      <c r="H210" s="296"/>
      <c r="I210" s="296"/>
      <c r="J210" s="296"/>
      <c r="K210" s="296"/>
      <c r="L210" s="296"/>
      <c r="M210" s="296"/>
      <c r="N210" s="296"/>
      <c r="O210" s="296"/>
      <c r="P210" s="296"/>
      <c r="Q210" s="296"/>
      <c r="R210" s="296"/>
      <c r="S210" s="296"/>
      <c r="T210" s="296"/>
      <c r="U210" s="296"/>
      <c r="V210" s="296"/>
      <c r="W210" s="296"/>
      <c r="X210" s="296"/>
      <c r="Y210" s="296"/>
      <c r="Z210" s="296"/>
      <c r="AA210" s="296"/>
      <c r="AB210" s="296"/>
      <c r="AC210" s="296"/>
      <c r="AD210" s="296"/>
      <c r="AF210" s="133"/>
    </row>
    <row r="211" spans="1:32" customFormat="1" ht="15" customHeight="1" thickBot="1">
      <c r="A211" s="120"/>
      <c r="AF211" s="133"/>
    </row>
    <row r="212" spans="1:32" ht="15" customHeight="1" thickBot="1">
      <c r="A212" s="117" t="s">
        <v>5026</v>
      </c>
      <c r="B212" s="286" t="s">
        <v>5179</v>
      </c>
      <c r="C212" s="287"/>
      <c r="D212" s="287"/>
      <c r="E212" s="287"/>
      <c r="F212" s="287"/>
      <c r="G212" s="287"/>
      <c r="H212" s="287"/>
      <c r="I212" s="287"/>
      <c r="J212" s="287"/>
      <c r="K212" s="287"/>
      <c r="L212" s="287"/>
      <c r="M212" s="287"/>
      <c r="N212" s="287"/>
      <c r="O212" s="287"/>
      <c r="P212" s="287"/>
      <c r="Q212" s="287"/>
      <c r="R212" s="287"/>
      <c r="S212" s="287"/>
      <c r="T212" s="287"/>
      <c r="U212" s="287"/>
      <c r="V212" s="287"/>
      <c r="W212" s="287"/>
      <c r="X212" s="287"/>
      <c r="Y212" s="287"/>
      <c r="Z212" s="287"/>
      <c r="AA212" s="287"/>
      <c r="AB212" s="287"/>
      <c r="AC212" s="287"/>
      <c r="AD212" s="288"/>
    </row>
    <row r="213" spans="1:32" ht="15" customHeight="1">
      <c r="A213" s="120"/>
      <c r="B213" s="289" t="s">
        <v>5028</v>
      </c>
      <c r="C213" s="290"/>
      <c r="D213" s="290"/>
      <c r="E213" s="290"/>
      <c r="F213" s="290"/>
      <c r="G213" s="290"/>
      <c r="H213" s="290"/>
      <c r="I213" s="290"/>
      <c r="J213" s="290"/>
      <c r="K213" s="290"/>
      <c r="L213" s="290"/>
      <c r="M213" s="290"/>
      <c r="N213" s="290"/>
      <c r="O213" s="290"/>
      <c r="P213" s="290"/>
      <c r="Q213" s="290"/>
      <c r="R213" s="290"/>
      <c r="S213" s="290"/>
      <c r="T213" s="290"/>
      <c r="U213" s="290"/>
      <c r="V213" s="290"/>
      <c r="W213" s="290"/>
      <c r="X213" s="290"/>
      <c r="Y213" s="290"/>
      <c r="Z213" s="290"/>
      <c r="AA213" s="290"/>
      <c r="AB213" s="290"/>
      <c r="AC213" s="290"/>
      <c r="AD213" s="291"/>
    </row>
    <row r="214" spans="1:32" ht="15" customHeight="1">
      <c r="A214" s="75"/>
      <c r="B214" s="51"/>
      <c r="C214" s="279" t="s">
        <v>5180</v>
      </c>
      <c r="D214" s="279"/>
      <c r="E214" s="279"/>
      <c r="F214" s="279"/>
      <c r="G214" s="279"/>
      <c r="H214" s="279"/>
      <c r="I214" s="279"/>
      <c r="J214" s="279"/>
      <c r="K214" s="279"/>
      <c r="L214" s="279"/>
      <c r="M214" s="279"/>
      <c r="N214" s="279"/>
      <c r="O214" s="279"/>
      <c r="P214" s="279"/>
      <c r="Q214" s="279"/>
      <c r="R214" s="279"/>
      <c r="S214" s="279"/>
      <c r="T214" s="279"/>
      <c r="U214" s="279"/>
      <c r="V214" s="279"/>
      <c r="W214" s="279"/>
      <c r="X214" s="279"/>
      <c r="Y214" s="279"/>
      <c r="Z214" s="279"/>
      <c r="AA214" s="279"/>
      <c r="AB214" s="279"/>
      <c r="AC214" s="279"/>
      <c r="AD214" s="280"/>
    </row>
    <row r="215" spans="1:32" ht="24" customHeight="1">
      <c r="A215" s="75"/>
      <c r="B215" s="51"/>
      <c r="C215" s="226" t="s">
        <v>5181</v>
      </c>
      <c r="D215" s="292"/>
      <c r="E215" s="292"/>
      <c r="F215" s="292"/>
      <c r="G215" s="292"/>
      <c r="H215" s="292"/>
      <c r="I215" s="292"/>
      <c r="J215" s="292"/>
      <c r="K215" s="292"/>
      <c r="L215" s="292"/>
      <c r="M215" s="292"/>
      <c r="N215" s="292"/>
      <c r="O215" s="292"/>
      <c r="P215" s="292"/>
      <c r="Q215" s="292"/>
      <c r="R215" s="292"/>
      <c r="S215" s="292"/>
      <c r="T215" s="292"/>
      <c r="U215" s="292"/>
      <c r="V215" s="292"/>
      <c r="W215" s="292"/>
      <c r="X215" s="292"/>
      <c r="Y215" s="292"/>
      <c r="Z215" s="292"/>
      <c r="AA215" s="292"/>
      <c r="AB215" s="292"/>
      <c r="AC215" s="292"/>
      <c r="AD215" s="293"/>
    </row>
    <row r="216" spans="1:32" ht="24" customHeight="1">
      <c r="A216" s="75"/>
      <c r="B216" s="51"/>
      <c r="C216" s="242" t="s">
        <v>5182</v>
      </c>
      <c r="D216" s="242"/>
      <c r="E216" s="242"/>
      <c r="F216" s="242"/>
      <c r="G216" s="242"/>
      <c r="H216" s="242"/>
      <c r="I216" s="242"/>
      <c r="J216" s="242"/>
      <c r="K216" s="242"/>
      <c r="L216" s="242"/>
      <c r="M216" s="242"/>
      <c r="N216" s="242"/>
      <c r="O216" s="242"/>
      <c r="P216" s="242"/>
      <c r="Q216" s="242"/>
      <c r="R216" s="242"/>
      <c r="S216" s="242"/>
      <c r="T216" s="242"/>
      <c r="U216" s="242"/>
      <c r="V216" s="242"/>
      <c r="W216" s="242"/>
      <c r="X216" s="242"/>
      <c r="Y216" s="242"/>
      <c r="Z216" s="242"/>
      <c r="AA216" s="242"/>
      <c r="AB216" s="242"/>
      <c r="AC216" s="242"/>
      <c r="AD216" s="294"/>
    </row>
    <row r="217" spans="1:32" ht="24" customHeight="1">
      <c r="A217" s="123"/>
      <c r="B217" s="51"/>
      <c r="C217" s="242" t="s">
        <v>5183</v>
      </c>
      <c r="D217" s="242"/>
      <c r="E217" s="242"/>
      <c r="F217" s="242"/>
      <c r="G217" s="242"/>
      <c r="H217" s="242"/>
      <c r="I217" s="242"/>
      <c r="J217" s="242"/>
      <c r="K217" s="242"/>
      <c r="L217" s="242"/>
      <c r="M217" s="242"/>
      <c r="N217" s="242"/>
      <c r="O217" s="242"/>
      <c r="P217" s="242"/>
      <c r="Q217" s="242"/>
      <c r="R217" s="242"/>
      <c r="S217" s="242"/>
      <c r="T217" s="242"/>
      <c r="U217" s="242"/>
      <c r="V217" s="242"/>
      <c r="W217" s="242"/>
      <c r="X217" s="242"/>
      <c r="Y217" s="242"/>
      <c r="Z217" s="242"/>
      <c r="AA217" s="242"/>
      <c r="AB217" s="242"/>
      <c r="AC217" s="242"/>
      <c r="AD217" s="294"/>
      <c r="AE217" s="73"/>
    </row>
    <row r="218" spans="1:32" ht="36" customHeight="1">
      <c r="A218" s="75"/>
      <c r="B218" s="52"/>
      <c r="C218" s="281" t="s">
        <v>5184</v>
      </c>
      <c r="D218" s="281"/>
      <c r="E218" s="281"/>
      <c r="F218" s="281"/>
      <c r="G218" s="281"/>
      <c r="H218" s="281"/>
      <c r="I218" s="281"/>
      <c r="J218" s="281"/>
      <c r="K218" s="281"/>
      <c r="L218" s="281"/>
      <c r="M218" s="281"/>
      <c r="N218" s="281"/>
      <c r="O218" s="281"/>
      <c r="P218" s="281"/>
      <c r="Q218" s="281"/>
      <c r="R218" s="281"/>
      <c r="S218" s="281"/>
      <c r="T218" s="281"/>
      <c r="U218" s="281"/>
      <c r="V218" s="281"/>
      <c r="W218" s="281"/>
      <c r="X218" s="281"/>
      <c r="Y218" s="281"/>
      <c r="Z218" s="281"/>
      <c r="AA218" s="281"/>
      <c r="AB218" s="281"/>
      <c r="AC218" s="281"/>
      <c r="AD218" s="282"/>
    </row>
    <row r="219" spans="1:32" ht="15" customHeight="1">
      <c r="A219" s="120"/>
      <c r="B219" s="283" t="s">
        <v>5031</v>
      </c>
      <c r="C219" s="284"/>
      <c r="D219" s="284"/>
      <c r="E219" s="284"/>
      <c r="F219" s="284"/>
      <c r="G219" s="284"/>
      <c r="H219" s="284"/>
      <c r="I219" s="284"/>
      <c r="J219" s="284"/>
      <c r="K219" s="284"/>
      <c r="L219" s="284"/>
      <c r="M219" s="284"/>
      <c r="N219" s="284"/>
      <c r="O219" s="284"/>
      <c r="P219" s="284"/>
      <c r="Q219" s="284"/>
      <c r="R219" s="284"/>
      <c r="S219" s="284"/>
      <c r="T219" s="284"/>
      <c r="U219" s="284"/>
      <c r="V219" s="284"/>
      <c r="W219" s="284"/>
      <c r="X219" s="284"/>
      <c r="Y219" s="284"/>
      <c r="Z219" s="284"/>
      <c r="AA219" s="284"/>
      <c r="AB219" s="284"/>
      <c r="AC219" s="284"/>
      <c r="AD219" s="285"/>
    </row>
    <row r="220" spans="1:32" ht="24" customHeight="1">
      <c r="A220" s="120"/>
      <c r="B220" s="47"/>
      <c r="C220" s="226" t="s">
        <v>5185</v>
      </c>
      <c r="D220" s="226"/>
      <c r="E220" s="226"/>
      <c r="F220" s="226"/>
      <c r="G220" s="226"/>
      <c r="H220" s="226"/>
      <c r="I220" s="226"/>
      <c r="J220" s="226"/>
      <c r="K220" s="226"/>
      <c r="L220" s="226"/>
      <c r="M220" s="226"/>
      <c r="N220" s="226"/>
      <c r="O220" s="226"/>
      <c r="P220" s="226"/>
      <c r="Q220" s="226"/>
      <c r="R220" s="226"/>
      <c r="S220" s="226"/>
      <c r="T220" s="226"/>
      <c r="U220" s="226"/>
      <c r="V220" s="226"/>
      <c r="W220" s="226"/>
      <c r="X220" s="226"/>
      <c r="Y220" s="226"/>
      <c r="Z220" s="226"/>
      <c r="AA220" s="226"/>
      <c r="AB220" s="226"/>
      <c r="AC220" s="226"/>
      <c r="AD220" s="227"/>
    </row>
    <row r="221" spans="1:32" ht="36" customHeight="1">
      <c r="A221" s="120"/>
      <c r="B221" s="47"/>
      <c r="C221" s="226" t="s">
        <v>5186</v>
      </c>
      <c r="D221" s="226"/>
      <c r="E221" s="226"/>
      <c r="F221" s="226"/>
      <c r="G221" s="226"/>
      <c r="H221" s="226"/>
      <c r="I221" s="226"/>
      <c r="J221" s="226"/>
      <c r="K221" s="226"/>
      <c r="L221" s="226"/>
      <c r="M221" s="226"/>
      <c r="N221" s="226"/>
      <c r="O221" s="226"/>
      <c r="P221" s="226"/>
      <c r="Q221" s="226"/>
      <c r="R221" s="226"/>
      <c r="S221" s="226"/>
      <c r="T221" s="226"/>
      <c r="U221" s="226"/>
      <c r="V221" s="226"/>
      <c r="W221" s="226"/>
      <c r="X221" s="226"/>
      <c r="Y221" s="226"/>
      <c r="Z221" s="226"/>
      <c r="AA221" s="226"/>
      <c r="AB221" s="226"/>
      <c r="AC221" s="226"/>
      <c r="AD221" s="227"/>
    </row>
    <row r="222" spans="1:32" ht="36" customHeight="1">
      <c r="A222" s="120"/>
      <c r="B222" s="48"/>
      <c r="C222" s="228" t="s">
        <v>5187</v>
      </c>
      <c r="D222" s="228"/>
      <c r="E222" s="228"/>
      <c r="F222" s="228"/>
      <c r="G222" s="228"/>
      <c r="H222" s="228"/>
      <c r="I222" s="228"/>
      <c r="J222" s="228"/>
      <c r="K222" s="228"/>
      <c r="L222" s="228"/>
      <c r="M222" s="228"/>
      <c r="N222" s="228"/>
      <c r="O222" s="228"/>
      <c r="P222" s="228"/>
      <c r="Q222" s="228"/>
      <c r="R222" s="228"/>
      <c r="S222" s="228"/>
      <c r="T222" s="228"/>
      <c r="U222" s="228"/>
      <c r="V222" s="228"/>
      <c r="W222" s="228"/>
      <c r="X222" s="228"/>
      <c r="Y222" s="228"/>
      <c r="Z222" s="228"/>
      <c r="AA222" s="228"/>
      <c r="AB222" s="228"/>
      <c r="AC222" s="228"/>
      <c r="AD222" s="229"/>
    </row>
    <row r="223" spans="1:32" ht="15" customHeight="1">
      <c r="A223" s="120"/>
      <c r="B223" s="67"/>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row>
    <row r="224" spans="1:32" ht="24" customHeight="1">
      <c r="A224" s="59" t="s">
        <v>5188</v>
      </c>
      <c r="B224" s="248" t="s">
        <v>5189</v>
      </c>
      <c r="C224" s="248"/>
      <c r="D224" s="248"/>
      <c r="E224" s="248"/>
      <c r="F224" s="248"/>
      <c r="G224" s="248"/>
      <c r="H224" s="248"/>
      <c r="I224" s="248"/>
      <c r="J224" s="248"/>
      <c r="K224" s="248"/>
      <c r="L224" s="248"/>
      <c r="M224" s="248"/>
      <c r="N224" s="248"/>
      <c r="O224" s="248"/>
      <c r="P224" s="248"/>
      <c r="Q224" s="248"/>
      <c r="R224" s="248"/>
      <c r="S224" s="248"/>
      <c r="T224" s="248"/>
      <c r="U224" s="248"/>
      <c r="V224" s="248"/>
      <c r="W224" s="248"/>
      <c r="X224" s="248"/>
      <c r="Y224" s="248"/>
      <c r="Z224" s="248"/>
      <c r="AA224" s="248"/>
      <c r="AB224" s="248"/>
      <c r="AC224" s="248"/>
      <c r="AD224" s="248"/>
    </row>
    <row r="225" spans="1:72" ht="15" customHeight="1">
      <c r="A225" s="75"/>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row>
    <row r="226" spans="1:72" customFormat="1" ht="15" customHeight="1">
      <c r="A226" s="75"/>
      <c r="B226" s="56"/>
      <c r="C226" s="56"/>
      <c r="D226" s="56"/>
      <c r="E226" s="56"/>
      <c r="F226" s="56"/>
      <c r="G226" s="56"/>
      <c r="H226" s="56"/>
      <c r="I226" s="56"/>
      <c r="J226" s="56"/>
      <c r="K226" s="56"/>
      <c r="L226" s="56"/>
      <c r="M226" s="56"/>
      <c r="N226" s="56"/>
      <c r="O226" s="56"/>
      <c r="P226" s="56"/>
      <c r="Q226" s="56"/>
      <c r="R226" s="56"/>
      <c r="S226" s="56"/>
      <c r="T226" s="56"/>
      <c r="AA226" s="261" t="s">
        <v>5190</v>
      </c>
      <c r="AB226" s="261"/>
      <c r="AC226" s="261"/>
      <c r="AD226" s="261"/>
      <c r="AF226" s="133"/>
    </row>
    <row r="227" spans="1:72" customFormat="1" ht="24" customHeight="1">
      <c r="A227" s="75"/>
      <c r="B227" s="56"/>
      <c r="C227" s="262" t="s">
        <v>5044</v>
      </c>
      <c r="D227" s="263"/>
      <c r="E227" s="263"/>
      <c r="F227" s="263"/>
      <c r="G227" s="263"/>
      <c r="H227" s="263"/>
      <c r="I227" s="263"/>
      <c r="J227" s="264"/>
      <c r="K227" s="249" t="s">
        <v>5191</v>
      </c>
      <c r="L227" s="250"/>
      <c r="M227" s="250"/>
      <c r="N227" s="250"/>
      <c r="O227" s="250"/>
      <c r="P227" s="250"/>
      <c r="Q227" s="250"/>
      <c r="R227" s="250"/>
      <c r="S227" s="250"/>
      <c r="T227" s="250"/>
      <c r="U227" s="250"/>
      <c r="V227" s="250"/>
      <c r="W227" s="250"/>
      <c r="X227" s="250"/>
      <c r="Y227" s="250"/>
      <c r="Z227" s="250"/>
      <c r="AA227" s="250"/>
      <c r="AB227" s="250"/>
      <c r="AC227" s="250"/>
      <c r="AD227" s="251"/>
      <c r="AF227" s="133"/>
      <c r="AG227" t="s">
        <v>5040</v>
      </c>
      <c r="AH227" t="s">
        <v>5041</v>
      </c>
      <c r="AI227" t="s">
        <v>5042</v>
      </c>
      <c r="AJ227" t="s">
        <v>5043</v>
      </c>
    </row>
    <row r="228" spans="1:72" customFormat="1" ht="36" customHeight="1">
      <c r="A228" s="75"/>
      <c r="B228" s="56"/>
      <c r="C228" s="265"/>
      <c r="D228" s="266"/>
      <c r="E228" s="266"/>
      <c r="F228" s="266"/>
      <c r="G228" s="266"/>
      <c r="H228" s="266"/>
      <c r="I228" s="266"/>
      <c r="J228" s="267"/>
      <c r="K228" s="271" t="s">
        <v>5192</v>
      </c>
      <c r="L228" s="272" t="s">
        <v>5193</v>
      </c>
      <c r="M228" s="272" t="s">
        <v>5194</v>
      </c>
      <c r="N228" s="272" t="s">
        <v>5195</v>
      </c>
      <c r="O228" s="272" t="s">
        <v>355</v>
      </c>
      <c r="P228" s="188" t="s">
        <v>5055</v>
      </c>
      <c r="Q228" s="188"/>
      <c r="R228" s="188"/>
      <c r="S228" s="188"/>
      <c r="T228" s="188"/>
      <c r="U228" s="206" t="s">
        <v>5056</v>
      </c>
      <c r="V228" s="207"/>
      <c r="W228" s="207"/>
      <c r="X228" s="207"/>
      <c r="Y228" s="208"/>
      <c r="Z228" s="206" t="s">
        <v>5057</v>
      </c>
      <c r="AA228" s="207"/>
      <c r="AB228" s="207"/>
      <c r="AC228" s="207"/>
      <c r="AD228" s="208"/>
      <c r="AF228" s="133"/>
      <c r="AG228">
        <f>SUM(COUNTBLANK(K230:AD231),COUNTBLANK(P238:AD239))</f>
        <v>70</v>
      </c>
      <c r="AH228">
        <v>70</v>
      </c>
      <c r="AI228">
        <v>0</v>
      </c>
      <c r="AJ228" s="145">
        <f>IF(OR(AG228=AH228, AG228=AI228 ), 0, 1)</f>
        <v>0</v>
      </c>
    </row>
    <row r="229" spans="1:72" customFormat="1" ht="219.95" customHeight="1" thickBot="1">
      <c r="A229" s="75"/>
      <c r="B229" s="56"/>
      <c r="C229" s="268"/>
      <c r="D229" s="269"/>
      <c r="E229" s="269"/>
      <c r="F229" s="269"/>
      <c r="G229" s="269"/>
      <c r="H229" s="269"/>
      <c r="I229" s="269"/>
      <c r="J229" s="270"/>
      <c r="K229" s="271"/>
      <c r="L229" s="272"/>
      <c r="M229" s="272"/>
      <c r="N229" s="272"/>
      <c r="O229" s="272"/>
      <c r="P229" s="99" t="s">
        <v>5196</v>
      </c>
      <c r="Q229" s="100" t="s">
        <v>5193</v>
      </c>
      <c r="R229" s="100" t="s">
        <v>5194</v>
      </c>
      <c r="S229" s="100" t="s">
        <v>5195</v>
      </c>
      <c r="T229" s="100" t="s">
        <v>355</v>
      </c>
      <c r="U229" s="99" t="s">
        <v>5196</v>
      </c>
      <c r="V229" s="100" t="s">
        <v>5193</v>
      </c>
      <c r="W229" s="100" t="s">
        <v>5194</v>
      </c>
      <c r="X229" s="100" t="s">
        <v>5195</v>
      </c>
      <c r="Y229" s="100" t="s">
        <v>355</v>
      </c>
      <c r="Z229" s="99" t="s">
        <v>5196</v>
      </c>
      <c r="AA229" s="100" t="s">
        <v>5193</v>
      </c>
      <c r="AB229" s="100" t="s">
        <v>5194</v>
      </c>
      <c r="AC229" s="100" t="s">
        <v>5195</v>
      </c>
      <c r="AD229" s="100" t="s">
        <v>355</v>
      </c>
      <c r="AF229" s="133"/>
      <c r="AG229" s="148"/>
      <c r="AK229" s="149" t="s">
        <v>5197</v>
      </c>
      <c r="AL229" s="149" t="s">
        <v>5198</v>
      </c>
      <c r="AM229" s="149" t="s">
        <v>5199</v>
      </c>
      <c r="AN229" s="149" t="s">
        <v>5200</v>
      </c>
      <c r="AO229" s="93" t="s">
        <v>5197</v>
      </c>
      <c r="AP229" s="93" t="s">
        <v>5198</v>
      </c>
      <c r="AQ229" s="93" t="s">
        <v>5199</v>
      </c>
      <c r="AR229" s="93" t="s">
        <v>5200</v>
      </c>
      <c r="AS229" s="93" t="s">
        <v>5197</v>
      </c>
      <c r="AT229" s="93" t="s">
        <v>5198</v>
      </c>
      <c r="AU229" s="93" t="s">
        <v>5199</v>
      </c>
      <c r="AV229" s="93" t="s">
        <v>5200</v>
      </c>
      <c r="AW229" s="93" t="s">
        <v>5197</v>
      </c>
      <c r="AX229" s="93" t="s">
        <v>5198</v>
      </c>
      <c r="AY229" s="93" t="s">
        <v>5199</v>
      </c>
      <c r="AZ229" s="93" t="s">
        <v>5200</v>
      </c>
      <c r="BA229" s="93" t="s">
        <v>5197</v>
      </c>
      <c r="BB229" s="93" t="s">
        <v>5198</v>
      </c>
      <c r="BC229" s="93" t="s">
        <v>5199</v>
      </c>
      <c r="BD229" s="93" t="s">
        <v>5200</v>
      </c>
      <c r="BE229" s="93" t="s">
        <v>5197</v>
      </c>
      <c r="BF229" s="93" t="s">
        <v>5198</v>
      </c>
      <c r="BG229" s="93" t="s">
        <v>5199</v>
      </c>
      <c r="BH229" s="93" t="s">
        <v>5200</v>
      </c>
      <c r="BI229" s="149" t="s">
        <v>5197</v>
      </c>
      <c r="BJ229" s="149" t="s">
        <v>5198</v>
      </c>
      <c r="BK229" s="149" t="s">
        <v>5199</v>
      </c>
      <c r="BL229" s="149" t="s">
        <v>5200</v>
      </c>
      <c r="BM229" s="149" t="s">
        <v>5197</v>
      </c>
      <c r="BN229" s="149" t="s">
        <v>5198</v>
      </c>
      <c r="BO229" s="149" t="s">
        <v>5199</v>
      </c>
      <c r="BP229" s="149" t="s">
        <v>5200</v>
      </c>
      <c r="BQ229" s="149" t="s">
        <v>5197</v>
      </c>
      <c r="BR229" s="149" t="s">
        <v>5198</v>
      </c>
      <c r="BS229" s="149" t="s">
        <v>5199</v>
      </c>
      <c r="BT229" s="149" t="s">
        <v>5200</v>
      </c>
    </row>
    <row r="230" spans="1:72" customFormat="1" ht="24" customHeight="1" thickBot="1">
      <c r="A230" s="75"/>
      <c r="B230" s="56"/>
      <c r="C230" s="69" t="s">
        <v>4970</v>
      </c>
      <c r="D230" s="278" t="s">
        <v>5047</v>
      </c>
      <c r="E230" s="278"/>
      <c r="F230" s="278"/>
      <c r="G230" s="278"/>
      <c r="H230" s="278"/>
      <c r="I230" s="278"/>
      <c r="J230" s="258"/>
      <c r="K230" s="144"/>
      <c r="L230" s="144"/>
      <c r="M230" s="144"/>
      <c r="N230" s="144"/>
      <c r="O230" s="144"/>
      <c r="P230" s="144"/>
      <c r="Q230" s="144"/>
      <c r="R230" s="144"/>
      <c r="S230" s="144"/>
      <c r="T230" s="144"/>
      <c r="U230" s="144"/>
      <c r="V230" s="144"/>
      <c r="W230" s="144"/>
      <c r="X230" s="144"/>
      <c r="Y230" s="144"/>
      <c r="Z230" s="144"/>
      <c r="AA230" s="144"/>
      <c r="AB230" s="144"/>
      <c r="AC230" s="144"/>
      <c r="AD230" s="144"/>
      <c r="AF230" s="133"/>
      <c r="AK230" s="93">
        <f>K230</f>
        <v>0</v>
      </c>
      <c r="AL230" s="93">
        <f>COUNTIF(L230:O230,"NS")</f>
        <v>0</v>
      </c>
      <c r="AM230" s="93">
        <f>SUM(L230:O230)</f>
        <v>0</v>
      </c>
      <c r="AN230" s="169">
        <f>IF($AG$228=$AH$228, 0, IF(OR(AND(AK230=0, AL230&gt;0), AND(AK230="NS", AM230&gt;0), AND(AK230="NS", AM230=0, AL230=0)), 1, IF(OR( AND(AK230="NS", AM230=0, AL230&gt;0), AK230=AM230, COUNTIF(K230:O230,  "NA")=COUNTA(K230:O230)), 0, 1)))</f>
        <v>0</v>
      </c>
      <c r="AO230" s="93">
        <f>K230</f>
        <v>0</v>
      </c>
      <c r="AP230" s="93">
        <f>SUM(COUNTIF(P230,"NS"),COUNTIF(U230,"NS"),COUNTIF(Z230,"NS"),COUNTIF(P238,"NS"),COUNTIF(U238,"NS"),COUNTIF(Z238,"NS"))</f>
        <v>0</v>
      </c>
      <c r="AQ230" s="93">
        <f>SUM(P230,U230,Z230,P238,U238,Z238)</f>
        <v>0</v>
      </c>
      <c r="AR230" s="150">
        <f>IF($AG$228=$AH$228, 0, IF(OR(AND(AO230=0,AP230&gt;0),AND(AO230="NS",AQ230&gt;0),AND(AO230="NS",AQ230=0,AP230=0)),1,IF(OR(AND(AP230&gt;=2,AQ230&lt;AO230),AND(AO230="NS",AQ230=0,AP230&gt;0),AO230=AQ230),0,1)))</f>
        <v>0</v>
      </c>
      <c r="AS230" s="93">
        <f>L230</f>
        <v>0</v>
      </c>
      <c r="AT230" s="93">
        <f>SUM(COUNTIF(Q230,"NS"),COUNTIF(V230,"NS"),COUNTIF(AA230,"NS"),COUNTIF(Q238,"NS"),COUNTIF(V238,"NS"),COUNTIF(AA238,"NS"))</f>
        <v>0</v>
      </c>
      <c r="AU230" s="93">
        <f>SUM(Q230,V230,AA230,Q238,V238,AA238)</f>
        <v>0</v>
      </c>
      <c r="AV230" s="150">
        <f>IF($AG$228=$AH$228, 0, IF(OR(AND(AS230=0,AT230&gt;0),AND(AS230="NS",AU230&gt;0),AND(AS230="NS",AU230=0,AT230=0)),1,IF(OR(AND(AT230&gt;=2,AU230&lt;AS230),AND(AS230="NS",AU230=0,AT230&gt;0),AS230=AU230),0,1)))</f>
        <v>0</v>
      </c>
      <c r="AW230" s="93">
        <f>M230</f>
        <v>0</v>
      </c>
      <c r="AX230" s="93">
        <f>SUM(COUNTIF(R230,"NS"),COUNTIF(W230,"NS"),COUNTIF(AB230,"NS"),COUNTIF(R238,"NS"),COUNTIF(W238,"NS"),COUNTIF(AB238,"NS"))</f>
        <v>0</v>
      </c>
      <c r="AY230" s="93">
        <f>SUM(R230,W230,AB230,R238,W238,AB238)</f>
        <v>0</v>
      </c>
      <c r="AZ230" s="150">
        <f>IF($AG$228=$AH$228, 0, IF(OR(AND(AW230=0,AX230&gt;0),AND(AW230="NS",AY230&gt;0),AND(AW230="NS",AY230=0,AX230=0)),1,IF(OR(AND(AX230&gt;=2,AY230&lt;AW230),AND(AW230="NS",AY230=0,AX230&gt;0),AW230=AY230),0,1)))</f>
        <v>0</v>
      </c>
      <c r="BA230" s="93">
        <f>N230</f>
        <v>0</v>
      </c>
      <c r="BB230" s="93">
        <f>SUM(COUNTIF(S230,"NS"),COUNTIF(X230,"NS"),COUNTIF(AC230,"NS"),COUNTIF(S238,"NS"),COUNTIF(X238,"NS"),COUNTIF(AC238,"NS"))</f>
        <v>0</v>
      </c>
      <c r="BC230" s="93">
        <f>SUM(S230,X230,AC230,S238,X238,AC238)</f>
        <v>0</v>
      </c>
      <c r="BD230" s="150">
        <f>IF($AG$228=$AH$228, 0, IF(OR(AND(BA230=0,BB230&gt;0),AND(BA230="NS",BC230&gt;0),AND(BA230="NS",BC230=0,BB230=0)),1,IF(OR(AND(BB230&gt;=2,BC230&lt;BA230),AND(BA230="NS",BC230=0,BB230&gt;0),BA230=BC230),0,1)))</f>
        <v>0</v>
      </c>
      <c r="BE230" s="93">
        <f>O230</f>
        <v>0</v>
      </c>
      <c r="BF230" s="93">
        <f>SUM(COUNTIF(T230,"NS"),COUNTIF(Y230,"NS"),COUNTIF(AD230,"NS"),COUNTIF(T238,"NS"),COUNTIF(Y238,"NS"),COUNTIF(AD238,"NS"))</f>
        <v>0</v>
      </c>
      <c r="BG230" s="93">
        <f>SUM(T230,Y230,AD230,T238,Y238,AD238)</f>
        <v>0</v>
      </c>
      <c r="BH230" s="150">
        <f>IF($AG$228=$AH$228, 0, IF(OR(AND(BE230=0,BF230&gt;0),AND(BE230="NS",BG230&gt;0),AND(BE230="NS",BG230=0,BF230=0)),1,IF(OR(AND(BF230&gt;=2,BG230&lt;BE230),AND(BE230="NS",BG230=0,BF230&gt;0),BE230=BG230),0,1)))</f>
        <v>0</v>
      </c>
      <c r="BI230" s="93">
        <f>P230</f>
        <v>0</v>
      </c>
      <c r="BJ230" s="93">
        <f>COUNTIF(Q230:T230,"NS")</f>
        <v>0</v>
      </c>
      <c r="BK230" s="93">
        <f>SUM(Q230:T230)</f>
        <v>0</v>
      </c>
      <c r="BL230" s="169">
        <f>IF($AG$228=$AH$228, 0, IF(OR(AND(BI230=0, BJ230&gt;0), AND(BI230="NS", BK230&gt;0), AND(BI230="NS", BK230=0, BJ230=0)), 1, IF(OR(AND(BI230="NS", BK230=0, BJ230&gt;0), BI230=BK230, COUNTIF(P230:T230,  "NA")=COUNTA(P230:T230)), 0, 1)))</f>
        <v>0</v>
      </c>
      <c r="BM230" s="93">
        <f>U230</f>
        <v>0</v>
      </c>
      <c r="BN230" s="93">
        <f>COUNTIF(V230:Y230,"NS")</f>
        <v>0</v>
      </c>
      <c r="BO230" s="93">
        <f>SUM(V230:Y230)</f>
        <v>0</v>
      </c>
      <c r="BP230" s="169">
        <f>IF($AG$228=$AH$228, 0, IF(OR(AND(BM230=0, BN230&gt;0), AND(BM230="NS", BO230&gt;0), AND(BM230="NS", BO230=0, BN230=0)), 1, IF(OR( AND(BM230="NS", BO230=0, BN230&gt;0), BM230=BO230, COUNTIF(U230:Y230,  "NA")=COUNTA(U230:Y230)), 0, 1)))</f>
        <v>0</v>
      </c>
      <c r="BQ230" s="93">
        <f>Z230</f>
        <v>0</v>
      </c>
      <c r="BR230" s="93">
        <f>COUNTIF(AA230:AD230,"NS")</f>
        <v>0</v>
      </c>
      <c r="BS230" s="93">
        <f>SUM(AA230:AD230)</f>
        <v>0</v>
      </c>
      <c r="BT230" s="169">
        <f>IF($AG$228=$AH$228, 0, IF(OR(AND(BQ230=0, BR230&gt;0), AND(BQ230="NS", BS230&gt;0), AND(BQ230="NS", BS230=0, BR230=0)), 1, IF(OR( AND(BQ230="NS", BS230=0, BR230&gt;0), BQ230=BS230, COUNTIF(Z230:AD230,  "NA")=COUNTA(Z230:AD230)), 0, 1)))</f>
        <v>0</v>
      </c>
    </row>
    <row r="231" spans="1:72" customFormat="1" ht="24" customHeight="1" thickBot="1">
      <c r="A231" s="75"/>
      <c r="B231" s="56"/>
      <c r="C231" s="69" t="s">
        <v>4971</v>
      </c>
      <c r="D231" s="278" t="s">
        <v>5048</v>
      </c>
      <c r="E231" s="278"/>
      <c r="F231" s="278"/>
      <c r="G231" s="278"/>
      <c r="H231" s="278"/>
      <c r="I231" s="278"/>
      <c r="J231" s="258"/>
      <c r="K231" s="144"/>
      <c r="L231" s="144"/>
      <c r="M231" s="144"/>
      <c r="N231" s="144"/>
      <c r="O231" s="144"/>
      <c r="P231" s="144"/>
      <c r="Q231" s="144"/>
      <c r="R231" s="144"/>
      <c r="S231" s="144"/>
      <c r="T231" s="144"/>
      <c r="U231" s="144"/>
      <c r="V231" s="144"/>
      <c r="W231" s="144"/>
      <c r="X231" s="144"/>
      <c r="Y231" s="144"/>
      <c r="Z231" s="144"/>
      <c r="AA231" s="144"/>
      <c r="AB231" s="144"/>
      <c r="AC231" s="144"/>
      <c r="AD231" s="144"/>
      <c r="AF231" s="133"/>
      <c r="AK231" s="93">
        <f>K231</f>
        <v>0</v>
      </c>
      <c r="AL231" s="93">
        <f>COUNTIF(L231:O231,"NS")</f>
        <v>0</v>
      </c>
      <c r="AM231" s="93">
        <f>SUM(L231:O231)</f>
        <v>0</v>
      </c>
      <c r="AN231" s="169">
        <f>IF($AG$228=$AH$228, 0, IF(OR(AND(AK231=0, AL231&gt;0), AND(AK231="NS", AM231&gt;0), AND(AK231="NS", AM231=0, AL231=0)), 1, IF(OR( AND(AK231="NS", AM231=0, AL231&gt;0), AK231=AM231, COUNTIF(K231:O231,  "NA")=COUNTA(K231:O231)), 0, 1)))</f>
        <v>0</v>
      </c>
      <c r="AO231" s="93">
        <f>K231</f>
        <v>0</v>
      </c>
      <c r="AP231" s="93">
        <f>SUM(COUNTIF(P231,"NS"),COUNTIF(U231,"NS"),COUNTIF(Z231,"NS"),COUNTIF(P239,"NS"),COUNTIF(U239,"NS"),COUNTIF(Z239,"NS"))</f>
        <v>0</v>
      </c>
      <c r="AQ231" s="93">
        <f>SUM(P231,U231,Z231,P239,U239,Z239)</f>
        <v>0</v>
      </c>
      <c r="AR231" s="150">
        <f>IF($AG$228=$AH$228, 0, IF(OR(AND(AO231=0,AP231&gt;0),AND(AO231="NS",AQ231&gt;0),AND(AO231="NS",AQ231=0,AP231=0)),1,IF(OR(AND(AP231&gt;=2,AQ231&lt;AO231),AND(AO231="NS",AQ231=0,AP231&gt;0),AO231=AQ231),0,1)))</f>
        <v>0</v>
      </c>
      <c r="AS231" s="93">
        <f>L231</f>
        <v>0</v>
      </c>
      <c r="AT231" s="93">
        <f>SUM(COUNTIF(Q231,"NS"),COUNTIF(V231,"NS"),COUNTIF(AA231,"NS"),COUNTIF(Q239,"NS"),COUNTIF(V239,"NS"),COUNTIF(AA239,"NS"))</f>
        <v>0</v>
      </c>
      <c r="AU231" s="93">
        <f>SUM(Q231,V231,AA231,Q239,V239,AA239)</f>
        <v>0</v>
      </c>
      <c r="AV231" s="150">
        <f>IF($AG$228=$AH$228, 0, IF(OR(AND(AS231=0,AT231&gt;0),AND(AS231="NS",AU231&gt;0),AND(AS231="NS",AU231=0,AT231=0)),1,IF(OR(AND(AT231&gt;=2,AU231&lt;AS231),AND(AS231="NS",AU231=0,AT231&gt;0),AS231=AU231),0,1)))</f>
        <v>0</v>
      </c>
      <c r="AW231" s="93">
        <f>M231</f>
        <v>0</v>
      </c>
      <c r="AX231" s="93">
        <f>SUM(COUNTIF(R231,"NS"),COUNTIF(W231,"NS"),COUNTIF(AB231,"NS"),COUNTIF(R239,"NS"),COUNTIF(W239,"NS"),COUNTIF(AB239,"NS"))</f>
        <v>0</v>
      </c>
      <c r="AY231" s="93">
        <f>SUM(R231,W231,AB231,R239,W239,AB239)</f>
        <v>0</v>
      </c>
      <c r="AZ231" s="150">
        <f>IF($AG$228=$AH$228, 0, IF(OR(AND(AW231=0,AX231&gt;0),AND(AW231="NS",AY231&gt;0),AND(AW231="NS",AY231=0,AX231=0)),1,IF(OR(AND(AX231&gt;=2,AY231&lt;AW231),AND(AW231="NS",AY231=0,AX231&gt;0),AW231=AY231),0,1)))</f>
        <v>0</v>
      </c>
      <c r="BA231" s="93">
        <f>N231</f>
        <v>0</v>
      </c>
      <c r="BB231" s="93">
        <f>SUM(COUNTIF(S231,"NS"),COUNTIF(X231,"NS"),COUNTIF(AC231,"NS"),COUNTIF(S239,"NS"),COUNTIF(X239,"NS"),COUNTIF(AC239,"NS"))</f>
        <v>0</v>
      </c>
      <c r="BC231" s="93">
        <f>SUM(S231,X231,AC231,S239,X239,AC239)</f>
        <v>0</v>
      </c>
      <c r="BD231" s="150">
        <f>IF($AG$228=$AH$228, 0, IF(OR(AND(BA231=0,BB231&gt;0),AND(BA231="NS",BC231&gt;0),AND(BA231="NS",BC231=0,BB231=0)),1,IF(OR(AND(BB231&gt;=2,BC231&lt;BA231),AND(BA231="NS",BC231=0,BB231&gt;0),BA231=BC231),0,1)))</f>
        <v>0</v>
      </c>
      <c r="BE231" s="93">
        <f>O231</f>
        <v>0</v>
      </c>
      <c r="BF231" s="93">
        <f>SUM(COUNTIF(T231,"NS"),COUNTIF(Y231,"NS"),COUNTIF(AD231,"NS"),COUNTIF(T239,"NS"),COUNTIF(Y239,"NS"),COUNTIF(AD239,"NS"))</f>
        <v>0</v>
      </c>
      <c r="BG231" s="93">
        <f>SUM(T231,Y231,AD231,T239,Y239,AD239)</f>
        <v>0</v>
      </c>
      <c r="BH231" s="150">
        <f>IF($AG$228=$AH$228, 0, IF(OR(AND(BE231=0,BF231&gt;0),AND(BE231="NS",BG231&gt;0),AND(BE231="NS",BG231=0,BF231=0)),1,IF(OR(AND(BF231&gt;=2,BG231&lt;BE231),AND(BE231="NS",BG231=0,BF231&gt;0),BE231=BG231),0,1)))</f>
        <v>0</v>
      </c>
      <c r="BI231" s="93">
        <f>P231</f>
        <v>0</v>
      </c>
      <c r="BJ231" s="93">
        <f>COUNTIF(Q231:T231,"NS")</f>
        <v>0</v>
      </c>
      <c r="BK231" s="93">
        <f>SUM(Q231:T231)</f>
        <v>0</v>
      </c>
      <c r="BL231" s="169">
        <f>IF($AG$228=$AH$228, 0, IF(OR(AND(BI231=0, BJ231&gt;0), AND(BI231="NS", BK231&gt;0), AND(BI231="NS", BK231=0, BJ231=0)), 1, IF(OR(AND(BI231="NS", BK231=0, BJ231&gt;0), BI231=BK231, COUNTIF(P231:T231,  "NA")=COUNTA(P231:T231)), 0, 1)))</f>
        <v>0</v>
      </c>
      <c r="BM231" s="93">
        <f>U231</f>
        <v>0</v>
      </c>
      <c r="BN231" s="93">
        <f>COUNTIF(V231:Y231,"NS")</f>
        <v>0</v>
      </c>
      <c r="BO231" s="93">
        <f>SUM(V231:Y231)</f>
        <v>0</v>
      </c>
      <c r="BP231" s="169">
        <f>IF($AG$228=$AH$228, 0, IF(OR(AND(BM231=0, BN231&gt;0), AND(BM231="NS", BO231&gt;0), AND(BM231="NS", BO231=0, BN231=0)), 1, IF(OR( AND(BM231="NS", BO231=0, BN231&gt;0), BM231=BO231, COUNTIF(U231:Y231,  "NA")=COUNTA(U231:Y231)), 0, 1)))</f>
        <v>0</v>
      </c>
      <c r="BQ231" s="93">
        <f>Z231</f>
        <v>0</v>
      </c>
      <c r="BR231" s="93">
        <f>COUNTIF(AA231:AD231,"NS")</f>
        <v>0</v>
      </c>
      <c r="BS231" s="93">
        <f>SUM(AA231:AD231)</f>
        <v>0</v>
      </c>
      <c r="BT231" s="169">
        <f>IF($AG$228=$AH$228, 0, IF(OR(AND(BQ231=0, BR231&gt;0), AND(BQ231="NS", BS231&gt;0), AND(BQ231="NS", BS231=0, BR231=0)), 1, IF(OR( AND(BQ231="NS", BS231=0, BR231&gt;0), BQ231=BS231, COUNTIF(Z231:AD231,  "NA")=COUNTA(Z231:AD231)), 0, 1)))</f>
        <v>0</v>
      </c>
    </row>
    <row r="232" spans="1:72" customFormat="1" ht="15" customHeight="1">
      <c r="A232" s="75"/>
      <c r="B232" s="56"/>
      <c r="C232" s="56"/>
      <c r="D232" s="56"/>
      <c r="E232" s="56"/>
      <c r="F232" s="56"/>
      <c r="G232" s="56"/>
      <c r="H232" s="56"/>
      <c r="J232" s="68" t="s">
        <v>5201</v>
      </c>
      <c r="K232" s="71">
        <f t="shared" ref="K232:AD232" si="4">IF(AND(SUM(K230:K231)=0,COUNTIF(K230:K231,"NS")&gt;0),"NS",
IF(AND(SUM(K230:K231)=0,COUNTIF(K230:K231,0)&gt;0),0,
IF(AND(SUM(K230:K231)=0,COUNTIF(K230:K231,"NA")&gt;0),"NA",
SUM(K230:K231))))</f>
        <v>0</v>
      </c>
      <c r="L232" s="71">
        <f t="shared" si="4"/>
        <v>0</v>
      </c>
      <c r="M232" s="71">
        <f t="shared" si="4"/>
        <v>0</v>
      </c>
      <c r="N232" s="71">
        <f t="shared" si="4"/>
        <v>0</v>
      </c>
      <c r="O232" s="71">
        <f t="shared" si="4"/>
        <v>0</v>
      </c>
      <c r="P232" s="71">
        <f t="shared" si="4"/>
        <v>0</v>
      </c>
      <c r="Q232" s="71">
        <f t="shared" si="4"/>
        <v>0</v>
      </c>
      <c r="R232" s="71">
        <f t="shared" si="4"/>
        <v>0</v>
      </c>
      <c r="S232" s="71">
        <f t="shared" si="4"/>
        <v>0</v>
      </c>
      <c r="T232" s="71">
        <f t="shared" si="4"/>
        <v>0</v>
      </c>
      <c r="U232" s="71">
        <f t="shared" si="4"/>
        <v>0</v>
      </c>
      <c r="V232" s="71">
        <f t="shared" si="4"/>
        <v>0</v>
      </c>
      <c r="W232" s="71">
        <f t="shared" si="4"/>
        <v>0</v>
      </c>
      <c r="X232" s="71">
        <f t="shared" si="4"/>
        <v>0</v>
      </c>
      <c r="Y232" s="71">
        <f t="shared" si="4"/>
        <v>0</v>
      </c>
      <c r="Z232" s="71">
        <f t="shared" si="4"/>
        <v>0</v>
      </c>
      <c r="AA232" s="71">
        <f t="shared" si="4"/>
        <v>0</v>
      </c>
      <c r="AB232" s="71">
        <f t="shared" si="4"/>
        <v>0</v>
      </c>
      <c r="AC232" s="71">
        <f t="shared" si="4"/>
        <v>0</v>
      </c>
      <c r="AD232" s="71">
        <f t="shared" si="4"/>
        <v>0</v>
      </c>
      <c r="AF232" s="133"/>
      <c r="AN232" s="146">
        <f>SUM(AN230:AN231)</f>
        <v>0</v>
      </c>
      <c r="AR232" s="146">
        <f>SUM(AR230:AR231)</f>
        <v>0</v>
      </c>
      <c r="AV232" s="146">
        <f>SUM(AV230:AV231)</f>
        <v>0</v>
      </c>
      <c r="AZ232" s="146">
        <f>SUM(AZ230:AZ231)</f>
        <v>0</v>
      </c>
      <c r="BD232" s="146">
        <f>SUM(BD230:BD231)</f>
        <v>0</v>
      </c>
      <c r="BH232" s="146">
        <f>SUM(BH230:BH231)</f>
        <v>0</v>
      </c>
      <c r="BL232" s="146">
        <f>SUM(BL230:BL231)</f>
        <v>0</v>
      </c>
      <c r="BP232" s="146">
        <f>SUM(BP230:BP231)</f>
        <v>0</v>
      </c>
      <c r="BT232" s="146">
        <f>SUM(BT230:BT231)</f>
        <v>0</v>
      </c>
    </row>
    <row r="233" spans="1:72" customFormat="1" ht="15" customHeight="1">
      <c r="A233" s="75"/>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c r="AA233" s="56"/>
      <c r="AB233" s="56"/>
      <c r="AC233" s="56"/>
      <c r="AD233" s="56"/>
      <c r="AF233" s="133"/>
    </row>
    <row r="234" spans="1:72" customFormat="1" ht="15" customHeight="1">
      <c r="A234" s="75"/>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c r="AA234" s="261" t="s">
        <v>5202</v>
      </c>
      <c r="AB234" s="261"/>
      <c r="AC234" s="261"/>
      <c r="AD234" s="261"/>
      <c r="AF234" s="133"/>
    </row>
    <row r="235" spans="1:72" customFormat="1" ht="24" customHeight="1">
      <c r="A235" s="75"/>
      <c r="B235" s="56"/>
      <c r="C235" s="262" t="s">
        <v>5044</v>
      </c>
      <c r="D235" s="263"/>
      <c r="E235" s="263"/>
      <c r="F235" s="263"/>
      <c r="G235" s="263"/>
      <c r="H235" s="263"/>
      <c r="I235" s="263"/>
      <c r="J235" s="263"/>
      <c r="K235" s="263"/>
      <c r="L235" s="263"/>
      <c r="M235" s="263"/>
      <c r="N235" s="263"/>
      <c r="O235" s="264"/>
      <c r="P235" s="246" t="s">
        <v>5191</v>
      </c>
      <c r="Q235" s="246"/>
      <c r="R235" s="246"/>
      <c r="S235" s="246"/>
      <c r="T235" s="246"/>
      <c r="U235" s="246"/>
      <c r="V235" s="246"/>
      <c r="W235" s="246"/>
      <c r="X235" s="246"/>
      <c r="Y235" s="246"/>
      <c r="Z235" s="246"/>
      <c r="AA235" s="246"/>
      <c r="AB235" s="246"/>
      <c r="AC235" s="246"/>
      <c r="AD235" s="246"/>
      <c r="AF235" s="133"/>
    </row>
    <row r="236" spans="1:72" customFormat="1" ht="36" customHeight="1">
      <c r="A236" s="75"/>
      <c r="B236" s="56"/>
      <c r="C236" s="265"/>
      <c r="D236" s="266"/>
      <c r="E236" s="266"/>
      <c r="F236" s="266"/>
      <c r="G236" s="266"/>
      <c r="H236" s="266"/>
      <c r="I236" s="266"/>
      <c r="J236" s="266"/>
      <c r="K236" s="266"/>
      <c r="L236" s="266"/>
      <c r="M236" s="266"/>
      <c r="N236" s="266"/>
      <c r="O236" s="267"/>
      <c r="P236" s="188" t="s">
        <v>5058</v>
      </c>
      <c r="Q236" s="188"/>
      <c r="R236" s="188"/>
      <c r="S236" s="188"/>
      <c r="T236" s="188"/>
      <c r="U236" s="188" t="s">
        <v>5059</v>
      </c>
      <c r="V236" s="188"/>
      <c r="W236" s="188"/>
      <c r="X236" s="188"/>
      <c r="Y236" s="188"/>
      <c r="Z236" s="188" t="s">
        <v>5203</v>
      </c>
      <c r="AA236" s="188"/>
      <c r="AB236" s="188"/>
      <c r="AC236" s="188"/>
      <c r="AD236" s="188"/>
      <c r="AF236" s="133"/>
    </row>
    <row r="237" spans="1:72" customFormat="1" ht="219.95" customHeight="1" thickBot="1">
      <c r="A237" s="75"/>
      <c r="B237" s="56"/>
      <c r="C237" s="268"/>
      <c r="D237" s="269"/>
      <c r="E237" s="269"/>
      <c r="F237" s="269"/>
      <c r="G237" s="269"/>
      <c r="H237" s="269"/>
      <c r="I237" s="269"/>
      <c r="J237" s="269"/>
      <c r="K237" s="269"/>
      <c r="L237" s="269"/>
      <c r="M237" s="269"/>
      <c r="N237" s="269"/>
      <c r="O237" s="270"/>
      <c r="P237" s="99" t="s">
        <v>5196</v>
      </c>
      <c r="Q237" s="100" t="s">
        <v>5193</v>
      </c>
      <c r="R237" s="100" t="s">
        <v>5194</v>
      </c>
      <c r="S237" s="100" t="s">
        <v>5195</v>
      </c>
      <c r="T237" s="100" t="s">
        <v>355</v>
      </c>
      <c r="U237" s="99" t="s">
        <v>5196</v>
      </c>
      <c r="V237" s="100" t="s">
        <v>5193</v>
      </c>
      <c r="W237" s="100" t="s">
        <v>5194</v>
      </c>
      <c r="X237" s="100" t="s">
        <v>5195</v>
      </c>
      <c r="Y237" s="100" t="s">
        <v>355</v>
      </c>
      <c r="Z237" s="99" t="s">
        <v>5196</v>
      </c>
      <c r="AA237" s="100" t="s">
        <v>5193</v>
      </c>
      <c r="AB237" s="100" t="s">
        <v>5194</v>
      </c>
      <c r="AC237" s="100" t="s">
        <v>5195</v>
      </c>
      <c r="AD237" s="100" t="s">
        <v>355</v>
      </c>
      <c r="AF237" s="133"/>
      <c r="AK237" s="149" t="s">
        <v>5197</v>
      </c>
      <c r="AL237" s="149" t="s">
        <v>5198</v>
      </c>
      <c r="AM237" s="149" t="s">
        <v>5199</v>
      </c>
      <c r="AN237" s="149" t="s">
        <v>5200</v>
      </c>
      <c r="AO237" s="149" t="s">
        <v>5197</v>
      </c>
      <c r="AP237" s="149" t="s">
        <v>5198</v>
      </c>
      <c r="AQ237" s="149" t="s">
        <v>5199</v>
      </c>
      <c r="AR237" s="149" t="s">
        <v>5200</v>
      </c>
      <c r="AS237" s="149" t="s">
        <v>5197</v>
      </c>
      <c r="AT237" s="149" t="s">
        <v>5198</v>
      </c>
      <c r="AU237" s="149" t="s">
        <v>5199</v>
      </c>
      <c r="AV237" s="149" t="s">
        <v>5200</v>
      </c>
    </row>
    <row r="238" spans="1:72" customFormat="1" ht="15" customHeight="1" thickBot="1">
      <c r="A238" s="75"/>
      <c r="B238" s="56"/>
      <c r="C238" s="69" t="s">
        <v>4970</v>
      </c>
      <c r="D238" s="258" t="s">
        <v>5047</v>
      </c>
      <c r="E238" s="259"/>
      <c r="F238" s="259"/>
      <c r="G238" s="259"/>
      <c r="H238" s="259"/>
      <c r="I238" s="259"/>
      <c r="J238" s="259"/>
      <c r="K238" s="259"/>
      <c r="L238" s="259"/>
      <c r="M238" s="259"/>
      <c r="N238" s="259"/>
      <c r="O238" s="260"/>
      <c r="P238" s="144"/>
      <c r="Q238" s="144"/>
      <c r="R238" s="144"/>
      <c r="S238" s="144"/>
      <c r="T238" s="144"/>
      <c r="U238" s="144"/>
      <c r="V238" s="144"/>
      <c r="W238" s="144"/>
      <c r="X238" s="144"/>
      <c r="Y238" s="144"/>
      <c r="Z238" s="144"/>
      <c r="AA238" s="144"/>
      <c r="AB238" s="144"/>
      <c r="AC238" s="144"/>
      <c r="AD238" s="144"/>
      <c r="AF238" s="133"/>
      <c r="AK238" s="93">
        <f>P238</f>
        <v>0</v>
      </c>
      <c r="AL238" s="93">
        <f>COUNTIF(Q238:T238,"NS")</f>
        <v>0</v>
      </c>
      <c r="AM238" s="93">
        <f>SUM(Q238:T238)</f>
        <v>0</v>
      </c>
      <c r="AN238" s="169">
        <f>IF($AG$228=$AH$228, 0, IF(OR(AND(AK238=0, AL238&gt;0), AND(AK238="NS", AM238&gt;0), AND(AK238="NS", AM238=0, AL238=0)), 1, IF(OR( AND(AK238="NS", AM238=0, AL238&gt;0), AK238=AM238, COUNTIF(P238:T238,  "NA")=COUNTA(P238:T238)), 0, 1)))</f>
        <v>0</v>
      </c>
      <c r="AO238" s="93">
        <f>U238</f>
        <v>0</v>
      </c>
      <c r="AP238" s="93">
        <f>COUNTIF(V238:Y238,"NS")</f>
        <v>0</v>
      </c>
      <c r="AQ238" s="93">
        <f>SUM(V238:Y238)</f>
        <v>0</v>
      </c>
      <c r="AR238" s="169">
        <f>IF($AG$228=$AH$228, 0, IF(OR(AND(AO238=0, AP238&gt;0), AND(AO238="NS", AQ238&gt;0), AND(AO238="NS", AQ238=0, AP238=0)), 1, IF(OR( AND(AO238="NS", AQ238=0, AP238&gt;0), AO238=AQ238, COUNTIF(U238:Y238,  "NA")=COUNTA(U238:Y238)), 0, 1)))</f>
        <v>0</v>
      </c>
      <c r="AS238" s="93">
        <f>Z238</f>
        <v>0</v>
      </c>
      <c r="AT238" s="93">
        <f>COUNTIF(AA238:AD238,"NS")</f>
        <v>0</v>
      </c>
      <c r="AU238" s="93">
        <f>SUM(AA238:AD238)</f>
        <v>0</v>
      </c>
      <c r="AV238" s="169">
        <f>IF($AG$228=$AH$228, 0, IF(OR(AND(AS238=0, AT238&gt;0), AND(AS238="NS", AU238&gt;0), AND(AS238="NS", AU238=0, AT238=0)), 1, IF(OR(AND(AS238="NS", AU238=0, AT238&gt;0), AS238=AU238, COUNTIF(Z238:AD238,  "NA")=COUNTA(Z238:AD238)), 0, 1)))</f>
        <v>0</v>
      </c>
    </row>
    <row r="239" spans="1:72" customFormat="1" ht="15" customHeight="1" thickBot="1">
      <c r="A239" s="75"/>
      <c r="B239" s="56"/>
      <c r="C239" s="69" t="s">
        <v>4971</v>
      </c>
      <c r="D239" s="258" t="s">
        <v>5048</v>
      </c>
      <c r="E239" s="259"/>
      <c r="F239" s="259"/>
      <c r="G239" s="259"/>
      <c r="H239" s="259"/>
      <c r="I239" s="259"/>
      <c r="J239" s="259"/>
      <c r="K239" s="259"/>
      <c r="L239" s="259"/>
      <c r="M239" s="259"/>
      <c r="N239" s="259"/>
      <c r="O239" s="260"/>
      <c r="P239" s="144"/>
      <c r="Q239" s="144"/>
      <c r="R239" s="144"/>
      <c r="S239" s="144"/>
      <c r="T239" s="144"/>
      <c r="U239" s="144"/>
      <c r="V239" s="144"/>
      <c r="W239" s="144"/>
      <c r="X239" s="144"/>
      <c r="Y239" s="144"/>
      <c r="Z239" s="144"/>
      <c r="AA239" s="144"/>
      <c r="AB239" s="144"/>
      <c r="AC239" s="144"/>
      <c r="AD239" s="144"/>
      <c r="AF239" s="133"/>
      <c r="AK239" s="93">
        <f>P239</f>
        <v>0</v>
      </c>
      <c r="AL239" s="93">
        <f>COUNTIF(Q239:T239,"NS")</f>
        <v>0</v>
      </c>
      <c r="AM239" s="93">
        <f>SUM(Q239:T239)</f>
        <v>0</v>
      </c>
      <c r="AN239" s="169">
        <f>IF($AG$228=$AH$228, 0, IF(OR(AND(AK239=0, AL239&gt;0), AND(AK239="NS", AM239&gt;0), AND(AK239="NS", AM239=0, AL239=0)), 1, IF(OR(AND(AK239="NS", AM239=0, AL239&gt;0), AK239=AM239, COUNTIF(P239:T239,  "NA")=COUNTA(P239:T239)), 0, 1)))</f>
        <v>0</v>
      </c>
      <c r="AO239" s="93">
        <f>U239</f>
        <v>0</v>
      </c>
      <c r="AP239" s="93">
        <f>COUNTIF(V239:Y239,"NS")</f>
        <v>0</v>
      </c>
      <c r="AQ239" s="93">
        <f>SUM(V239:Y239)</f>
        <v>0</v>
      </c>
      <c r="AR239" s="169">
        <f>IF($AG$228=$AH$228, 0, IF(OR(AND(AO239=0, AP239&gt;0), AND(AO239="NS", AQ239&gt;0), AND(AO239="NS", AQ239=0, AP239=0)), 1, IF(OR(AND(AO239="NS", AQ239=0, AP239&gt;0), AO239=AQ239, COUNTIF(U239:Y239,  "NA")=COUNTA(U239:Y239)), 0, 1)))</f>
        <v>0</v>
      </c>
      <c r="AS239" s="93">
        <f>Z239</f>
        <v>0</v>
      </c>
      <c r="AT239" s="93">
        <f>COUNTIF(AA239:AD239,"NS")</f>
        <v>0</v>
      </c>
      <c r="AU239" s="93">
        <f>SUM(AA239:AD239)</f>
        <v>0</v>
      </c>
      <c r="AV239" s="169">
        <f>IF($AG$228=$AH$228, 0, IF(OR(AND(AS239=0, AT239&gt;0), AND(AS239="NS", AU239&gt;0), AND(AS239="NS", AU239=0, AT239=0)), 1, IF(OR(AND(AS239="NS", AU239=0, AT239&gt;0), AS239=AU239, COUNTIF(Z239:AD239,  "NA")=COUNTA(Z239:AD239)), 0, 1)))</f>
        <v>0</v>
      </c>
    </row>
    <row r="240" spans="1:72" customFormat="1" ht="15" customHeight="1">
      <c r="A240" s="75"/>
      <c r="B240" s="56"/>
      <c r="C240" s="56"/>
      <c r="D240" s="56"/>
      <c r="E240" s="56"/>
      <c r="F240" s="56"/>
      <c r="G240" s="56"/>
      <c r="H240" s="56"/>
      <c r="J240" s="56"/>
      <c r="K240" s="56"/>
      <c r="L240" s="56"/>
      <c r="M240" s="56"/>
      <c r="N240" s="68"/>
      <c r="O240" s="56"/>
      <c r="P240" s="71">
        <f t="shared" ref="P240:AD240" si="5">IF(AND(SUM(P238:P239)=0,COUNTIF(P238:P239,"NS")&gt;0),"NS",
IF(AND(SUM(P238:P239)=0,COUNTIF(P238:P239,0)&gt;0),0,
IF(AND(SUM(P238:P239)=0,COUNTIF(P238:P239,"NA")&gt;0),"NA",
SUM(P238:P239))))</f>
        <v>0</v>
      </c>
      <c r="Q240" s="71">
        <f t="shared" si="5"/>
        <v>0</v>
      </c>
      <c r="R240" s="71">
        <f t="shared" si="5"/>
        <v>0</v>
      </c>
      <c r="S240" s="71">
        <f t="shared" si="5"/>
        <v>0</v>
      </c>
      <c r="T240" s="71">
        <f t="shared" si="5"/>
        <v>0</v>
      </c>
      <c r="U240" s="71">
        <f t="shared" si="5"/>
        <v>0</v>
      </c>
      <c r="V240" s="71">
        <f t="shared" si="5"/>
        <v>0</v>
      </c>
      <c r="W240" s="71">
        <f t="shared" si="5"/>
        <v>0</v>
      </c>
      <c r="X240" s="71">
        <f t="shared" si="5"/>
        <v>0</v>
      </c>
      <c r="Y240" s="71">
        <f t="shared" si="5"/>
        <v>0</v>
      </c>
      <c r="Z240" s="71">
        <f t="shared" si="5"/>
        <v>0</v>
      </c>
      <c r="AA240" s="71">
        <f t="shared" si="5"/>
        <v>0</v>
      </c>
      <c r="AB240" s="71">
        <f t="shared" si="5"/>
        <v>0</v>
      </c>
      <c r="AC240" s="71">
        <f t="shared" si="5"/>
        <v>0</v>
      </c>
      <c r="AD240" s="71">
        <f t="shared" si="5"/>
        <v>0</v>
      </c>
      <c r="AF240" s="133"/>
      <c r="AN240" s="146">
        <f>SUM(AN238:AN239)</f>
        <v>0</v>
      </c>
      <c r="AR240" s="146">
        <f>SUM(AR238:AR239)</f>
        <v>0</v>
      </c>
      <c r="AV240" s="146">
        <f>SUM(AV238:AV239)</f>
        <v>0</v>
      </c>
    </row>
    <row r="241" spans="1:72" ht="15" customHeight="1">
      <c r="A241" s="75"/>
      <c r="B241" s="276" t="str">
        <f>IF(AND(SUM(COUNTIF(K230:AD231,"NS"),COUNTIF(P238:AD239,"NS"),)&lt;&gt;0,C243=""),"Si registro NS favor de emitir un comentario que explique su uso en la casilla al final de la pregunta","")</f>
        <v/>
      </c>
      <c r="C241" s="276"/>
      <c r="D241" s="276"/>
      <c r="E241" s="276"/>
      <c r="F241" s="276"/>
      <c r="G241" s="276"/>
      <c r="H241" s="276"/>
      <c r="I241" s="276"/>
      <c r="J241" s="276"/>
      <c r="K241" s="276"/>
      <c r="L241" s="276"/>
      <c r="M241" s="276"/>
      <c r="N241" s="276"/>
      <c r="O241" s="276"/>
      <c r="P241" s="276"/>
      <c r="Q241" s="276"/>
      <c r="R241" s="276"/>
      <c r="S241" s="276"/>
      <c r="T241" s="276"/>
      <c r="U241" s="276"/>
      <c r="V241" s="276"/>
      <c r="W241" s="276"/>
      <c r="X241" s="276"/>
      <c r="Y241" s="276"/>
      <c r="Z241" s="276"/>
      <c r="AA241" s="276"/>
      <c r="AB241" s="276"/>
      <c r="AC241" s="276"/>
      <c r="AD241" s="276"/>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row>
    <row r="242" spans="1:72" ht="24" customHeight="1">
      <c r="A242" s="119"/>
      <c r="B242" s="28"/>
      <c r="C242" s="226" t="s">
        <v>5049</v>
      </c>
      <c r="D242" s="226"/>
      <c r="E242" s="226"/>
      <c r="F242" s="226"/>
      <c r="G242" s="226"/>
      <c r="H242" s="226"/>
      <c r="I242" s="226"/>
      <c r="J242" s="226"/>
      <c r="K242" s="226"/>
      <c r="L242" s="226"/>
      <c r="M242" s="226"/>
      <c r="N242" s="226"/>
      <c r="O242" s="226"/>
      <c r="P242" s="226"/>
      <c r="Q242" s="226"/>
      <c r="R242" s="226"/>
      <c r="S242" s="226"/>
      <c r="T242" s="226"/>
      <c r="U242" s="226"/>
      <c r="V242" s="226"/>
      <c r="W242" s="226"/>
      <c r="X242" s="226"/>
      <c r="Y242" s="226"/>
      <c r="Z242" s="226"/>
      <c r="AA242" s="226"/>
      <c r="AB242" s="226"/>
      <c r="AC242" s="226"/>
      <c r="AD242" s="226"/>
    </row>
    <row r="243" spans="1:72" ht="60" customHeight="1">
      <c r="A243" s="119"/>
      <c r="B243" s="28"/>
      <c r="C243" s="273"/>
      <c r="D243" s="274"/>
      <c r="E243" s="274"/>
      <c r="F243" s="274"/>
      <c r="G243" s="274"/>
      <c r="H243" s="274"/>
      <c r="I243" s="274"/>
      <c r="J243" s="274"/>
      <c r="K243" s="274"/>
      <c r="L243" s="274"/>
      <c r="M243" s="274"/>
      <c r="N243" s="274"/>
      <c r="O243" s="274"/>
      <c r="P243" s="274"/>
      <c r="Q243" s="274"/>
      <c r="R243" s="274"/>
      <c r="S243" s="274"/>
      <c r="T243" s="274"/>
      <c r="U243" s="274"/>
      <c r="V243" s="274"/>
      <c r="W243" s="274"/>
      <c r="X243" s="274"/>
      <c r="Y243" s="274"/>
      <c r="Z243" s="274"/>
      <c r="AA243" s="274"/>
      <c r="AB243" s="274"/>
      <c r="AC243" s="274"/>
      <c r="AD243" s="275"/>
      <c r="AG243" s="166" t="s">
        <v>5055</v>
      </c>
      <c r="AH243" s="166"/>
      <c r="AI243" s="166"/>
      <c r="AJ243" s="166" t="s">
        <v>5056</v>
      </c>
      <c r="AK243" s="166"/>
      <c r="AL243" s="166"/>
      <c r="AM243" s="166" t="s">
        <v>5057</v>
      </c>
      <c r="AN243" s="166"/>
      <c r="AO243" s="166"/>
      <c r="AP243" s="166" t="s">
        <v>5058</v>
      </c>
      <c r="AQ243" s="166"/>
      <c r="AR243" s="166"/>
      <c r="AS243" s="166" t="s">
        <v>5059</v>
      </c>
      <c r="AT243" s="166"/>
      <c r="AU243" s="166"/>
      <c r="AV243" s="166" t="s">
        <v>5204</v>
      </c>
      <c r="AW243" s="167"/>
      <c r="AX243" s="167"/>
    </row>
    <row r="244" spans="1:72" ht="15" customHeight="1">
      <c r="A244" s="112"/>
      <c r="B244" s="247" t="str">
        <f>IF(SUM(AN232:BH232)&gt;=1,"Error: verificar la suma por fila de las columnas Totales de los contratos realizados (tabla 1 + tabla 2).","")</f>
        <v/>
      </c>
      <c r="C244" s="247"/>
      <c r="D244" s="247"/>
      <c r="E244" s="247"/>
      <c r="F244" s="247"/>
      <c r="G244" s="247"/>
      <c r="H244" s="247"/>
      <c r="I244" s="247"/>
      <c r="J244" s="247"/>
      <c r="K244" s="247"/>
      <c r="L244" s="247"/>
      <c r="M244" s="247"/>
      <c r="N244" s="247"/>
      <c r="O244" s="247"/>
      <c r="P244" s="247"/>
      <c r="Q244" s="247"/>
      <c r="R244" s="247"/>
      <c r="S244" s="247"/>
      <c r="T244" s="247"/>
      <c r="U244" s="247"/>
      <c r="V244" s="247"/>
      <c r="W244" s="247"/>
      <c r="X244" s="247"/>
      <c r="Y244" s="247"/>
      <c r="Z244" s="247"/>
      <c r="AA244" s="247"/>
      <c r="AB244" s="247"/>
      <c r="AC244" s="247"/>
      <c r="AD244" s="247"/>
      <c r="AG244" s="166">
        <f>M53</f>
        <v>0</v>
      </c>
      <c r="AH244" s="166">
        <f>Q230</f>
        <v>0</v>
      </c>
      <c r="AI244" s="168">
        <f>IF(AND(IF(AND($AH$228&gt;$AG$228,AG244&lt;&gt;"x",OR(SUM(AH244)&gt;0,AH244="NS")),1,0)&gt;=1,$C$260=""),1,0)</f>
        <v>0</v>
      </c>
      <c r="AJ244" s="166">
        <f>P53</f>
        <v>0</v>
      </c>
      <c r="AK244" s="166">
        <f>V230</f>
        <v>0</v>
      </c>
      <c r="AL244" s="168">
        <f>IF(AND(IF(AND($AH$228&gt;$AG$228,AJ244&lt;&gt;"x",OR(SUM(AK244)&gt;0,AK244="NS")),1,0)&gt;=1,$C$260=""),1,0)</f>
        <v>0</v>
      </c>
      <c r="AM244" s="166">
        <f>S53</f>
        <v>0</v>
      </c>
      <c r="AN244" s="166">
        <f>AA230</f>
        <v>0</v>
      </c>
      <c r="AO244" s="168">
        <f>IF(AND(IF(AND($AH$228&gt;$AG$228,AM244&lt;&gt;"x",OR(SUM(AN244)&gt;0,AN244="NS")),1,0)&gt;=1,$C$260=""),1,0)</f>
        <v>0</v>
      </c>
      <c r="AP244" s="166">
        <f>V53</f>
        <v>0</v>
      </c>
      <c r="AQ244" s="166">
        <f>Q238</f>
        <v>0</v>
      </c>
      <c r="AR244" s="168">
        <f>IF(AND(IF(AND($AH$228&gt;$AG$228,AP244&lt;&gt;"x",OR(SUM(AQ244)&gt;0,AQ244="NS")),1,0)&gt;=1,$C$260=""),1,0)</f>
        <v>0</v>
      </c>
      <c r="AS244" s="166">
        <f>Y53</f>
        <v>0</v>
      </c>
      <c r="AT244" s="166">
        <f>V238</f>
        <v>0</v>
      </c>
      <c r="AU244" s="168">
        <f>IF(AND(IF(AND($AH$228&gt;$AG$228,AS244&lt;&gt;"x",OR(SUM(AT244)&gt;0,AT244="NS")),1,0)&gt;=1,$C$260=""),1,0)</f>
        <v>0</v>
      </c>
      <c r="AV244" s="166">
        <f>AB53</f>
        <v>0</v>
      </c>
      <c r="AW244" s="167">
        <f>AA238</f>
        <v>0</v>
      </c>
      <c r="AX244" s="168">
        <f>IF(AND(IF(AND($AH$228&gt;$AG$228,AV244&lt;&gt;"x",OR(SUM(AW244)&gt;0,AW244="NS")),1,0)&gt;=1,$C$260=""),1,0)</f>
        <v>0</v>
      </c>
    </row>
    <row r="245" spans="1:72" ht="15" customHeight="1">
      <c r="A245" s="112"/>
      <c r="B245" s="247" t="str">
        <f>IF(SUM(BL232)&gt;=1,"Error: verificar la suma por fila de Adjudicación directa.","")</f>
        <v/>
      </c>
      <c r="C245" s="247"/>
      <c r="D245" s="247"/>
      <c r="E245" s="247"/>
      <c r="F245" s="247"/>
      <c r="G245" s="247"/>
      <c r="H245" s="247"/>
      <c r="I245" s="247"/>
      <c r="J245" s="247"/>
      <c r="K245" s="247"/>
      <c r="L245" s="247"/>
      <c r="M245" s="247"/>
      <c r="N245" s="247"/>
      <c r="O245" s="247"/>
      <c r="P245" s="247"/>
      <c r="Q245" s="247" t="str">
        <f>IF(SUM(BP232)&gt;=1,"Error: verificar la suma por fila de Invitación restringida.","")</f>
        <v/>
      </c>
      <c r="R245" s="247"/>
      <c r="S245" s="247"/>
      <c r="T245" s="247"/>
      <c r="U245" s="247"/>
      <c r="V245" s="247"/>
      <c r="W245" s="247"/>
      <c r="X245" s="247"/>
      <c r="Y245" s="247"/>
      <c r="Z245" s="247"/>
      <c r="AA245" s="247"/>
      <c r="AB245" s="247"/>
      <c r="AC245" s="247"/>
      <c r="AD245" s="247"/>
      <c r="AG245" s="166">
        <f>M54</f>
        <v>0</v>
      </c>
      <c r="AH245" s="166">
        <f>Q231</f>
        <v>0</v>
      </c>
      <c r="AI245" s="168">
        <f>IF(AND(IF(AND($AH$228&gt;$AG$228,AG245&lt;&gt;"x",OR(SUM(AH245)&gt;0,AH245="NS")),1,0)&gt;=1,$C$260=""),1,0)</f>
        <v>0</v>
      </c>
      <c r="AJ245" s="166">
        <f>P54</f>
        <v>0</v>
      </c>
      <c r="AK245" s="166">
        <f>V231</f>
        <v>0</v>
      </c>
      <c r="AL245" s="168">
        <f>IF(AND(IF(AND($AH$228&gt;$AG$228,AJ245&lt;&gt;"x",OR(SUM(AK245)&gt;0,AK245="NS")),1,0)&gt;=1,$C$260=""),1,0)</f>
        <v>0</v>
      </c>
      <c r="AM245" s="166">
        <f>S54</f>
        <v>0</v>
      </c>
      <c r="AN245" s="166">
        <f>AA231</f>
        <v>0</v>
      </c>
      <c r="AO245" s="168">
        <f>IF(AND(IF(AND($AH$228&gt;$AG$228,AM245&lt;&gt;"x",OR(SUM(AN245)&gt;0,AN245="NS")),1,0)&gt;=1,$C$260=""),1,0)</f>
        <v>0</v>
      </c>
      <c r="AP245" s="166">
        <f>V54</f>
        <v>0</v>
      </c>
      <c r="AQ245" s="166">
        <f>Q239</f>
        <v>0</v>
      </c>
      <c r="AR245" s="168">
        <f>IF(AND(IF(AND($AH$228&gt;$AG$228,AP245&lt;&gt;"x",OR(SUM(AQ245)&gt;0,AQ245="NS")),1,0)&gt;=1,$C$260=""),1,0)</f>
        <v>0</v>
      </c>
      <c r="AS245" s="166">
        <f>Y54</f>
        <v>0</v>
      </c>
      <c r="AT245" s="166">
        <f>V239</f>
        <v>0</v>
      </c>
      <c r="AU245" s="168">
        <f>IF(AND(IF(AND($AH$228&gt;$AG$228,AS245&lt;&gt;"x",OR(SUM(AT245)&gt;0,AT245="NS")),1,0)&gt;=1,$C$260=""),1,0)</f>
        <v>0</v>
      </c>
      <c r="AV245" s="166">
        <f>AB54</f>
        <v>0</v>
      </c>
      <c r="AW245" s="167">
        <f>AA239</f>
        <v>0</v>
      </c>
      <c r="AX245" s="168">
        <f>IF(AND(IF(AND($AH$228&gt;$AG$228,AV245&lt;&gt;"x",OR(SUM(AW245)&gt;0,AW245="NS")),1,0)&gt;=1,$C$260=""),1,0)</f>
        <v>0</v>
      </c>
    </row>
    <row r="246" spans="1:72" ht="15" customHeight="1">
      <c r="A246" s="112"/>
      <c r="B246" s="247" t="str">
        <f>IF(SUM(BT232)&gt;=1,"Error: verificar la suma por fila de Licitación Pública.","")</f>
        <v/>
      </c>
      <c r="C246" s="247"/>
      <c r="D246" s="247"/>
      <c r="E246" s="247"/>
      <c r="F246" s="247"/>
      <c r="G246" s="247"/>
      <c r="H246" s="247"/>
      <c r="I246" s="247"/>
      <c r="J246" s="247"/>
      <c r="K246" s="247"/>
      <c r="L246" s="247"/>
      <c r="M246" s="247"/>
      <c r="N246" s="247"/>
      <c r="O246" s="247"/>
      <c r="P246" s="247"/>
      <c r="Q246" s="247" t="str">
        <f>IF(SUM(AN240)&gt;=1,"Error: verificar la suma por fila de Licitación pública Nacional.","")</f>
        <v/>
      </c>
      <c r="R246" s="247"/>
      <c r="S246" s="247"/>
      <c r="T246" s="247"/>
      <c r="U246" s="247"/>
      <c r="V246" s="247"/>
      <c r="W246" s="247"/>
      <c r="X246" s="247"/>
      <c r="Y246" s="247"/>
      <c r="Z246" s="247"/>
      <c r="AA246" s="247"/>
      <c r="AB246" s="247"/>
      <c r="AC246" s="247"/>
      <c r="AD246" s="247"/>
      <c r="AG246"/>
      <c r="AH246"/>
      <c r="AI246">
        <f>SUM(AI228:AI244)</f>
        <v>0</v>
      </c>
      <c r="AJ246"/>
      <c r="AK246"/>
      <c r="AL246">
        <f>SUM(AL228:AL244)</f>
        <v>0</v>
      </c>
      <c r="AM246"/>
      <c r="AN246"/>
      <c r="AO246">
        <f>SUM(AO228:AO244)</f>
        <v>0</v>
      </c>
      <c r="AP246"/>
      <c r="AQ246"/>
      <c r="AR246">
        <f>SUM(AR228:AR244)</f>
        <v>0</v>
      </c>
      <c r="AS246"/>
      <c r="AT246"/>
      <c r="AU246">
        <f>SUM(AU228:AU244)</f>
        <v>0</v>
      </c>
      <c r="AV246"/>
      <c r="AW246"/>
      <c r="AX246">
        <f>SUM(AX228:AX244)</f>
        <v>0</v>
      </c>
    </row>
    <row r="247" spans="1:72" ht="15" customHeight="1">
      <c r="A247" s="112"/>
      <c r="B247" s="247" t="str">
        <f>IF(SUM(AR240)&gt;=1,"Error: verificar la suma por fila de Licitación pública Internacional.","")</f>
        <v/>
      </c>
      <c r="C247" s="247"/>
      <c r="D247" s="247"/>
      <c r="E247" s="247"/>
      <c r="F247" s="247"/>
      <c r="G247" s="247"/>
      <c r="H247" s="247"/>
      <c r="I247" s="247"/>
      <c r="J247" s="247"/>
      <c r="K247" s="247"/>
      <c r="L247" s="247"/>
      <c r="M247" s="247"/>
      <c r="N247" s="247"/>
      <c r="O247" s="247"/>
      <c r="P247" s="247"/>
      <c r="Q247" s="247" t="str">
        <f>IF(SUM(AV240)&gt;=1,"Error: verificar la suma por fila de Otro procedimiento.","")</f>
        <v/>
      </c>
      <c r="R247" s="247"/>
      <c r="S247" s="247"/>
      <c r="T247" s="247"/>
      <c r="U247" s="247"/>
      <c r="V247" s="247"/>
      <c r="W247" s="247"/>
      <c r="X247" s="247"/>
      <c r="Y247" s="247"/>
      <c r="Z247" s="247"/>
      <c r="AA247" s="247"/>
      <c r="AB247" s="247"/>
      <c r="AC247" s="247"/>
      <c r="AD247" s="247"/>
    </row>
    <row r="248" spans="1:72" ht="33" customHeight="1">
      <c r="A248" s="120"/>
      <c r="B248" s="247" t="str">
        <f>IF(AND(C243="",SUM(COUNTIF(K230:AD231,"NS"),COUNTIF(P238:AD239,"NS"))&gt;0),"En el recuadro de comentarios proporcione una justificación respecto del uso de ´´NS´´","")</f>
        <v/>
      </c>
      <c r="C248" s="247"/>
      <c r="D248" s="247"/>
      <c r="E248" s="247"/>
      <c r="F248" s="247"/>
      <c r="G248" s="247"/>
      <c r="H248" s="247"/>
      <c r="I248" s="247"/>
      <c r="J248" s="247"/>
      <c r="K248" s="247"/>
      <c r="L248" s="247"/>
      <c r="M248" s="247"/>
      <c r="N248" s="247"/>
      <c r="O248" s="247"/>
      <c r="P248" s="247"/>
      <c r="Q248" s="329" t="str">
        <f>IF(SUM(AI246:AX246)&gt;0,"verificar la consistencia entre normativa propia de la pregunta 8.2 y los contratos con recursos propios (justificar en su caso).","")</f>
        <v/>
      </c>
      <c r="R248" s="329"/>
      <c r="S248" s="329"/>
      <c r="T248" s="329"/>
      <c r="U248" s="329"/>
      <c r="V248" s="329"/>
      <c r="W248" s="329"/>
      <c r="X248" s="329"/>
      <c r="Y248" s="329"/>
      <c r="Z248" s="329"/>
      <c r="AA248" s="329"/>
      <c r="AB248" s="329"/>
      <c r="AC248" s="329"/>
      <c r="AD248" s="329"/>
    </row>
    <row r="249" spans="1:72" ht="15" customHeight="1">
      <c r="A249" s="120"/>
      <c r="B249" s="295" t="str">
        <f>IF(AJ228=0,"","Error: debe completar toda la información requerida.")</f>
        <v/>
      </c>
      <c r="C249" s="295"/>
      <c r="D249" s="295"/>
      <c r="E249" s="295"/>
      <c r="F249" s="295"/>
      <c r="G249" s="295"/>
      <c r="H249" s="295"/>
      <c r="I249" s="295"/>
      <c r="J249" s="295"/>
      <c r="K249" s="295"/>
      <c r="L249" s="295"/>
      <c r="M249" s="295"/>
      <c r="N249" s="295"/>
      <c r="O249" s="295"/>
      <c r="P249" s="295"/>
      <c r="Q249" s="295"/>
      <c r="R249" s="295"/>
      <c r="S249" s="295"/>
      <c r="T249" s="295"/>
      <c r="U249" s="295"/>
      <c r="V249" s="295"/>
      <c r="W249" s="295"/>
      <c r="X249" s="295"/>
      <c r="Y249" s="295"/>
      <c r="Z249" s="295"/>
      <c r="AA249" s="295"/>
      <c r="AB249" s="295"/>
      <c r="AC249" s="295"/>
      <c r="AD249" s="295"/>
    </row>
    <row r="250" spans="1:72" ht="24" customHeight="1">
      <c r="A250" s="59" t="s">
        <v>5205</v>
      </c>
      <c r="B250" s="248" t="s">
        <v>5206</v>
      </c>
      <c r="C250" s="248"/>
      <c r="D250" s="248"/>
      <c r="E250" s="248"/>
      <c r="F250" s="248"/>
      <c r="G250" s="248"/>
      <c r="H250" s="248"/>
      <c r="I250" s="248"/>
      <c r="J250" s="248"/>
      <c r="K250" s="248"/>
      <c r="L250" s="248"/>
      <c r="M250" s="248"/>
      <c r="N250" s="248"/>
      <c r="O250" s="248"/>
      <c r="P250" s="248"/>
      <c r="Q250" s="248"/>
      <c r="R250" s="248"/>
      <c r="S250" s="248"/>
      <c r="T250" s="248"/>
      <c r="U250" s="248"/>
      <c r="V250" s="248"/>
      <c r="W250" s="248"/>
      <c r="X250" s="248"/>
      <c r="Y250" s="248"/>
      <c r="Z250" s="248"/>
      <c r="AA250" s="248"/>
      <c r="AB250" s="248"/>
      <c r="AC250" s="248"/>
      <c r="AD250" s="248"/>
    </row>
    <row r="251" spans="1:72" ht="24" customHeight="1">
      <c r="A251" s="59"/>
      <c r="B251" s="95"/>
      <c r="C251" s="242" t="s">
        <v>5207</v>
      </c>
      <c r="D251" s="242"/>
      <c r="E251" s="242"/>
      <c r="F251" s="242"/>
      <c r="G251" s="242"/>
      <c r="H251" s="242"/>
      <c r="I251" s="242"/>
      <c r="J251" s="242"/>
      <c r="K251" s="242"/>
      <c r="L251" s="242"/>
      <c r="M251" s="242"/>
      <c r="N251" s="242"/>
      <c r="O251" s="242"/>
      <c r="P251" s="242"/>
      <c r="Q251" s="242"/>
      <c r="R251" s="242"/>
      <c r="S251" s="242"/>
      <c r="T251" s="242"/>
      <c r="U251" s="242"/>
      <c r="V251" s="242"/>
      <c r="W251" s="242"/>
      <c r="X251" s="242"/>
      <c r="Y251" s="242"/>
      <c r="Z251" s="242"/>
      <c r="AA251" s="242"/>
      <c r="AB251" s="242"/>
      <c r="AC251" s="242"/>
      <c r="AD251" s="242"/>
    </row>
    <row r="252" spans="1:72" ht="15" customHeight="1">
      <c r="A252" s="75"/>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c r="AA252" s="56"/>
      <c r="AB252" s="56"/>
      <c r="AC252" s="56"/>
      <c r="AD252" s="56"/>
    </row>
    <row r="253" spans="1:72" customFormat="1" ht="15" customHeight="1">
      <c r="A253" s="75"/>
      <c r="B253" s="56"/>
      <c r="C253" s="56"/>
      <c r="D253" s="56"/>
      <c r="E253" s="56"/>
      <c r="F253" s="56"/>
      <c r="G253" s="56"/>
      <c r="H253" s="56"/>
      <c r="I253" s="56"/>
      <c r="J253" s="56"/>
      <c r="K253" s="56"/>
      <c r="L253" s="56"/>
      <c r="M253" s="56"/>
      <c r="N253" s="56"/>
      <c r="O253" s="56"/>
      <c r="P253" s="56"/>
      <c r="Q253" s="56"/>
      <c r="R253" s="56"/>
      <c r="S253" s="56"/>
      <c r="T253" s="56"/>
      <c r="AA253" s="261" t="s">
        <v>5190</v>
      </c>
      <c r="AB253" s="261"/>
      <c r="AC253" s="261"/>
      <c r="AD253" s="261"/>
      <c r="AF253" s="133"/>
    </row>
    <row r="254" spans="1:72" customFormat="1" ht="24" customHeight="1">
      <c r="A254" s="75"/>
      <c r="B254" s="56"/>
      <c r="C254" s="262" t="s">
        <v>5044</v>
      </c>
      <c r="D254" s="263"/>
      <c r="E254" s="263"/>
      <c r="F254" s="263"/>
      <c r="G254" s="263"/>
      <c r="H254" s="263"/>
      <c r="I254" s="263"/>
      <c r="J254" s="264"/>
      <c r="K254" s="249" t="s">
        <v>5208</v>
      </c>
      <c r="L254" s="250"/>
      <c r="M254" s="250"/>
      <c r="N254" s="250"/>
      <c r="O254" s="250"/>
      <c r="P254" s="250"/>
      <c r="Q254" s="250"/>
      <c r="R254" s="250"/>
      <c r="S254" s="250"/>
      <c r="T254" s="250"/>
      <c r="U254" s="250"/>
      <c r="V254" s="250"/>
      <c r="W254" s="250"/>
      <c r="X254" s="250"/>
      <c r="Y254" s="250"/>
      <c r="Z254" s="250"/>
      <c r="AA254" s="250"/>
      <c r="AB254" s="250"/>
      <c r="AC254" s="250"/>
      <c r="AD254" s="251"/>
      <c r="AF254" s="133"/>
      <c r="AG254" t="s">
        <v>5040</v>
      </c>
      <c r="AH254" t="s">
        <v>5041</v>
      </c>
      <c r="AI254" t="s">
        <v>5042</v>
      </c>
      <c r="AJ254" t="s">
        <v>5043</v>
      </c>
    </row>
    <row r="255" spans="1:72" customFormat="1" ht="36" customHeight="1">
      <c r="A255" s="75"/>
      <c r="B255" s="56"/>
      <c r="C255" s="265"/>
      <c r="D255" s="266"/>
      <c r="E255" s="266"/>
      <c r="F255" s="266"/>
      <c r="G255" s="266"/>
      <c r="H255" s="266"/>
      <c r="I255" s="266"/>
      <c r="J255" s="267"/>
      <c r="K255" s="271" t="s">
        <v>5192</v>
      </c>
      <c r="L255" s="272" t="s">
        <v>5193</v>
      </c>
      <c r="M255" s="272" t="s">
        <v>5194</v>
      </c>
      <c r="N255" s="272" t="s">
        <v>5195</v>
      </c>
      <c r="O255" s="272" t="s">
        <v>355</v>
      </c>
      <c r="P255" s="188" t="s">
        <v>5055</v>
      </c>
      <c r="Q255" s="188"/>
      <c r="R255" s="188"/>
      <c r="S255" s="188"/>
      <c r="T255" s="188"/>
      <c r="U255" s="206" t="s">
        <v>5056</v>
      </c>
      <c r="V255" s="207"/>
      <c r="W255" s="207"/>
      <c r="X255" s="207"/>
      <c r="Y255" s="208"/>
      <c r="Z255" s="206" t="s">
        <v>5057</v>
      </c>
      <c r="AA255" s="207"/>
      <c r="AB255" s="207"/>
      <c r="AC255" s="207"/>
      <c r="AD255" s="208"/>
      <c r="AF255" s="133"/>
      <c r="AG255">
        <f>SUM(COUNTBLANK(K257:AD258),COUNTBLANK(P265:AD266))</f>
        <v>70</v>
      </c>
      <c r="AH255">
        <v>70</v>
      </c>
      <c r="AI255">
        <f>IF(SUM(AG261:AZ262,BA261:BO262)=0,AG255,1)</f>
        <v>70</v>
      </c>
      <c r="AJ255" s="145">
        <f>IF(OR(AG255=AH255, AG255=AI255 ), 0, 1)</f>
        <v>0</v>
      </c>
    </row>
    <row r="256" spans="1:72" customFormat="1" ht="219.95" customHeight="1">
      <c r="A256" s="75"/>
      <c r="B256" s="56"/>
      <c r="C256" s="268"/>
      <c r="D256" s="269"/>
      <c r="E256" s="269"/>
      <c r="F256" s="269"/>
      <c r="G256" s="269"/>
      <c r="H256" s="269"/>
      <c r="I256" s="269"/>
      <c r="J256" s="270"/>
      <c r="K256" s="271"/>
      <c r="L256" s="272"/>
      <c r="M256" s="272"/>
      <c r="N256" s="272"/>
      <c r="O256" s="272"/>
      <c r="P256" s="99" t="s">
        <v>5196</v>
      </c>
      <c r="Q256" s="100" t="s">
        <v>5193</v>
      </c>
      <c r="R256" s="100" t="s">
        <v>5194</v>
      </c>
      <c r="S256" s="100" t="s">
        <v>5195</v>
      </c>
      <c r="T256" s="100" t="s">
        <v>355</v>
      </c>
      <c r="U256" s="99" t="s">
        <v>5196</v>
      </c>
      <c r="V256" s="100" t="s">
        <v>5193</v>
      </c>
      <c r="W256" s="100" t="s">
        <v>5194</v>
      </c>
      <c r="X256" s="100" t="s">
        <v>5195</v>
      </c>
      <c r="Y256" s="100" t="s">
        <v>355</v>
      </c>
      <c r="Z256" s="99" t="s">
        <v>5196</v>
      </c>
      <c r="AA256" s="100" t="s">
        <v>5193</v>
      </c>
      <c r="AB256" s="100" t="s">
        <v>5194</v>
      </c>
      <c r="AC256" s="100" t="s">
        <v>5195</v>
      </c>
      <c r="AD256" s="100" t="s">
        <v>355</v>
      </c>
      <c r="AF256" s="133"/>
      <c r="AK256" s="149" t="s">
        <v>5197</v>
      </c>
      <c r="AL256" s="149" t="s">
        <v>5198</v>
      </c>
      <c r="AM256" s="149" t="s">
        <v>5199</v>
      </c>
      <c r="AN256" s="149" t="s">
        <v>5200</v>
      </c>
      <c r="AO256" s="93" t="s">
        <v>5197</v>
      </c>
      <c r="AP256" s="93" t="s">
        <v>5198</v>
      </c>
      <c r="AQ256" s="93" t="s">
        <v>5199</v>
      </c>
      <c r="AR256" s="93" t="s">
        <v>5200</v>
      </c>
      <c r="AS256" s="93" t="s">
        <v>5197</v>
      </c>
      <c r="AT256" s="93" t="s">
        <v>5198</v>
      </c>
      <c r="AU256" s="93" t="s">
        <v>5199</v>
      </c>
      <c r="AV256" s="93" t="s">
        <v>5200</v>
      </c>
      <c r="AW256" s="93" t="s">
        <v>5197</v>
      </c>
      <c r="AX256" s="93" t="s">
        <v>5198</v>
      </c>
      <c r="AY256" s="93" t="s">
        <v>5199</v>
      </c>
      <c r="AZ256" s="93" t="s">
        <v>5200</v>
      </c>
      <c r="BA256" s="93" t="s">
        <v>5197</v>
      </c>
      <c r="BB256" s="93" t="s">
        <v>5198</v>
      </c>
      <c r="BC256" s="93" t="s">
        <v>5199</v>
      </c>
      <c r="BD256" s="93" t="s">
        <v>5200</v>
      </c>
      <c r="BE256" s="93" t="s">
        <v>5197</v>
      </c>
      <c r="BF256" s="93" t="s">
        <v>5198</v>
      </c>
      <c r="BG256" s="93" t="s">
        <v>5199</v>
      </c>
      <c r="BH256" s="93" t="s">
        <v>5200</v>
      </c>
      <c r="BI256" s="149" t="s">
        <v>5197</v>
      </c>
      <c r="BJ256" s="149" t="s">
        <v>5198</v>
      </c>
      <c r="BK256" s="149" t="s">
        <v>5199</v>
      </c>
      <c r="BL256" s="149" t="s">
        <v>5200</v>
      </c>
      <c r="BM256" s="149" t="s">
        <v>5197</v>
      </c>
      <c r="BN256" s="149" t="s">
        <v>5198</v>
      </c>
      <c r="BO256" s="149" t="s">
        <v>5199</v>
      </c>
      <c r="BP256" s="149" t="s">
        <v>5200</v>
      </c>
      <c r="BQ256" s="149" t="s">
        <v>5197</v>
      </c>
      <c r="BR256" s="149" t="s">
        <v>5198</v>
      </c>
      <c r="BS256" s="149" t="s">
        <v>5199</v>
      </c>
      <c r="BT256" s="149" t="s">
        <v>5200</v>
      </c>
    </row>
    <row r="257" spans="1:73" customFormat="1" ht="24" customHeight="1">
      <c r="A257" s="75"/>
      <c r="B257" s="56"/>
      <c r="C257" s="69" t="s">
        <v>4970</v>
      </c>
      <c r="D257" s="278" t="s">
        <v>5047</v>
      </c>
      <c r="E257" s="278"/>
      <c r="F257" s="278"/>
      <c r="G257" s="278"/>
      <c r="H257" s="278"/>
      <c r="I257" s="278"/>
      <c r="J257" s="258"/>
      <c r="K257" s="144"/>
      <c r="L257" s="144"/>
      <c r="M257" s="144"/>
      <c r="N257" s="144"/>
      <c r="O257" s="144"/>
      <c r="P257" s="144"/>
      <c r="Q257" s="144"/>
      <c r="R257" s="144"/>
      <c r="S257" s="144"/>
      <c r="T257" s="144"/>
      <c r="U257" s="144"/>
      <c r="V257" s="144"/>
      <c r="W257" s="144"/>
      <c r="X257" s="144"/>
      <c r="Y257" s="144"/>
      <c r="Z257" s="144"/>
      <c r="AA257" s="144"/>
      <c r="AB257" s="144"/>
      <c r="AC257" s="144"/>
      <c r="AD257" s="144"/>
      <c r="AF257" s="133"/>
      <c r="AK257" s="93">
        <f>K257</f>
        <v>0</v>
      </c>
      <c r="AL257" s="93">
        <f>COUNTIF(L257:O257,"NS")</f>
        <v>0</v>
      </c>
      <c r="AM257" s="93">
        <f>SUM(L257:O257)</f>
        <v>0</v>
      </c>
      <c r="AN257" s="150">
        <f>IF($AG$255=$AH$255, 0, IF(OR(AND(AK257=0,AL257&gt;0),AND(AK257="NS",AM257&gt;0),AND(AK257="NS",AM257=0,AL257=0)),1,IF(OR(AND(AK257="NS",AM257=0,AL257&gt;0),AK257=AM257),0,1)))</f>
        <v>0</v>
      </c>
      <c r="AO257" s="93">
        <f>K257</f>
        <v>0</v>
      </c>
      <c r="AP257" s="93">
        <f>SUM(COUNTIF(P257,"NS"),COUNTIF(U257,"NS"),COUNTIF(Z257,"NS"),COUNTIF(P265,"NS"),COUNTIF(U265,"NS"),COUNTIF(Z265,"NS"))</f>
        <v>0</v>
      </c>
      <c r="AQ257" s="93">
        <f>SUM(P257,U257,Z257,P265,U265,Z265)</f>
        <v>0</v>
      </c>
      <c r="AR257" s="150">
        <f>IF($AG$255=$AH$255, 0, IF(OR(AND(AO257=0,AP257&gt;0),AND(AO257="NS",AQ257&gt;0),AND(AO257="NS",AQ257=0,AP257=0)),1,IF(OR(AND(AP257&gt;=2,AQ257&lt;AO257),AND(AO257="NS",AQ257=0,AP257&gt;0),AO257=AQ257),0,1)))</f>
        <v>0</v>
      </c>
      <c r="AS257" s="93">
        <f>L257</f>
        <v>0</v>
      </c>
      <c r="AT257" s="93">
        <f>SUM(COUNTIF(Q257,"NS"),COUNTIF(V257,"NS"),COUNTIF(AA257,"NS"),COUNTIF(Q265,"NS"),COUNTIF(V265,"NS"),COUNTIF(AA265,"NS"))</f>
        <v>0</v>
      </c>
      <c r="AU257" s="93">
        <f>SUM(Q257,V257,AA257,Q265,V265,AA265)</f>
        <v>0</v>
      </c>
      <c r="AV257" s="150">
        <f>IF($AG$255=$AH$255, 0, IF(OR(AND(AS257=0,AT257&gt;0),AND(AS257="NS",AU257&gt;0),AND(AS257="NS",AU257=0,AT257=0)),1,IF(OR(AND(AT257&gt;=2,AU257&lt;AS257),AND(AS257="NS",AU257=0,AT257&gt;0),AS257=AU257),0,1)))</f>
        <v>0</v>
      </c>
      <c r="AW257" s="93">
        <f>M257</f>
        <v>0</v>
      </c>
      <c r="AX257" s="93">
        <f>SUM(COUNTIF(R257,"NS"),COUNTIF(W257,"NS"),COUNTIF(AB257,"NS"),COUNTIF(R265,"NS"),COUNTIF(W265,"NS"),COUNTIF(AB265,"NS"))</f>
        <v>0</v>
      </c>
      <c r="AY257" s="93">
        <f>SUM(R257,W257,AB257,R265,W265,AB265)</f>
        <v>0</v>
      </c>
      <c r="AZ257" s="150">
        <f>IF($AG$255=$AH$255, 0, IF(OR(AND(AW257=0,AX257&gt;0),AND(AW257="NS",AY257&gt;0),AND(AW257="NS",AY257=0,AX257=0)),1,IF(OR(AND(AX257&gt;=2,AY257&lt;AW257),AND(AW257="NS",AY257=0,AX257&gt;0),AW257=AY257),0,1)))</f>
        <v>0</v>
      </c>
      <c r="BA257" s="93">
        <f>N257</f>
        <v>0</v>
      </c>
      <c r="BB257" s="93">
        <f>SUM(COUNTIF(S257,"NS"),COUNTIF(X257,"NS"),COUNTIF(AC257,"NS"),COUNTIF(S265,"NS"),COUNTIF(X265,"NS"),COUNTIF(AC265,"NS"))</f>
        <v>0</v>
      </c>
      <c r="BC257" s="93">
        <f>SUM(S257,X257,AC257,S265,X265,AC265)</f>
        <v>0</v>
      </c>
      <c r="BD257" s="150">
        <f>IF($AG$255=$AH$255, 0, IF(OR(AND(BA257=0,BB257&gt;0),AND(BA257="NS",BC257&gt;0),AND(BA257="NS",BC257=0,BB257=0)),1,IF(OR(AND(BB257&gt;=2,BC257&lt;BA257),AND(BA257="NS",BC257=0,BB257&gt;0),BA257=BC257),0,1)))</f>
        <v>0</v>
      </c>
      <c r="BE257" s="93">
        <f>O257</f>
        <v>0</v>
      </c>
      <c r="BF257" s="93">
        <f>SUM(COUNTIF(T257,"NS"),COUNTIF(Y257,"NS"),COUNTIF(AD257,"NS"),COUNTIF(T265,"NS"),COUNTIF(Y265,"NS"),COUNTIF(AD265,"NS"))</f>
        <v>0</v>
      </c>
      <c r="BG257" s="93">
        <f>SUM(T257,Y257,AD257,T265,Y265,AD265)</f>
        <v>0</v>
      </c>
      <c r="BH257" s="150">
        <f>IF($AG$255=$AH$255, 0, IF(OR(AND(BE257=0,BF257&gt;0),AND(BE257="NS",BG257&gt;0),AND(BE257="NS",BG257=0,BF257=0)),1,IF(OR(AND(BF257&gt;=2,BG257&lt;BE257),AND(BE257="NS",BG257=0,BF257&gt;0),BE257=BG257),0,1)))</f>
        <v>0</v>
      </c>
      <c r="BI257" s="93">
        <f>P257</f>
        <v>0</v>
      </c>
      <c r="BJ257" s="93">
        <f>COUNTIF(Q257:T257,"NS")</f>
        <v>0</v>
      </c>
      <c r="BK257" s="93">
        <f>SUM(Q257:T257)</f>
        <v>0</v>
      </c>
      <c r="BL257" s="150">
        <f>IF($AG$255=$AH$255, 0, IF(OR(AND(BI257=0,BJ257&gt;0),AND(BI257="NS",BK257&gt;0),AND(BI257="NS",BK257=0,BJ257=0)),1,IF(OR(AND(BI257="NS",BK257=0,BJ257&gt;0),BI257=BK257),0,1)))</f>
        <v>0</v>
      </c>
      <c r="BM257" s="93">
        <f>U257</f>
        <v>0</v>
      </c>
      <c r="BN257" s="93">
        <f>COUNTIF(V257:Y257,"NS")</f>
        <v>0</v>
      </c>
      <c r="BO257" s="93">
        <f>SUM(V257:Y257)</f>
        <v>0</v>
      </c>
      <c r="BP257" s="150">
        <f>IF($AG$255=$AH$255, 0, IF(OR(AND(BM257=0,BN257&gt;0),AND(BM257="NS",BO257&gt;0),AND(BM257="NS",BO257=0,BN257=0)),1,IF(OR(AND(BM257="NS",BO257=0,BN257&gt;0),BM257=BO257),0,1)))</f>
        <v>0</v>
      </c>
      <c r="BQ257" s="93">
        <f>Z257</f>
        <v>0</v>
      </c>
      <c r="BR257" s="93">
        <f>COUNTIF(AA257:AD257,"NS")</f>
        <v>0</v>
      </c>
      <c r="BS257" s="93">
        <f>SUM(AA257:AD257)</f>
        <v>0</v>
      </c>
      <c r="BT257" s="150">
        <f>IF($AG$255=$AH$255, 0, IF(OR(AND(BQ257=0,BR257&gt;0),AND(BQ257="NS",BS257&gt;0),AND(BQ257="NS",BS257=0,BR257=0)),1,IF(OR(AND(BQ257="NS",BS257=0,BR257&gt;0),BQ257=BS257),0,1)))</f>
        <v>0</v>
      </c>
    </row>
    <row r="258" spans="1:73" customFormat="1" ht="24" customHeight="1">
      <c r="A258" s="75"/>
      <c r="B258" s="56"/>
      <c r="C258" s="69" t="s">
        <v>4971</v>
      </c>
      <c r="D258" s="278" t="s">
        <v>5048</v>
      </c>
      <c r="E258" s="278"/>
      <c r="F258" s="278"/>
      <c r="G258" s="278"/>
      <c r="H258" s="278"/>
      <c r="I258" s="278"/>
      <c r="J258" s="258"/>
      <c r="K258" s="144"/>
      <c r="L258" s="144"/>
      <c r="M258" s="144"/>
      <c r="N258" s="144"/>
      <c r="O258" s="144"/>
      <c r="P258" s="144"/>
      <c r="Q258" s="144"/>
      <c r="R258" s="144"/>
      <c r="S258" s="144"/>
      <c r="T258" s="144"/>
      <c r="U258" s="144"/>
      <c r="V258" s="144"/>
      <c r="W258" s="144"/>
      <c r="X258" s="144"/>
      <c r="Y258" s="144"/>
      <c r="Z258" s="144"/>
      <c r="AA258" s="144"/>
      <c r="AB258" s="144"/>
      <c r="AC258" s="144"/>
      <c r="AD258" s="144"/>
      <c r="AF258" s="133"/>
      <c r="AK258" s="93">
        <f>K258</f>
        <v>0</v>
      </c>
      <c r="AL258" s="93">
        <f>COUNTIF(L258:O258,"NS")</f>
        <v>0</v>
      </c>
      <c r="AM258" s="93">
        <f>SUM(L258:O258)</f>
        <v>0</v>
      </c>
      <c r="AN258" s="150">
        <f>IF($AG$255=$AH$255, 0, IF(OR(AND(AK258=0,AL258&gt;0),AND(AK258="NS",AM258&gt;0),AND(AK258="NS",AM258=0,AL258=0)),1,IF(OR(AND(AK258="NS",AM258=0,AL258&gt;0),AK258=AM258),0,1)))</f>
        <v>0</v>
      </c>
      <c r="AO258" s="93">
        <f>K258</f>
        <v>0</v>
      </c>
      <c r="AP258" s="93">
        <f>SUM(COUNTIF(P258,"NS"),COUNTIF(U258,"NS"),COUNTIF(Z258,"NS"),COUNTIF(P266,"NS"),COUNTIF(U266,"NS"),COUNTIF(Z266,"NS"))</f>
        <v>0</v>
      </c>
      <c r="AQ258" s="93">
        <f>SUM(P258,U258,Z258,P266,U266,Z266)</f>
        <v>0</v>
      </c>
      <c r="AR258" s="150">
        <f>IF($AG$255=$AH$255, 0, IF(OR(AND(AO258=0,AP258&gt;0),AND(AO258="NS",AQ258&gt;0),AND(AO258="NS",AQ258=0,AP258=0)),1,IF(OR(AND(AP258&gt;=2,AQ258&lt;AO258),AND(AO258="NS",AQ258=0,AP258&gt;0),AO258=AQ258),0,1)))</f>
        <v>0</v>
      </c>
      <c r="AS258" s="93">
        <f>L258</f>
        <v>0</v>
      </c>
      <c r="AT258" s="93">
        <f>SUM(COUNTIF(Q258,"NS"),COUNTIF(V258,"NS"),COUNTIF(AA258,"NS"),COUNTIF(Q266,"NS"),COUNTIF(V266,"NS"),COUNTIF(AA266,"NS"))</f>
        <v>0</v>
      </c>
      <c r="AU258" s="93">
        <f>SUM(Q258,V258,AA258,Q266,V266,AA266)</f>
        <v>0</v>
      </c>
      <c r="AV258" s="150">
        <f>IF($AG$255=$AH$255, 0, IF(OR(AND(AS258=0,AT258&gt;0),AND(AS258="NS",AU258&gt;0),AND(AS258="NS",AU258=0,AT258=0)),1,IF(OR(AND(AT258&gt;=2,AU258&lt;AS258),AND(AS258="NS",AU258=0,AT258&gt;0),AS258=AU258),0,1)))</f>
        <v>0</v>
      </c>
      <c r="AW258" s="93">
        <f>M258</f>
        <v>0</v>
      </c>
      <c r="AX258" s="93">
        <f>SUM(COUNTIF(R258,"NS"),COUNTIF(W258,"NS"),COUNTIF(AB258,"NS"),COUNTIF(R266,"NS"),COUNTIF(W266,"NS"),COUNTIF(AB266,"NS"))</f>
        <v>0</v>
      </c>
      <c r="AY258" s="93">
        <f>SUM(R258,W258,AB258,R266,W266,AB266)</f>
        <v>0</v>
      </c>
      <c r="AZ258" s="150">
        <f>IF($AG$255=$AH$255, 0, IF(OR(AND(AW258=0,AX258&gt;0),AND(AW258="NS",AY258&gt;0),AND(AW258="NS",AY258=0,AX258=0)),1,IF(OR(AND(AX258&gt;=2,AY258&lt;AW258),AND(AW258="NS",AY258=0,AX258&gt;0),AW258=AY258),0,1)))</f>
        <v>0</v>
      </c>
      <c r="BA258" s="93">
        <f>N258</f>
        <v>0</v>
      </c>
      <c r="BB258" s="93">
        <f>SUM(COUNTIF(S258,"NS"),COUNTIF(X258,"NS"),COUNTIF(AC258,"NS"),COUNTIF(S266,"NS"),COUNTIF(X266,"NS"),COUNTIF(AC266,"NS"))</f>
        <v>0</v>
      </c>
      <c r="BC258" s="93">
        <f>SUM(S258,X258,AC258,S266,X266,AC266)</f>
        <v>0</v>
      </c>
      <c r="BD258" s="150">
        <f>IF($AG$255=$AH$255, 0, IF(OR(AND(BA258=0,BB258&gt;0),AND(BA258="NS",BC258&gt;0),AND(BA258="NS",BC258=0,BB258=0)),1,IF(OR(AND(BB258&gt;=2,BC258&lt;BA258),AND(BA258="NS",BC258=0,BB258&gt;0),BA258=BC258),0,1)))</f>
        <v>0</v>
      </c>
      <c r="BE258" s="93">
        <f>O258</f>
        <v>0</v>
      </c>
      <c r="BF258" s="93">
        <f>SUM(COUNTIF(T258,"NS"),COUNTIF(Y258,"NS"),COUNTIF(AD258,"NS"),COUNTIF(T266,"NS"),COUNTIF(Y266,"NS"),COUNTIF(AD266,"NS"))</f>
        <v>0</v>
      </c>
      <c r="BG258" s="93">
        <f>SUM(T258,Y258,AD258,T266,Y266,AD266)</f>
        <v>0</v>
      </c>
      <c r="BH258" s="150">
        <f>IF($AG$255=$AH$255, 0, IF(OR(AND(BE258=0,BF258&gt;0),AND(BE258="NS",BG258&gt;0),AND(BE258="NS",BG258=0,BF258=0)),1,IF(OR(AND(BF258&gt;=2,BG258&lt;BE258),AND(BE258="NS",BG258=0,BF258&gt;0),BE258=BG258),0,1)))</f>
        <v>0</v>
      </c>
      <c r="BI258" s="93">
        <f>P258</f>
        <v>0</v>
      </c>
      <c r="BJ258" s="93">
        <f>COUNTIF(Q258:T258,"NS")</f>
        <v>0</v>
      </c>
      <c r="BK258" s="93">
        <f>SUM(Q258:T258)</f>
        <v>0</v>
      </c>
      <c r="BL258" s="150">
        <f>IF($AG$255=$AH$255, 0, IF(OR(AND(BI258=0,BJ258&gt;0),AND(BI258="NS",BK258&gt;0),AND(BI258="NS",BK258=0,BJ258=0)),1,IF(OR(AND(BI258="NS",BK258=0,BJ258&gt;0),BI258=BK258),0,1)))</f>
        <v>0</v>
      </c>
      <c r="BM258" s="93">
        <f>U258</f>
        <v>0</v>
      </c>
      <c r="BN258" s="93">
        <f>COUNTIF(V258:Y258,"NS")</f>
        <v>0</v>
      </c>
      <c r="BO258" s="93">
        <f>SUM(V258:Y258)</f>
        <v>0</v>
      </c>
      <c r="BP258" s="150">
        <f>IF($AG$255=$AH$255, 0, IF(OR(AND(BM258=0,BN258&gt;0),AND(BM258="NS",BO258&gt;0),AND(BM258="NS",BO258=0,BN258=0)),1,IF(OR(AND(BM258="NS",BO258=0,BN258&gt;0),BM258=BO258),0,1)))</f>
        <v>0</v>
      </c>
      <c r="BQ258" s="93">
        <f>Z258</f>
        <v>0</v>
      </c>
      <c r="BR258" s="93">
        <f>COUNTIF(AA258:AD258,"NS")</f>
        <v>0</v>
      </c>
      <c r="BS258" s="93">
        <f>SUM(AA258:AD258)</f>
        <v>0</v>
      </c>
      <c r="BT258" s="150">
        <f>IF($AG$255=$AH$255, 0, IF(OR(AND(BQ258=0,BR258&gt;0),AND(BQ258="NS",BS258&gt;0),AND(BQ258="NS",BS258=0,BR258=0)),1,IF(OR(AND(BQ258="NS",BS258=0,BR258&gt;0),BQ258=BS258),0,1)))</f>
        <v>0</v>
      </c>
    </row>
    <row r="259" spans="1:73" customFormat="1" ht="15" customHeight="1">
      <c r="A259" s="75"/>
      <c r="B259" s="56"/>
      <c r="C259" s="56"/>
      <c r="D259" s="56"/>
      <c r="E259" s="56"/>
      <c r="F259" s="56"/>
      <c r="G259" s="56"/>
      <c r="H259" s="56"/>
      <c r="J259" s="68" t="s">
        <v>5201</v>
      </c>
      <c r="K259" s="71">
        <f t="shared" ref="K259:AD259" si="6">IF(AND(SUM(K257:K258)=0,COUNTIF(K257:K258,"NS")&gt;0),"NS",
IF(AND(SUM(K257:K258)=0,COUNTIF(K257:K258,0)&gt;0),0,
IF(AND(SUM(K257:K258)=0,COUNTIF(K257:K258,"NA")&gt;0),"NA",
SUM(K257:K258))))</f>
        <v>0</v>
      </c>
      <c r="L259" s="71">
        <f t="shared" si="6"/>
        <v>0</v>
      </c>
      <c r="M259" s="71">
        <f t="shared" si="6"/>
        <v>0</v>
      </c>
      <c r="N259" s="71">
        <f t="shared" si="6"/>
        <v>0</v>
      </c>
      <c r="O259" s="71">
        <f t="shared" si="6"/>
        <v>0</v>
      </c>
      <c r="P259" s="71">
        <f t="shared" si="6"/>
        <v>0</v>
      </c>
      <c r="Q259" s="71">
        <f t="shared" si="6"/>
        <v>0</v>
      </c>
      <c r="R259" s="71">
        <f t="shared" si="6"/>
        <v>0</v>
      </c>
      <c r="S259" s="71">
        <f t="shared" si="6"/>
        <v>0</v>
      </c>
      <c r="T259" s="71">
        <f t="shared" si="6"/>
        <v>0</v>
      </c>
      <c r="U259" s="71">
        <f t="shared" si="6"/>
        <v>0</v>
      </c>
      <c r="V259" s="71">
        <f t="shared" si="6"/>
        <v>0</v>
      </c>
      <c r="W259" s="71">
        <f t="shared" si="6"/>
        <v>0</v>
      </c>
      <c r="X259" s="71">
        <f t="shared" si="6"/>
        <v>0</v>
      </c>
      <c r="Y259" s="71">
        <f t="shared" si="6"/>
        <v>0</v>
      </c>
      <c r="Z259" s="71">
        <f t="shared" si="6"/>
        <v>0</v>
      </c>
      <c r="AA259" s="71">
        <f t="shared" si="6"/>
        <v>0</v>
      </c>
      <c r="AB259" s="71">
        <f t="shared" si="6"/>
        <v>0</v>
      </c>
      <c r="AC259" s="71">
        <f t="shared" si="6"/>
        <v>0</v>
      </c>
      <c r="AD259" s="71">
        <f t="shared" si="6"/>
        <v>0</v>
      </c>
      <c r="AF259" s="133"/>
      <c r="AN259" s="146">
        <f>SUM(AN257:AN258)</f>
        <v>0</v>
      </c>
      <c r="AR259" s="146">
        <f>SUM(AR257:AR258)</f>
        <v>0</v>
      </c>
      <c r="AV259" s="146">
        <f>SUM(AV257:AV258)</f>
        <v>0</v>
      </c>
      <c r="AZ259" s="146">
        <f>SUM(AZ257:AZ258)</f>
        <v>0</v>
      </c>
      <c r="BD259" s="146">
        <f>SUM(BD257:BD258)</f>
        <v>0</v>
      </c>
      <c r="BH259" s="146">
        <f>SUM(BH257:BH258)</f>
        <v>0</v>
      </c>
      <c r="BL259" s="146">
        <f>SUM(BL257:BL258)</f>
        <v>0</v>
      </c>
      <c r="BP259" s="146">
        <f>SUM(BP257:BP258)</f>
        <v>0</v>
      </c>
      <c r="BT259" s="146">
        <f>SUM(BT257:BT258)</f>
        <v>0</v>
      </c>
    </row>
    <row r="260" spans="1:73" customFormat="1" ht="15" customHeight="1">
      <c r="A260" s="75"/>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F260" s="133"/>
    </row>
    <row r="261" spans="1:73" customFormat="1" ht="15" customHeight="1">
      <c r="A261" s="75"/>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261" t="s">
        <v>5202</v>
      </c>
      <c r="AB261" s="261"/>
      <c r="AC261" s="261"/>
      <c r="AD261" s="261"/>
      <c r="AF261" s="133"/>
      <c r="AG261" s="151">
        <f t="shared" ref="AG261:AP262" si="7">IF(OR(AND($AG$255=$AH$255),AND(OR(K230=0,K230="ns",K230="na",K230=""),K257=""),AND(K230&gt;0,K230&lt;&gt;"ns",K230&lt;&gt;"na",K257&gt;0)),0,1)</f>
        <v>0</v>
      </c>
      <c r="AH261" s="152">
        <f t="shared" si="7"/>
        <v>0</v>
      </c>
      <c r="AI261" s="152">
        <f t="shared" si="7"/>
        <v>0</v>
      </c>
      <c r="AJ261" s="152">
        <f t="shared" si="7"/>
        <v>0</v>
      </c>
      <c r="AK261" s="152">
        <f t="shared" si="7"/>
        <v>0</v>
      </c>
      <c r="AL261" s="152">
        <f t="shared" si="7"/>
        <v>0</v>
      </c>
      <c r="AM261" s="152">
        <f t="shared" si="7"/>
        <v>0</v>
      </c>
      <c r="AN261" s="152">
        <f t="shared" si="7"/>
        <v>0</v>
      </c>
      <c r="AO261" s="152">
        <f t="shared" si="7"/>
        <v>0</v>
      </c>
      <c r="AP261" s="152">
        <f t="shared" si="7"/>
        <v>0</v>
      </c>
      <c r="AQ261" s="152">
        <f t="shared" ref="AQ261:AZ262" si="8">IF(OR(AND($AG$255=$AH$255),AND(OR(U230=0,U230="ns",U230="na",U230=""),U257=""),AND(U230&gt;0,U230&lt;&gt;"ns",U230&lt;&gt;"na",U257&gt;0)),0,1)</f>
        <v>0</v>
      </c>
      <c r="AR261" s="152">
        <f t="shared" si="8"/>
        <v>0</v>
      </c>
      <c r="AS261" s="152">
        <f t="shared" si="8"/>
        <v>0</v>
      </c>
      <c r="AT261" s="152">
        <f t="shared" si="8"/>
        <v>0</v>
      </c>
      <c r="AU261" s="152">
        <f t="shared" si="8"/>
        <v>0</v>
      </c>
      <c r="AV261" s="152">
        <f t="shared" si="8"/>
        <v>0</v>
      </c>
      <c r="AW261" s="152">
        <f t="shared" si="8"/>
        <v>0</v>
      </c>
      <c r="AX261" s="152">
        <f t="shared" si="8"/>
        <v>0</v>
      </c>
      <c r="AY261" s="152">
        <f t="shared" si="8"/>
        <v>0</v>
      </c>
      <c r="AZ261" s="153">
        <f t="shared" si="8"/>
        <v>0</v>
      </c>
      <c r="BA261" s="151">
        <f t="shared" ref="BA261:BO262" si="9">IF(OR(AND($AG$255=$AH$255),AND(OR(P238=0,P238="ns",P238="na",P238=""),P265=""),AND(P238&gt;0,P238&lt;&gt;"ns",P238&lt;&gt;"na",P265&gt;0)),0,1)</f>
        <v>0</v>
      </c>
      <c r="BB261" s="152">
        <f t="shared" si="9"/>
        <v>0</v>
      </c>
      <c r="BC261" s="152">
        <f t="shared" si="9"/>
        <v>0</v>
      </c>
      <c r="BD261" s="152">
        <f t="shared" si="9"/>
        <v>0</v>
      </c>
      <c r="BE261" s="152">
        <f t="shared" si="9"/>
        <v>0</v>
      </c>
      <c r="BF261" s="152">
        <f t="shared" si="9"/>
        <v>0</v>
      </c>
      <c r="BG261" s="152">
        <f t="shared" si="9"/>
        <v>0</v>
      </c>
      <c r="BH261" s="152">
        <f t="shared" si="9"/>
        <v>0</v>
      </c>
      <c r="BI261" s="152">
        <f t="shared" si="9"/>
        <v>0</v>
      </c>
      <c r="BJ261" s="152">
        <f t="shared" si="9"/>
        <v>0</v>
      </c>
      <c r="BK261" s="152">
        <f t="shared" si="9"/>
        <v>0</v>
      </c>
      <c r="BL261" s="152">
        <f t="shared" si="9"/>
        <v>0</v>
      </c>
      <c r="BM261" s="152">
        <f t="shared" si="9"/>
        <v>0</v>
      </c>
      <c r="BN261" s="152">
        <f t="shared" si="9"/>
        <v>0</v>
      </c>
      <c r="BO261" s="153">
        <f t="shared" si="9"/>
        <v>0</v>
      </c>
    </row>
    <row r="262" spans="1:73" customFormat="1" ht="24" customHeight="1">
      <c r="A262" s="75"/>
      <c r="B262" s="56"/>
      <c r="C262" s="262" t="s">
        <v>5044</v>
      </c>
      <c r="D262" s="263"/>
      <c r="E262" s="263"/>
      <c r="F262" s="263"/>
      <c r="G262" s="263"/>
      <c r="H262" s="263"/>
      <c r="I262" s="263"/>
      <c r="J262" s="263"/>
      <c r="K262" s="263"/>
      <c r="L262" s="263"/>
      <c r="M262" s="263"/>
      <c r="N262" s="263"/>
      <c r="O262" s="264"/>
      <c r="P262" s="246" t="s">
        <v>5208</v>
      </c>
      <c r="Q262" s="246"/>
      <c r="R262" s="246"/>
      <c r="S262" s="246"/>
      <c r="T262" s="246"/>
      <c r="U262" s="246"/>
      <c r="V262" s="246"/>
      <c r="W262" s="246"/>
      <c r="X262" s="246"/>
      <c r="Y262" s="246"/>
      <c r="Z262" s="246"/>
      <c r="AA262" s="246"/>
      <c r="AB262" s="246"/>
      <c r="AC262" s="246"/>
      <c r="AD262" s="246"/>
      <c r="AF262" s="133"/>
      <c r="AG262" s="154">
        <f t="shared" si="7"/>
        <v>0</v>
      </c>
      <c r="AH262" s="155">
        <f t="shared" si="7"/>
        <v>0</v>
      </c>
      <c r="AI262" s="155">
        <f t="shared" si="7"/>
        <v>0</v>
      </c>
      <c r="AJ262" s="155">
        <f t="shared" si="7"/>
        <v>0</v>
      </c>
      <c r="AK262" s="155">
        <f t="shared" si="7"/>
        <v>0</v>
      </c>
      <c r="AL262" s="155">
        <f t="shared" si="7"/>
        <v>0</v>
      </c>
      <c r="AM262" s="155">
        <f t="shared" si="7"/>
        <v>0</v>
      </c>
      <c r="AN262" s="155">
        <f t="shared" si="7"/>
        <v>0</v>
      </c>
      <c r="AO262" s="155">
        <f t="shared" si="7"/>
        <v>0</v>
      </c>
      <c r="AP262" s="155">
        <f t="shared" si="7"/>
        <v>0</v>
      </c>
      <c r="AQ262" s="155">
        <f t="shared" si="8"/>
        <v>0</v>
      </c>
      <c r="AR262" s="155">
        <f t="shared" si="8"/>
        <v>0</v>
      </c>
      <c r="AS262" s="155">
        <f t="shared" si="8"/>
        <v>0</v>
      </c>
      <c r="AT262" s="155">
        <f t="shared" si="8"/>
        <v>0</v>
      </c>
      <c r="AU262" s="155">
        <f t="shared" si="8"/>
        <v>0</v>
      </c>
      <c r="AV262" s="155">
        <f t="shared" si="8"/>
        <v>0</v>
      </c>
      <c r="AW262" s="155">
        <f t="shared" si="8"/>
        <v>0</v>
      </c>
      <c r="AX262" s="155">
        <f t="shared" si="8"/>
        <v>0</v>
      </c>
      <c r="AY262" s="155">
        <f t="shared" si="8"/>
        <v>0</v>
      </c>
      <c r="AZ262" s="156">
        <f t="shared" si="8"/>
        <v>0</v>
      </c>
      <c r="BA262" s="154">
        <f t="shared" si="9"/>
        <v>0</v>
      </c>
      <c r="BB262" s="155">
        <f t="shared" si="9"/>
        <v>0</v>
      </c>
      <c r="BC262" s="155">
        <f t="shared" si="9"/>
        <v>0</v>
      </c>
      <c r="BD262" s="155">
        <f t="shared" si="9"/>
        <v>0</v>
      </c>
      <c r="BE262" s="155">
        <f t="shared" si="9"/>
        <v>0</v>
      </c>
      <c r="BF262" s="155">
        <f t="shared" si="9"/>
        <v>0</v>
      </c>
      <c r="BG262" s="155">
        <f t="shared" si="9"/>
        <v>0</v>
      </c>
      <c r="BH262" s="155">
        <f t="shared" si="9"/>
        <v>0</v>
      </c>
      <c r="BI262" s="155">
        <f t="shared" si="9"/>
        <v>0</v>
      </c>
      <c r="BJ262" s="155">
        <f t="shared" si="9"/>
        <v>0</v>
      </c>
      <c r="BK262" s="155">
        <f t="shared" si="9"/>
        <v>0</v>
      </c>
      <c r="BL262" s="155">
        <f t="shared" si="9"/>
        <v>0</v>
      </c>
      <c r="BM262" s="155">
        <f t="shared" si="9"/>
        <v>0</v>
      </c>
      <c r="BN262" s="155">
        <f t="shared" si="9"/>
        <v>0</v>
      </c>
      <c r="BO262" s="156">
        <f t="shared" si="9"/>
        <v>0</v>
      </c>
    </row>
    <row r="263" spans="1:73" customFormat="1" ht="36" customHeight="1">
      <c r="A263" s="75"/>
      <c r="B263" s="56"/>
      <c r="C263" s="265"/>
      <c r="D263" s="266"/>
      <c r="E263" s="266"/>
      <c r="F263" s="266"/>
      <c r="G263" s="266"/>
      <c r="H263" s="266"/>
      <c r="I263" s="266"/>
      <c r="J263" s="266"/>
      <c r="K263" s="266"/>
      <c r="L263" s="266"/>
      <c r="M263" s="266"/>
      <c r="N263" s="266"/>
      <c r="O263" s="267"/>
      <c r="P263" s="188" t="s">
        <v>5058</v>
      </c>
      <c r="Q263" s="188"/>
      <c r="R263" s="188"/>
      <c r="S263" s="188"/>
      <c r="T263" s="188"/>
      <c r="U263" s="188" t="s">
        <v>5059</v>
      </c>
      <c r="V263" s="188"/>
      <c r="W263" s="188"/>
      <c r="X263" s="188"/>
      <c r="Y263" s="188"/>
      <c r="Z263" s="188" t="s">
        <v>5203</v>
      </c>
      <c r="AA263" s="188"/>
      <c r="AB263" s="188"/>
      <c r="AC263" s="188"/>
      <c r="AD263" s="188"/>
      <c r="AF263" s="133"/>
    </row>
    <row r="264" spans="1:73" customFormat="1" ht="219.95" customHeight="1">
      <c r="A264" s="75"/>
      <c r="B264" s="56"/>
      <c r="C264" s="268"/>
      <c r="D264" s="269"/>
      <c r="E264" s="269"/>
      <c r="F264" s="269"/>
      <c r="G264" s="269"/>
      <c r="H264" s="269"/>
      <c r="I264" s="269"/>
      <c r="J264" s="269"/>
      <c r="K264" s="269"/>
      <c r="L264" s="269"/>
      <c r="M264" s="269"/>
      <c r="N264" s="269"/>
      <c r="O264" s="270"/>
      <c r="P264" s="99" t="s">
        <v>5196</v>
      </c>
      <c r="Q264" s="100" t="s">
        <v>5193</v>
      </c>
      <c r="R264" s="100" t="s">
        <v>5194</v>
      </c>
      <c r="S264" s="100" t="s">
        <v>5195</v>
      </c>
      <c r="T264" s="100" t="s">
        <v>355</v>
      </c>
      <c r="U264" s="99" t="s">
        <v>5196</v>
      </c>
      <c r="V264" s="100" t="s">
        <v>5193</v>
      </c>
      <c r="W264" s="100" t="s">
        <v>5194</v>
      </c>
      <c r="X264" s="100" t="s">
        <v>5195</v>
      </c>
      <c r="Y264" s="100" t="s">
        <v>355</v>
      </c>
      <c r="Z264" s="99" t="s">
        <v>5196</v>
      </c>
      <c r="AA264" s="100" t="s">
        <v>5193</v>
      </c>
      <c r="AB264" s="100" t="s">
        <v>5194</v>
      </c>
      <c r="AC264" s="100" t="s">
        <v>5195</v>
      </c>
      <c r="AD264" s="100" t="s">
        <v>355</v>
      </c>
      <c r="AF264" s="133"/>
      <c r="AK264" s="149" t="s">
        <v>5197</v>
      </c>
      <c r="AL264" s="149" t="s">
        <v>5198</v>
      </c>
      <c r="AM264" s="149" t="s">
        <v>5199</v>
      </c>
      <c r="AN264" s="149" t="s">
        <v>5200</v>
      </c>
      <c r="AO264" s="149" t="s">
        <v>5197</v>
      </c>
      <c r="AP264" s="149" t="s">
        <v>5198</v>
      </c>
      <c r="AQ264" s="149" t="s">
        <v>5199</v>
      </c>
      <c r="AR264" s="149" t="s">
        <v>5200</v>
      </c>
      <c r="AS264" s="149" t="s">
        <v>5197</v>
      </c>
      <c r="AT264" s="149" t="s">
        <v>5198</v>
      </c>
      <c r="AU264" s="149" t="s">
        <v>5199</v>
      </c>
      <c r="AV264" s="149" t="s">
        <v>5200</v>
      </c>
    </row>
    <row r="265" spans="1:73" customFormat="1" ht="15" customHeight="1">
      <c r="A265" s="75"/>
      <c r="B265" s="56"/>
      <c r="C265" s="69" t="s">
        <v>4970</v>
      </c>
      <c r="D265" s="258" t="s">
        <v>5047</v>
      </c>
      <c r="E265" s="259"/>
      <c r="F265" s="259"/>
      <c r="G265" s="259"/>
      <c r="H265" s="259"/>
      <c r="I265" s="259"/>
      <c r="J265" s="259"/>
      <c r="K265" s="259"/>
      <c r="L265" s="259"/>
      <c r="M265" s="259"/>
      <c r="N265" s="259"/>
      <c r="O265" s="260"/>
      <c r="P265" s="144"/>
      <c r="Q265" s="144"/>
      <c r="R265" s="144"/>
      <c r="S265" s="144"/>
      <c r="T265" s="144"/>
      <c r="U265" s="144"/>
      <c r="V265" s="144"/>
      <c r="W265" s="144"/>
      <c r="X265" s="144"/>
      <c r="Y265" s="144"/>
      <c r="Z265" s="144"/>
      <c r="AA265" s="144"/>
      <c r="AB265" s="144"/>
      <c r="AC265" s="144"/>
      <c r="AD265" s="144"/>
      <c r="AF265" s="133"/>
      <c r="AK265" s="93">
        <f>P265</f>
        <v>0</v>
      </c>
      <c r="AL265" s="93">
        <f>COUNTIF(Q265:T265,"NS")</f>
        <v>0</v>
      </c>
      <c r="AM265" s="93">
        <f>SUM(Q265:T265)</f>
        <v>0</v>
      </c>
      <c r="AN265" s="150">
        <f>IF($AG$255=$AH$255, 0, IF(OR(AND(AK265=0,AL265&gt;0),AND(AK265="NS",AM265&gt;0),AND(AK265="NS",AM265=0,AL265=0)),1,IF(OR(AND(AK265="NS",AM265=0,AL265&gt;0),AK265=AM265),0,1)))</f>
        <v>0</v>
      </c>
      <c r="AO265" s="93">
        <f>U265</f>
        <v>0</v>
      </c>
      <c r="AP265" s="93">
        <f>COUNTIF(V265:Y265,"NS")</f>
        <v>0</v>
      </c>
      <c r="AQ265" s="93">
        <f>SUM(V265:Y265)</f>
        <v>0</v>
      </c>
      <c r="AR265" s="150">
        <f>IF($AG$255=$AH$255, 0, IF(OR(AND(AO265=0,AP265&gt;0),AND(AO265="NS",AQ265&gt;0),AND(AO265="NS",AQ265=0,AP265=0)),1,IF(OR(AND(AO265="NS",AQ265=0,AP265&gt;0),AO265=AQ265),0,1)))</f>
        <v>0</v>
      </c>
      <c r="AS265" s="93">
        <f>Z265</f>
        <v>0</v>
      </c>
      <c r="AT265" s="93">
        <f>COUNTIF(AA265:AD265,"NS")</f>
        <v>0</v>
      </c>
      <c r="AU265" s="93">
        <f>SUM(AA265:AD265)</f>
        <v>0</v>
      </c>
      <c r="AV265" s="150">
        <f>IF($AG$255=$AH$255, 0, IF(OR(AND(AS265=0,AT265&gt;0),AND(AS265="NS",AU265&gt;0),AND(AS265="NS",AU265=0,AT265=0)),1,IF(OR(AND(AS265="NS",AU265=0,AT265&gt;0),AS265=AU265),0,1)))</f>
        <v>0</v>
      </c>
    </row>
    <row r="266" spans="1:73" customFormat="1" ht="15" customHeight="1">
      <c r="A266" s="75"/>
      <c r="B266" s="56"/>
      <c r="C266" s="69" t="s">
        <v>4971</v>
      </c>
      <c r="D266" s="258" t="s">
        <v>5048</v>
      </c>
      <c r="E266" s="259"/>
      <c r="F266" s="259"/>
      <c r="G266" s="259"/>
      <c r="H266" s="259"/>
      <c r="I266" s="259"/>
      <c r="J266" s="259"/>
      <c r="K266" s="259"/>
      <c r="L266" s="259"/>
      <c r="M266" s="259"/>
      <c r="N266" s="259"/>
      <c r="O266" s="260"/>
      <c r="P266" s="144"/>
      <c r="Q266" s="144"/>
      <c r="R266" s="144"/>
      <c r="S266" s="144"/>
      <c r="T266" s="144"/>
      <c r="U266" s="144"/>
      <c r="V266" s="144"/>
      <c r="W266" s="144"/>
      <c r="X266" s="144"/>
      <c r="Y266" s="144"/>
      <c r="Z266" s="144"/>
      <c r="AA266" s="144"/>
      <c r="AB266" s="144"/>
      <c r="AC266" s="144"/>
      <c r="AD266" s="144"/>
      <c r="AF266" s="133"/>
      <c r="AK266" s="93">
        <f>P266</f>
        <v>0</v>
      </c>
      <c r="AL266" s="93">
        <f>COUNTIF(Q266:T266,"NS")</f>
        <v>0</v>
      </c>
      <c r="AM266" s="93">
        <f>SUM(Q266:T266)</f>
        <v>0</v>
      </c>
      <c r="AN266" s="150">
        <f>IF($AG$255=$AH$255, 0, IF(OR(AND(AK266=0,AL266&gt;0),AND(AK266="NS",AM266&gt;0),AND(AK266="NS",AM266=0,AL266=0)),1,IF(OR(AND(AK266="NS",AM266=0,AL266&gt;0),AK266=AM266),0,1)))</f>
        <v>0</v>
      </c>
      <c r="AO266" s="93">
        <f>U266</f>
        <v>0</v>
      </c>
      <c r="AP266" s="93">
        <f>COUNTIF(V266:Y266,"NS")</f>
        <v>0</v>
      </c>
      <c r="AQ266" s="93">
        <f>SUM(V266:Y266)</f>
        <v>0</v>
      </c>
      <c r="AR266" s="150">
        <f>IF($AG$255=$AH$255, 0, IF(OR(AND(AO266=0,AP266&gt;0),AND(AO266="NS",AQ266&gt;0),AND(AO266="NS",AQ266=0,AP266=0)),1,IF(OR(AND(AO266="NS",AQ266=0,AP266&gt;0),AO266=AQ266),0,1)))</f>
        <v>0</v>
      </c>
      <c r="AS266" s="93">
        <f>Z266</f>
        <v>0</v>
      </c>
      <c r="AT266" s="93">
        <f>COUNTIF(AA266:AD266,"NS")</f>
        <v>0</v>
      </c>
      <c r="AU266" s="93">
        <f>SUM(AA266:AD266)</f>
        <v>0</v>
      </c>
      <c r="AV266" s="150">
        <f>IF($AG$255=$AH$255, 0, IF(OR(AND(AS266=0,AT266&gt;0),AND(AS266="NS",AU266&gt;0),AND(AS266="NS",AU266=0,AT266=0)),1,IF(OR(AND(AS266="NS",AU266=0,AT266&gt;0),AS266=AU266),0,1)))</f>
        <v>0</v>
      </c>
    </row>
    <row r="267" spans="1:73" customFormat="1" ht="15" customHeight="1">
      <c r="A267" s="75"/>
      <c r="B267" s="56"/>
      <c r="C267" s="56"/>
      <c r="D267" s="56"/>
      <c r="E267" s="56"/>
      <c r="F267" s="56"/>
      <c r="G267" s="56"/>
      <c r="H267" s="56"/>
      <c r="J267" s="56"/>
      <c r="K267" s="56"/>
      <c r="L267" s="56"/>
      <c r="M267" s="56"/>
      <c r="N267" s="68"/>
      <c r="O267" s="68"/>
      <c r="P267" s="71">
        <f t="shared" ref="P267:AD267" si="10">IF(AND(SUM(P265:P266)=0,COUNTIF(P265:P266,"NS")&gt;0),"NS",
IF(AND(SUM(P265:P266)=0,COUNTIF(P265:P266,0)&gt;0),0,
IF(AND(SUM(P265:P266)=0,COUNTIF(P265:P266,"NA")&gt;0),"NA",
SUM(P265:P266))))</f>
        <v>0</v>
      </c>
      <c r="Q267" s="71">
        <f t="shared" si="10"/>
        <v>0</v>
      </c>
      <c r="R267" s="71">
        <f t="shared" si="10"/>
        <v>0</v>
      </c>
      <c r="S267" s="71">
        <f t="shared" si="10"/>
        <v>0</v>
      </c>
      <c r="T267" s="71">
        <f t="shared" si="10"/>
        <v>0</v>
      </c>
      <c r="U267" s="71">
        <f t="shared" si="10"/>
        <v>0</v>
      </c>
      <c r="V267" s="71">
        <f t="shared" si="10"/>
        <v>0</v>
      </c>
      <c r="W267" s="71">
        <f t="shared" si="10"/>
        <v>0</v>
      </c>
      <c r="X267" s="71">
        <f t="shared" si="10"/>
        <v>0</v>
      </c>
      <c r="Y267" s="71">
        <f t="shared" si="10"/>
        <v>0</v>
      </c>
      <c r="Z267" s="71">
        <f t="shared" si="10"/>
        <v>0</v>
      </c>
      <c r="AA267" s="71">
        <f t="shared" si="10"/>
        <v>0</v>
      </c>
      <c r="AB267" s="71">
        <f t="shared" si="10"/>
        <v>0</v>
      </c>
      <c r="AC267" s="71">
        <f t="shared" si="10"/>
        <v>0</v>
      </c>
      <c r="AD267" s="71">
        <f t="shared" si="10"/>
        <v>0</v>
      </c>
      <c r="AF267" s="133"/>
      <c r="AN267" s="146">
        <f>SUM(AN265:AN266)</f>
        <v>0</v>
      </c>
      <c r="AR267" s="146">
        <f>SUM(AR265:AR266)</f>
        <v>0</v>
      </c>
      <c r="AV267" s="146">
        <f>SUM(AV265:AV266)</f>
        <v>0</v>
      </c>
    </row>
    <row r="268" spans="1:73" ht="15" customHeight="1">
      <c r="A268" s="75"/>
      <c r="B268" s="276" t="str">
        <f>IF(AND(SUM(COUNTIF(K257:AD258,"NS"),COUNTIF(P265:AD266,"NS"),)&lt;&gt;0,C270=""),"Si registro NS favor de emitir un comentario que explique su uso en la casilla al final de la pregunta","")</f>
        <v/>
      </c>
      <c r="C268" s="276"/>
      <c r="D268" s="276"/>
      <c r="E268" s="276"/>
      <c r="F268" s="276"/>
      <c r="G268" s="276"/>
      <c r="H268" s="276"/>
      <c r="I268" s="276"/>
      <c r="J268" s="276"/>
      <c r="K268" s="276"/>
      <c r="L268" s="276"/>
      <c r="M268" s="276"/>
      <c r="N268" s="276"/>
      <c r="O268" s="276"/>
      <c r="P268" s="276"/>
      <c r="Q268" s="276"/>
      <c r="R268" s="276"/>
      <c r="S268" s="276"/>
      <c r="T268" s="276"/>
      <c r="U268" s="276"/>
      <c r="V268" s="276"/>
      <c r="W268" s="276"/>
      <c r="X268" s="276"/>
      <c r="Y268" s="276"/>
      <c r="Z268" s="276"/>
      <c r="AA268" s="276"/>
      <c r="AB268" s="276"/>
      <c r="AC268" s="276"/>
      <c r="AD268" s="276"/>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row>
    <row r="269" spans="1:73" ht="24" customHeight="1">
      <c r="A269" s="75"/>
      <c r="B269" s="56"/>
      <c r="C269" s="226" t="s">
        <v>5049</v>
      </c>
      <c r="D269" s="226"/>
      <c r="E269" s="226"/>
      <c r="F269" s="226"/>
      <c r="G269" s="226"/>
      <c r="H269" s="226"/>
      <c r="I269" s="226"/>
      <c r="J269" s="226"/>
      <c r="K269" s="226"/>
      <c r="L269" s="226"/>
      <c r="M269" s="226"/>
      <c r="N269" s="226"/>
      <c r="O269" s="226"/>
      <c r="P269" s="226"/>
      <c r="Q269" s="226"/>
      <c r="R269" s="226"/>
      <c r="S269" s="226"/>
      <c r="T269" s="226"/>
      <c r="U269" s="226"/>
      <c r="V269" s="226"/>
      <c r="W269" s="226"/>
      <c r="X269" s="226"/>
      <c r="Y269" s="226"/>
      <c r="Z269" s="226"/>
      <c r="AA269" s="226"/>
      <c r="AB269" s="226"/>
      <c r="AC269" s="226"/>
      <c r="AD269" s="226"/>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row>
    <row r="270" spans="1:73" ht="60" customHeight="1">
      <c r="A270" s="75"/>
      <c r="B270" s="56"/>
      <c r="C270" s="273"/>
      <c r="D270" s="274"/>
      <c r="E270" s="274"/>
      <c r="F270" s="274"/>
      <c r="G270" s="274"/>
      <c r="H270" s="274"/>
      <c r="I270" s="274"/>
      <c r="J270" s="274"/>
      <c r="K270" s="274"/>
      <c r="L270" s="274"/>
      <c r="M270" s="274"/>
      <c r="N270" s="274"/>
      <c r="O270" s="274"/>
      <c r="P270" s="274"/>
      <c r="Q270" s="274"/>
      <c r="R270" s="274"/>
      <c r="S270" s="274"/>
      <c r="T270" s="274"/>
      <c r="U270" s="274"/>
      <c r="V270" s="274"/>
      <c r="W270" s="274"/>
      <c r="X270" s="274"/>
      <c r="Y270" s="274"/>
      <c r="Z270" s="274"/>
      <c r="AA270" s="274"/>
      <c r="AB270" s="274"/>
      <c r="AC270" s="274"/>
      <c r="AD270" s="275"/>
      <c r="AG270"/>
      <c r="AH270"/>
      <c r="AI270"/>
      <c r="AJ270"/>
      <c r="AK270"/>
      <c r="AL270" s="157" t="s">
        <v>5209</v>
      </c>
      <c r="AM270" s="158" t="s">
        <v>5210</v>
      </c>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row>
    <row r="271" spans="1:73" ht="15" customHeight="1">
      <c r="A271" s="75"/>
      <c r="B271" s="247" t="str">
        <f>IF(SUM(AN259:BH259)&gt;=1,"Error: verificar la suma por fila de las columnas Totales de los contratos realizados (tabla 1 + tabla 2).","")</f>
        <v/>
      </c>
      <c r="C271" s="247"/>
      <c r="D271" s="247"/>
      <c r="E271" s="247"/>
      <c r="F271" s="247"/>
      <c r="G271" s="247"/>
      <c r="H271" s="247"/>
      <c r="I271" s="247"/>
      <c r="J271" s="247"/>
      <c r="K271" s="247"/>
      <c r="L271" s="247"/>
      <c r="M271" s="247"/>
      <c r="N271" s="247"/>
      <c r="O271" s="247"/>
      <c r="P271" s="247"/>
      <c r="Q271" s="247"/>
      <c r="R271" s="247"/>
      <c r="S271" s="247"/>
      <c r="T271" s="247"/>
      <c r="U271" s="247"/>
      <c r="V271" s="247"/>
      <c r="W271" s="247"/>
      <c r="X271" s="247"/>
      <c r="Y271" s="247"/>
      <c r="Z271" s="247"/>
      <c r="AA271" s="247"/>
      <c r="AB271" s="247"/>
      <c r="AC271" s="247"/>
      <c r="AD271" s="247"/>
      <c r="AG271" s="157">
        <f>IF(K257="NS",0,LEN(K257)-LEN(INT(K257))-1)</f>
        <v>-2</v>
      </c>
      <c r="AH271" s="157">
        <f t="shared" ref="AH271:AY272" si="11">IF(L257="NS",0,LEN(L257)-LEN(INT(L257))-1)</f>
        <v>-2</v>
      </c>
      <c r="AI271" s="157">
        <f t="shared" si="11"/>
        <v>-2</v>
      </c>
      <c r="AJ271" s="157">
        <f t="shared" si="11"/>
        <v>-2</v>
      </c>
      <c r="AK271" s="157">
        <f t="shared" si="11"/>
        <v>-2</v>
      </c>
      <c r="AL271" s="157">
        <f t="shared" si="11"/>
        <v>-2</v>
      </c>
      <c r="AM271" s="157">
        <f t="shared" si="11"/>
        <v>-2</v>
      </c>
      <c r="AN271" s="157">
        <f t="shared" si="11"/>
        <v>-2</v>
      </c>
      <c r="AO271" s="157">
        <f t="shared" si="11"/>
        <v>-2</v>
      </c>
      <c r="AP271" s="157">
        <f t="shared" si="11"/>
        <v>-2</v>
      </c>
      <c r="AQ271" s="157">
        <f t="shared" si="11"/>
        <v>-2</v>
      </c>
      <c r="AR271" s="157">
        <f t="shared" si="11"/>
        <v>-2</v>
      </c>
      <c r="AS271" s="157">
        <f t="shared" si="11"/>
        <v>-2</v>
      </c>
      <c r="AT271" s="157">
        <f t="shared" si="11"/>
        <v>-2</v>
      </c>
      <c r="AU271" s="157">
        <f t="shared" si="11"/>
        <v>-2</v>
      </c>
      <c r="AV271" s="157">
        <f t="shared" si="11"/>
        <v>-2</v>
      </c>
      <c r="AW271" s="157">
        <f t="shared" si="11"/>
        <v>-2</v>
      </c>
      <c r="AX271" s="157">
        <f t="shared" si="11"/>
        <v>-2</v>
      </c>
      <c r="AY271" s="157">
        <f t="shared" si="11"/>
        <v>-2</v>
      </c>
      <c r="AZ271" s="157">
        <f>IF(AD257="NS",0,LEN(AD257)-LEN(INT(AD257))-1)</f>
        <v>-2</v>
      </c>
      <c r="BA271" s="157">
        <f>IF(P265="NS",0,LEN(P265)-LEN(INT(P265))-1)</f>
        <v>-2</v>
      </c>
      <c r="BB271" s="157">
        <f t="shared" ref="BB271:BN272" si="12">IF(Q265="NS",0,LEN(Q265)-LEN(INT(Q265))-1)</f>
        <v>-2</v>
      </c>
      <c r="BC271" s="157">
        <f t="shared" si="12"/>
        <v>-2</v>
      </c>
      <c r="BD271" s="157">
        <f t="shared" si="12"/>
        <v>-2</v>
      </c>
      <c r="BE271" s="157">
        <f t="shared" si="12"/>
        <v>-2</v>
      </c>
      <c r="BF271" s="157">
        <f t="shared" si="12"/>
        <v>-2</v>
      </c>
      <c r="BG271" s="157">
        <f t="shared" si="12"/>
        <v>-2</v>
      </c>
      <c r="BH271" s="157">
        <f t="shared" si="12"/>
        <v>-2</v>
      </c>
      <c r="BI271" s="157">
        <f t="shared" si="12"/>
        <v>-2</v>
      </c>
      <c r="BJ271" s="157">
        <f t="shared" si="12"/>
        <v>-2</v>
      </c>
      <c r="BK271" s="157">
        <f t="shared" si="12"/>
        <v>-2</v>
      </c>
      <c r="BL271" s="157">
        <f t="shared" si="12"/>
        <v>-2</v>
      </c>
      <c r="BM271" s="157">
        <f t="shared" si="12"/>
        <v>-2</v>
      </c>
      <c r="BN271" s="157">
        <f t="shared" si="12"/>
        <v>-2</v>
      </c>
      <c r="BO271" s="157">
        <f>IF(AD265="NS",0,LEN(AD265)-LEN(INT(AD265))-1)</f>
        <v>-2</v>
      </c>
      <c r="BP271"/>
      <c r="BQ271"/>
      <c r="BR271"/>
      <c r="BS271"/>
      <c r="BT271"/>
      <c r="BU271"/>
    </row>
    <row r="272" spans="1:73" ht="15" customHeight="1">
      <c r="A272" s="75"/>
      <c r="B272" s="247" t="str">
        <f>IF(SUM(BL259)&gt;=1,"Error: verificar la suma por fila de Adjudicación directa.","")</f>
        <v/>
      </c>
      <c r="C272" s="247"/>
      <c r="D272" s="247"/>
      <c r="E272" s="247"/>
      <c r="F272" s="247"/>
      <c r="G272" s="247"/>
      <c r="H272" s="247"/>
      <c r="I272" s="247"/>
      <c r="J272" s="247"/>
      <c r="K272" s="247"/>
      <c r="L272" s="247"/>
      <c r="M272" s="247"/>
      <c r="N272" s="247"/>
      <c r="O272" s="247"/>
      <c r="P272" s="247"/>
      <c r="Q272" s="247" t="str">
        <f>IF(SUM(BP259)&gt;=1,"Error: verificar la suma por fila de Invitación restringida.","")</f>
        <v/>
      </c>
      <c r="R272" s="247"/>
      <c r="S272" s="247"/>
      <c r="T272" s="247"/>
      <c r="U272" s="247"/>
      <c r="V272" s="247"/>
      <c r="W272" s="247"/>
      <c r="X272" s="247"/>
      <c r="Y272" s="247"/>
      <c r="Z272" s="247"/>
      <c r="AA272" s="247"/>
      <c r="AB272" s="247"/>
      <c r="AC272" s="247"/>
      <c r="AD272" s="247"/>
      <c r="AG272" s="157">
        <f>IF(K258="NS",0,LEN(K258)-LEN(INT(K258))-1)</f>
        <v>-2</v>
      </c>
      <c r="AH272" s="157">
        <f t="shared" si="11"/>
        <v>-2</v>
      </c>
      <c r="AI272" s="157">
        <f t="shared" si="11"/>
        <v>-2</v>
      </c>
      <c r="AJ272" s="157">
        <f t="shared" si="11"/>
        <v>-2</v>
      </c>
      <c r="AK272" s="157">
        <f t="shared" si="11"/>
        <v>-2</v>
      </c>
      <c r="AL272" s="157">
        <f t="shared" si="11"/>
        <v>-2</v>
      </c>
      <c r="AM272" s="157">
        <f t="shared" si="11"/>
        <v>-2</v>
      </c>
      <c r="AN272" s="157">
        <f t="shared" si="11"/>
        <v>-2</v>
      </c>
      <c r="AO272" s="157">
        <f t="shared" si="11"/>
        <v>-2</v>
      </c>
      <c r="AP272" s="157">
        <f t="shared" si="11"/>
        <v>-2</v>
      </c>
      <c r="AQ272" s="157">
        <f t="shared" si="11"/>
        <v>-2</v>
      </c>
      <c r="AR272" s="157">
        <f t="shared" si="11"/>
        <v>-2</v>
      </c>
      <c r="AS272" s="157">
        <f t="shared" si="11"/>
        <v>-2</v>
      </c>
      <c r="AT272" s="157">
        <f t="shared" si="11"/>
        <v>-2</v>
      </c>
      <c r="AU272" s="157">
        <f t="shared" si="11"/>
        <v>-2</v>
      </c>
      <c r="AV272" s="157">
        <f t="shared" si="11"/>
        <v>-2</v>
      </c>
      <c r="AW272" s="157">
        <f t="shared" si="11"/>
        <v>-2</v>
      </c>
      <c r="AX272" s="157">
        <f t="shared" si="11"/>
        <v>-2</v>
      </c>
      <c r="AY272" s="157">
        <f t="shared" si="11"/>
        <v>-2</v>
      </c>
      <c r="AZ272" s="157">
        <f>IF(AD258="NS",0,LEN(AD258)-LEN(INT(AD258))-1)</f>
        <v>-2</v>
      </c>
      <c r="BA272" s="157">
        <f>IF(P266="NS",0,LEN(P266)-LEN(INT(P266))-1)</f>
        <v>-2</v>
      </c>
      <c r="BB272" s="157">
        <f t="shared" si="12"/>
        <v>-2</v>
      </c>
      <c r="BC272" s="157">
        <f t="shared" si="12"/>
        <v>-2</v>
      </c>
      <c r="BD272" s="157">
        <f t="shared" si="12"/>
        <v>-2</v>
      </c>
      <c r="BE272" s="157">
        <f t="shared" si="12"/>
        <v>-2</v>
      </c>
      <c r="BF272" s="157">
        <f t="shared" si="12"/>
        <v>-2</v>
      </c>
      <c r="BG272" s="157">
        <f t="shared" si="12"/>
        <v>-2</v>
      </c>
      <c r="BH272" s="157">
        <f t="shared" si="12"/>
        <v>-2</v>
      </c>
      <c r="BI272" s="157">
        <f t="shared" si="12"/>
        <v>-2</v>
      </c>
      <c r="BJ272" s="157">
        <f t="shared" si="12"/>
        <v>-2</v>
      </c>
      <c r="BK272" s="157">
        <f t="shared" si="12"/>
        <v>-2</v>
      </c>
      <c r="BL272" s="157">
        <f t="shared" si="12"/>
        <v>-2</v>
      </c>
      <c r="BM272" s="157">
        <f t="shared" si="12"/>
        <v>-2</v>
      </c>
      <c r="BN272" s="157">
        <f t="shared" si="12"/>
        <v>-2</v>
      </c>
      <c r="BO272" s="157">
        <f>IF(AD266="NS",0,LEN(AD266)-LEN(INT(AD266))-1)</f>
        <v>-2</v>
      </c>
      <c r="BP272"/>
      <c r="BQ272"/>
      <c r="BR272"/>
      <c r="BS272"/>
      <c r="BT272"/>
      <c r="BU272"/>
    </row>
    <row r="273" spans="1:73" ht="15" customHeight="1">
      <c r="A273" s="75"/>
      <c r="B273" s="247" t="str">
        <f>IF(SUM(BT259)&gt;=1,"Error: verificar la suma por fila de Licitación Pública.","")</f>
        <v/>
      </c>
      <c r="C273" s="247"/>
      <c r="D273" s="247"/>
      <c r="E273" s="247"/>
      <c r="F273" s="247"/>
      <c r="G273" s="247"/>
      <c r="H273" s="247"/>
      <c r="I273" s="247"/>
      <c r="J273" s="247"/>
      <c r="K273" s="247"/>
      <c r="L273" s="247"/>
      <c r="M273" s="247"/>
      <c r="N273" s="247"/>
      <c r="O273" s="247"/>
      <c r="P273" s="247"/>
      <c r="Q273" s="247" t="str">
        <f>IF(SUM(AN267)&gt;=1,"Error: verificar la suma por fila de Licitación pública Nacional.","")</f>
        <v/>
      </c>
      <c r="R273" s="247"/>
      <c r="S273" s="247"/>
      <c r="T273" s="247"/>
      <c r="U273" s="247"/>
      <c r="V273" s="247"/>
      <c r="W273" s="247"/>
      <c r="X273" s="247"/>
      <c r="Y273" s="247"/>
      <c r="Z273" s="247"/>
      <c r="AA273" s="247"/>
      <c r="AB273" s="247"/>
      <c r="AC273" s="247"/>
      <c r="AD273" s="247"/>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row>
    <row r="274" spans="1:73" ht="15" customHeight="1">
      <c r="A274" s="75"/>
      <c r="B274" s="247" t="str">
        <f>IF(SUM(AR267)&gt;=1,"Error: verificar la suma por fila de Licitación pública Internacional.","")</f>
        <v/>
      </c>
      <c r="C274" s="247"/>
      <c r="D274" s="247"/>
      <c r="E274" s="247"/>
      <c r="F274" s="247"/>
      <c r="G274" s="247"/>
      <c r="H274" s="247"/>
      <c r="I274" s="247"/>
      <c r="J274" s="247"/>
      <c r="K274" s="247"/>
      <c r="L274" s="247"/>
      <c r="M274" s="247"/>
      <c r="N274" s="247"/>
      <c r="O274" s="247"/>
      <c r="P274" s="247"/>
      <c r="Q274" s="247" t="str">
        <f>IF(SUM(AV267)&gt;=1,"Error: verificar la suma por fila de Otro procedimiento.","")</f>
        <v/>
      </c>
      <c r="R274" s="247"/>
      <c r="S274" s="247"/>
      <c r="T274" s="247"/>
      <c r="U274" s="247"/>
      <c r="V274" s="247"/>
      <c r="W274" s="247"/>
      <c r="X274" s="247"/>
      <c r="Y274" s="247"/>
      <c r="Z274" s="247"/>
      <c r="AA274" s="247"/>
      <c r="AB274" s="247"/>
      <c r="AC274" s="247"/>
      <c r="AD274" s="247"/>
      <c r="AG274" s="158">
        <f t="shared" ref="AG274:BO274" si="13">IF(AG271&lt;1,0,1)</f>
        <v>0</v>
      </c>
      <c r="AH274" s="158">
        <f t="shared" si="13"/>
        <v>0</v>
      </c>
      <c r="AI274" s="158">
        <f t="shared" si="13"/>
        <v>0</v>
      </c>
      <c r="AJ274" s="158">
        <f t="shared" si="13"/>
        <v>0</v>
      </c>
      <c r="AK274" s="158">
        <f t="shared" si="13"/>
        <v>0</v>
      </c>
      <c r="AL274" s="158">
        <f t="shared" si="13"/>
        <v>0</v>
      </c>
      <c r="AM274" s="158">
        <f t="shared" si="13"/>
        <v>0</v>
      </c>
      <c r="AN274" s="158">
        <f t="shared" si="13"/>
        <v>0</v>
      </c>
      <c r="AO274" s="158">
        <f t="shared" si="13"/>
        <v>0</v>
      </c>
      <c r="AP274" s="158">
        <f t="shared" si="13"/>
        <v>0</v>
      </c>
      <c r="AQ274" s="158">
        <f t="shared" si="13"/>
        <v>0</v>
      </c>
      <c r="AR274" s="158">
        <f t="shared" si="13"/>
        <v>0</v>
      </c>
      <c r="AS274" s="158">
        <f t="shared" si="13"/>
        <v>0</v>
      </c>
      <c r="AT274" s="158">
        <f t="shared" si="13"/>
        <v>0</v>
      </c>
      <c r="AU274" s="158">
        <f t="shared" si="13"/>
        <v>0</v>
      </c>
      <c r="AV274" s="158">
        <f t="shared" si="13"/>
        <v>0</v>
      </c>
      <c r="AW274" s="158">
        <f t="shared" si="13"/>
        <v>0</v>
      </c>
      <c r="AX274" s="158">
        <f t="shared" si="13"/>
        <v>0</v>
      </c>
      <c r="AY274" s="158">
        <f t="shared" si="13"/>
        <v>0</v>
      </c>
      <c r="AZ274" s="158">
        <f t="shared" si="13"/>
        <v>0</v>
      </c>
      <c r="BA274" s="158">
        <f t="shared" si="13"/>
        <v>0</v>
      </c>
      <c r="BB274" s="158">
        <f t="shared" si="13"/>
        <v>0</v>
      </c>
      <c r="BC274" s="158">
        <f t="shared" si="13"/>
        <v>0</v>
      </c>
      <c r="BD274" s="158">
        <f t="shared" si="13"/>
        <v>0</v>
      </c>
      <c r="BE274" s="158">
        <f t="shared" si="13"/>
        <v>0</v>
      </c>
      <c r="BF274" s="158">
        <f t="shared" si="13"/>
        <v>0</v>
      </c>
      <c r="BG274" s="158">
        <f t="shared" si="13"/>
        <v>0</v>
      </c>
      <c r="BH274" s="158">
        <f t="shared" si="13"/>
        <v>0</v>
      </c>
      <c r="BI274" s="158">
        <f t="shared" si="13"/>
        <v>0</v>
      </c>
      <c r="BJ274" s="158">
        <f t="shared" si="13"/>
        <v>0</v>
      </c>
      <c r="BK274" s="158">
        <f t="shared" si="13"/>
        <v>0</v>
      </c>
      <c r="BL274" s="158">
        <f t="shared" si="13"/>
        <v>0</v>
      </c>
      <c r="BM274" s="158">
        <f t="shared" si="13"/>
        <v>0</v>
      </c>
      <c r="BN274" s="158">
        <f t="shared" si="13"/>
        <v>0</v>
      </c>
      <c r="BO274" s="158">
        <f t="shared" si="13"/>
        <v>0</v>
      </c>
      <c r="BP274"/>
      <c r="BQ274"/>
      <c r="BR274"/>
      <c r="BS274"/>
      <c r="BT274"/>
      <c r="BU274"/>
    </row>
    <row r="275" spans="1:73" ht="15" customHeight="1">
      <c r="A275" s="75"/>
      <c r="B275" s="247" t="str">
        <f>IF(SUM(AG261:BO262)&gt;=1,"Error: verificar registro de acuerdo a la instrucción.","")</f>
        <v/>
      </c>
      <c r="C275" s="247"/>
      <c r="D275" s="247"/>
      <c r="E275" s="247"/>
      <c r="F275" s="247"/>
      <c r="G275" s="247"/>
      <c r="H275" s="247"/>
      <c r="I275" s="247"/>
      <c r="J275" s="247"/>
      <c r="K275" s="247"/>
      <c r="L275" s="247"/>
      <c r="M275" s="247"/>
      <c r="N275" s="247"/>
      <c r="O275" s="247"/>
      <c r="P275" s="247"/>
      <c r="Q275" s="247" t="str">
        <f>IF(SUM(AG274:BO275)&gt;=1,"Error: el monto registrado NO debe tener decimales.","")</f>
        <v/>
      </c>
      <c r="R275" s="247"/>
      <c r="S275" s="247"/>
      <c r="T275" s="247"/>
      <c r="U275" s="247"/>
      <c r="V275" s="247"/>
      <c r="W275" s="247"/>
      <c r="X275" s="247"/>
      <c r="Y275" s="247"/>
      <c r="Z275" s="247"/>
      <c r="AA275" s="247"/>
      <c r="AB275" s="247"/>
      <c r="AC275" s="247"/>
      <c r="AD275" s="247"/>
      <c r="AG275" s="158">
        <f t="shared" ref="AG275:BO275" si="14">IF(AG272&lt;1,0,1)</f>
        <v>0</v>
      </c>
      <c r="AH275" s="158">
        <f t="shared" si="14"/>
        <v>0</v>
      </c>
      <c r="AI275" s="158">
        <f t="shared" si="14"/>
        <v>0</v>
      </c>
      <c r="AJ275" s="158">
        <f t="shared" si="14"/>
        <v>0</v>
      </c>
      <c r="AK275" s="158">
        <f t="shared" si="14"/>
        <v>0</v>
      </c>
      <c r="AL275" s="158">
        <f t="shared" si="14"/>
        <v>0</v>
      </c>
      <c r="AM275" s="158">
        <f t="shared" si="14"/>
        <v>0</v>
      </c>
      <c r="AN275" s="158">
        <f t="shared" si="14"/>
        <v>0</v>
      </c>
      <c r="AO275" s="158">
        <f t="shared" si="14"/>
        <v>0</v>
      </c>
      <c r="AP275" s="158">
        <f t="shared" si="14"/>
        <v>0</v>
      </c>
      <c r="AQ275" s="158">
        <f t="shared" si="14"/>
        <v>0</v>
      </c>
      <c r="AR275" s="158">
        <f t="shared" si="14"/>
        <v>0</v>
      </c>
      <c r="AS275" s="158">
        <f t="shared" si="14"/>
        <v>0</v>
      </c>
      <c r="AT275" s="158">
        <f t="shared" si="14"/>
        <v>0</v>
      </c>
      <c r="AU275" s="158">
        <f t="shared" si="14"/>
        <v>0</v>
      </c>
      <c r="AV275" s="158">
        <f t="shared" si="14"/>
        <v>0</v>
      </c>
      <c r="AW275" s="158">
        <f t="shared" si="14"/>
        <v>0</v>
      </c>
      <c r="AX275" s="158">
        <f t="shared" si="14"/>
        <v>0</v>
      </c>
      <c r="AY275" s="158">
        <f t="shared" si="14"/>
        <v>0</v>
      </c>
      <c r="AZ275" s="158">
        <f t="shared" si="14"/>
        <v>0</v>
      </c>
      <c r="BA275" s="158">
        <f t="shared" si="14"/>
        <v>0</v>
      </c>
      <c r="BB275" s="158">
        <f t="shared" si="14"/>
        <v>0</v>
      </c>
      <c r="BC275" s="158">
        <f t="shared" si="14"/>
        <v>0</v>
      </c>
      <c r="BD275" s="158">
        <f t="shared" si="14"/>
        <v>0</v>
      </c>
      <c r="BE275" s="158">
        <f t="shared" si="14"/>
        <v>0</v>
      </c>
      <c r="BF275" s="158">
        <f t="shared" si="14"/>
        <v>0</v>
      </c>
      <c r="BG275" s="158">
        <f t="shared" si="14"/>
        <v>0</v>
      </c>
      <c r="BH275" s="158">
        <f t="shared" si="14"/>
        <v>0</v>
      </c>
      <c r="BI275" s="158">
        <f t="shared" si="14"/>
        <v>0</v>
      </c>
      <c r="BJ275" s="158">
        <f t="shared" si="14"/>
        <v>0</v>
      </c>
      <c r="BK275" s="158">
        <f t="shared" si="14"/>
        <v>0</v>
      </c>
      <c r="BL275" s="158">
        <f t="shared" si="14"/>
        <v>0</v>
      </c>
      <c r="BM275" s="158">
        <f t="shared" si="14"/>
        <v>0</v>
      </c>
      <c r="BN275" s="158">
        <f t="shared" si="14"/>
        <v>0</v>
      </c>
      <c r="BO275" s="158">
        <f t="shared" si="14"/>
        <v>0</v>
      </c>
      <c r="BP275"/>
      <c r="BQ275"/>
      <c r="BR275"/>
      <c r="BS275"/>
      <c r="BT275"/>
      <c r="BU275"/>
    </row>
    <row r="276" spans="1:73" ht="15" customHeight="1">
      <c r="A276" s="75"/>
      <c r="B276" s="257" t="str">
        <f>IF(AJ255=0,"","Error: debe completar toda la información requerida.")</f>
        <v/>
      </c>
      <c r="C276" s="257"/>
      <c r="D276" s="257"/>
      <c r="E276" s="257"/>
      <c r="F276" s="257"/>
      <c r="G276" s="257"/>
      <c r="H276" s="257"/>
      <c r="I276" s="257"/>
      <c r="J276" s="257"/>
      <c r="K276" s="257"/>
      <c r="L276" s="257"/>
      <c r="M276" s="257"/>
      <c r="N276" s="257"/>
      <c r="O276" s="257"/>
      <c r="P276" s="257"/>
      <c r="Q276" s="329" t="str">
        <f>IF(AND(C270="",SUM(COUNTIF(K257:AD258,"NS"),COUNTIF(P265:AD266,"NS"))&gt;0),"En el recuadro de comentarios proporcione una justificación respecto del uso de ´´NS´´","")</f>
        <v/>
      </c>
      <c r="R276" s="329"/>
      <c r="S276" s="329"/>
      <c r="T276" s="329"/>
      <c r="U276" s="329"/>
      <c r="V276" s="329"/>
      <c r="W276" s="329"/>
      <c r="X276" s="329"/>
      <c r="Y276" s="329"/>
      <c r="Z276" s="329"/>
      <c r="AA276" s="329"/>
      <c r="AB276" s="329"/>
      <c r="AC276" s="329"/>
      <c r="AD276" s="329"/>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row>
    <row r="277" spans="1:73" ht="36" customHeight="1">
      <c r="A277" s="59" t="s">
        <v>5211</v>
      </c>
      <c r="B277" s="248" t="s">
        <v>5212</v>
      </c>
      <c r="C277" s="248"/>
      <c r="D277" s="248"/>
      <c r="E277" s="248"/>
      <c r="F277" s="248"/>
      <c r="G277" s="248"/>
      <c r="H277" s="248"/>
      <c r="I277" s="248"/>
      <c r="J277" s="248"/>
      <c r="K277" s="248"/>
      <c r="L277" s="248"/>
      <c r="M277" s="248"/>
      <c r="N277" s="248"/>
      <c r="O277" s="248"/>
      <c r="P277" s="248"/>
      <c r="Q277" s="248"/>
      <c r="R277" s="248"/>
      <c r="S277" s="248"/>
      <c r="T277" s="248"/>
      <c r="U277" s="248"/>
      <c r="V277" s="248"/>
      <c r="W277" s="248"/>
      <c r="X277" s="248"/>
      <c r="Y277" s="248"/>
      <c r="Z277" s="248"/>
      <c r="AA277" s="248"/>
      <c r="AB277" s="248"/>
      <c r="AC277" s="248"/>
      <c r="AD277" s="248"/>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row>
    <row r="278" spans="1:73" ht="24" customHeight="1">
      <c r="A278" s="59"/>
      <c r="B278" s="95"/>
      <c r="C278" s="226" t="s">
        <v>5213</v>
      </c>
      <c r="D278" s="226"/>
      <c r="E278" s="226"/>
      <c r="F278" s="226"/>
      <c r="G278" s="226"/>
      <c r="H278" s="226"/>
      <c r="I278" s="226"/>
      <c r="J278" s="226"/>
      <c r="K278" s="226"/>
      <c r="L278" s="226"/>
      <c r="M278" s="226"/>
      <c r="N278" s="226"/>
      <c r="O278" s="226"/>
      <c r="P278" s="226"/>
      <c r="Q278" s="226"/>
      <c r="R278" s="226"/>
      <c r="S278" s="226"/>
      <c r="T278" s="226"/>
      <c r="U278" s="226"/>
      <c r="V278" s="226"/>
      <c r="W278" s="226"/>
      <c r="X278" s="226"/>
      <c r="Y278" s="226"/>
      <c r="Z278" s="226"/>
      <c r="AA278" s="226"/>
      <c r="AB278" s="226"/>
      <c r="AC278" s="226"/>
      <c r="AD278" s="226"/>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row>
    <row r="279" spans="1:73" ht="36" customHeight="1">
      <c r="A279" s="59"/>
      <c r="B279" s="95"/>
      <c r="C279" s="242" t="s">
        <v>5214</v>
      </c>
      <c r="D279" s="242"/>
      <c r="E279" s="242"/>
      <c r="F279" s="242"/>
      <c r="G279" s="242"/>
      <c r="H279" s="242"/>
      <c r="I279" s="242"/>
      <c r="J279" s="242"/>
      <c r="K279" s="242"/>
      <c r="L279" s="242"/>
      <c r="M279" s="242"/>
      <c r="N279" s="242"/>
      <c r="O279" s="242"/>
      <c r="P279" s="242"/>
      <c r="Q279" s="242"/>
      <c r="R279" s="242"/>
      <c r="S279" s="242"/>
      <c r="T279" s="242"/>
      <c r="U279" s="242"/>
      <c r="V279" s="242"/>
      <c r="W279" s="242"/>
      <c r="X279" s="242"/>
      <c r="Y279" s="242"/>
      <c r="Z279" s="242"/>
      <c r="AA279" s="242"/>
      <c r="AB279" s="242"/>
      <c r="AC279" s="242"/>
      <c r="AD279" s="242"/>
    </row>
    <row r="280" spans="1:73" ht="15" customHeight="1">
      <c r="A280" s="59"/>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c r="AA280" s="95"/>
      <c r="AB280" s="95"/>
      <c r="AC280" s="95"/>
      <c r="AD280" s="95"/>
    </row>
    <row r="281" spans="1:73" customFormat="1" ht="36" customHeight="1">
      <c r="A281" s="75"/>
      <c r="B281" s="19"/>
      <c r="C281" s="246" t="s">
        <v>5215</v>
      </c>
      <c r="D281" s="246"/>
      <c r="E281" s="246"/>
      <c r="F281" s="246"/>
      <c r="G281" s="246"/>
      <c r="H281" s="246"/>
      <c r="I281" s="246"/>
      <c r="J281" s="246"/>
      <c r="K281" s="246" t="s">
        <v>5216</v>
      </c>
      <c r="L281" s="246"/>
      <c r="M281" s="246"/>
      <c r="N281" s="246"/>
      <c r="O281" s="246"/>
      <c r="P281" s="246"/>
      <c r="Q281" s="246"/>
      <c r="R281" s="246"/>
      <c r="S281" s="246"/>
      <c r="T281" s="246"/>
      <c r="U281" s="246" t="s">
        <v>5217</v>
      </c>
      <c r="V281" s="246"/>
      <c r="W281" s="246"/>
      <c r="X281" s="246"/>
      <c r="Y281" s="246"/>
      <c r="Z281" s="246"/>
      <c r="AA281" s="246"/>
      <c r="AB281" s="246"/>
      <c r="AC281" s="246"/>
      <c r="AD281" s="246"/>
      <c r="AF281" s="133"/>
      <c r="AG281">
        <f>COUNTBLANK(C283:AD283)</f>
        <v>28</v>
      </c>
      <c r="AH281">
        <v>28</v>
      </c>
      <c r="AI281" s="165">
        <f>IF(SUM(AG283:AJ285)=0,AG281,1)</f>
        <v>28</v>
      </c>
      <c r="AJ281" s="145">
        <f>IF(OR(AG281=AH281, AG281=AI281 ), 0, 1)</f>
        <v>0</v>
      </c>
    </row>
    <row r="282" spans="1:73" customFormat="1" ht="96" customHeight="1">
      <c r="A282" s="75"/>
      <c r="B282" s="19"/>
      <c r="C282" s="246"/>
      <c r="D282" s="246"/>
      <c r="E282" s="246"/>
      <c r="F282" s="246"/>
      <c r="G282" s="246"/>
      <c r="H282" s="246"/>
      <c r="I282" s="246"/>
      <c r="J282" s="246"/>
      <c r="K282" s="246" t="s">
        <v>5192</v>
      </c>
      <c r="L282" s="246"/>
      <c r="M282" s="277" t="s">
        <v>5193</v>
      </c>
      <c r="N282" s="277"/>
      <c r="O282" s="277" t="s">
        <v>5194</v>
      </c>
      <c r="P282" s="277"/>
      <c r="Q282" s="277" t="s">
        <v>5195</v>
      </c>
      <c r="R282" s="277"/>
      <c r="S282" s="277" t="s">
        <v>355</v>
      </c>
      <c r="T282" s="277"/>
      <c r="U282" s="246" t="s">
        <v>5192</v>
      </c>
      <c r="V282" s="246"/>
      <c r="W282" s="277" t="s">
        <v>5193</v>
      </c>
      <c r="X282" s="277"/>
      <c r="Y282" s="277" t="s">
        <v>5194</v>
      </c>
      <c r="Z282" s="277"/>
      <c r="AA282" s="277" t="s">
        <v>5195</v>
      </c>
      <c r="AB282" s="277"/>
      <c r="AC282" s="277" t="s">
        <v>355</v>
      </c>
      <c r="AD282" s="277"/>
      <c r="AF282" s="133"/>
      <c r="AG282" t="s">
        <v>5040</v>
      </c>
      <c r="AK282" s="149" t="s">
        <v>5197</v>
      </c>
      <c r="AL282" s="149" t="s">
        <v>5198</v>
      </c>
      <c r="AM282" s="149" t="s">
        <v>5199</v>
      </c>
      <c r="AN282" s="149" t="s">
        <v>5200</v>
      </c>
      <c r="AO282" s="149" t="s">
        <v>5197</v>
      </c>
      <c r="AP282" s="149" t="s">
        <v>5198</v>
      </c>
      <c r="AQ282" s="149" t="s">
        <v>5199</v>
      </c>
      <c r="AR282" s="149" t="s">
        <v>5200</v>
      </c>
    </row>
    <row r="283" spans="1:73" customFormat="1" ht="15" customHeight="1">
      <c r="A283" s="75"/>
      <c r="B283" s="19"/>
      <c r="C283" s="244"/>
      <c r="D283" s="198"/>
      <c r="E283" s="198"/>
      <c r="F283" s="198"/>
      <c r="G283" s="198"/>
      <c r="H283" s="198"/>
      <c r="I283" s="198"/>
      <c r="J283" s="245"/>
      <c r="K283" s="244"/>
      <c r="L283" s="245"/>
      <c r="M283" s="244"/>
      <c r="N283" s="245"/>
      <c r="O283" s="244"/>
      <c r="P283" s="245"/>
      <c r="Q283" s="244"/>
      <c r="R283" s="245"/>
      <c r="S283" s="244"/>
      <c r="T283" s="245"/>
      <c r="U283" s="244"/>
      <c r="V283" s="245"/>
      <c r="W283" s="244"/>
      <c r="X283" s="245"/>
      <c r="Y283" s="244"/>
      <c r="Z283" s="245"/>
      <c r="AA283" s="244"/>
      <c r="AB283" s="245"/>
      <c r="AC283" s="244"/>
      <c r="AD283" s="245"/>
      <c r="AF283" s="133"/>
      <c r="AG283" s="165">
        <f>IF(OR(AND($AG$281=$AH$281),AND(C283=1,COUNTBLANK(K283:V283)=6,COUNTBLANK(W283:AD283)&lt;8),AND(OR(C283=2,C283=9),COUNTBLANK(K283:AD283)=20)),0,1)</f>
        <v>0</v>
      </c>
      <c r="AH283" s="165"/>
      <c r="AI283" s="165"/>
      <c r="AJ283" s="165"/>
      <c r="AK283" s="93">
        <f>K283</f>
        <v>0</v>
      </c>
      <c r="AL283" s="93">
        <f>COUNTIF(M283:T283,"NS")</f>
        <v>0</v>
      </c>
      <c r="AM283" s="93">
        <f>SUM(M283:T283)</f>
        <v>0</v>
      </c>
      <c r="AN283" s="150">
        <f>IF($AG$281=$AH$281, 0, IF(OR(AND(AK283=0,AL283&gt;0),AND(AK283="NS",AM283&gt;0),AND(AK283="NS",AM283=0,AL283=0)),1,IF(OR(AND(AK283="NS",AM283=0,AL283&gt;0),AK283=AM283),0,1)))</f>
        <v>0</v>
      </c>
      <c r="AO283" s="93">
        <f>U283</f>
        <v>0</v>
      </c>
      <c r="AP283" s="93">
        <f>COUNTIF(W283:AD283,"NS")</f>
        <v>0</v>
      </c>
      <c r="AQ283" s="93">
        <f>SUM(W283:AD283)</f>
        <v>0</v>
      </c>
      <c r="AR283" s="150">
        <f>IF($AG$281=$AH$281, 0, IF(OR(AND(AO283=0,AP283&gt;0),AND(AO283="NS",AQ283&gt;0),AND(AO283="NS",AQ283=0,AP283=0)),1,IF(OR(AND(AO283="NS",AQ283=0,AP283&gt;0),AO283=AQ283),0,1)))</f>
        <v>0</v>
      </c>
    </row>
    <row r="284" spans="1:73" ht="15" customHeight="1">
      <c r="A284" s="122"/>
      <c r="B284" s="276" t="str">
        <f>IF(AND(COUNTIF(K283:AD283,"NS")&lt;&gt;0,C286=""),"Si registro NS favor de emitir un comentario que explique su uso en la casilla al final de la pregunta","")</f>
        <v/>
      </c>
      <c r="C284" s="276"/>
      <c r="D284" s="276"/>
      <c r="E284" s="276"/>
      <c r="F284" s="276"/>
      <c r="G284" s="276"/>
      <c r="H284" s="276"/>
      <c r="I284" s="276"/>
      <c r="J284" s="276"/>
      <c r="K284" s="276"/>
      <c r="L284" s="276"/>
      <c r="M284" s="276"/>
      <c r="N284" s="276"/>
      <c r="O284" s="276"/>
      <c r="P284" s="276"/>
      <c r="Q284" s="276"/>
      <c r="R284" s="276"/>
      <c r="S284" s="276"/>
      <c r="T284" s="276"/>
      <c r="U284" s="276"/>
      <c r="V284" s="276"/>
      <c r="W284" s="276"/>
      <c r="X284" s="276"/>
      <c r="Y284" s="276"/>
      <c r="Z284" s="276"/>
      <c r="AA284" s="276"/>
      <c r="AB284" s="276"/>
      <c r="AC284" s="276"/>
      <c r="AD284" s="276"/>
      <c r="AG284" s="165"/>
      <c r="AH284" s="165"/>
      <c r="AI284" s="165"/>
      <c r="AJ284" s="165"/>
      <c r="AK284"/>
      <c r="AL284"/>
      <c r="AM284"/>
      <c r="AN284"/>
      <c r="AO284"/>
      <c r="AP284"/>
      <c r="AQ284"/>
      <c r="AR284"/>
      <c r="AS284"/>
      <c r="AT284"/>
      <c r="AU284"/>
      <c r="AV284"/>
      <c r="AW284"/>
      <c r="AX284"/>
      <c r="AY284"/>
      <c r="AZ284"/>
    </row>
    <row r="285" spans="1:73" ht="24" customHeight="1">
      <c r="A285" s="119"/>
      <c r="B285" s="28"/>
      <c r="C285" s="226" t="s">
        <v>5049</v>
      </c>
      <c r="D285" s="226"/>
      <c r="E285" s="226"/>
      <c r="F285" s="226"/>
      <c r="G285" s="226"/>
      <c r="H285" s="226"/>
      <c r="I285" s="226"/>
      <c r="J285" s="226"/>
      <c r="K285" s="226"/>
      <c r="L285" s="226"/>
      <c r="M285" s="226"/>
      <c r="N285" s="226"/>
      <c r="O285" s="226"/>
      <c r="P285" s="226"/>
      <c r="Q285" s="226"/>
      <c r="R285" s="226"/>
      <c r="S285" s="226"/>
      <c r="T285" s="226"/>
      <c r="U285" s="226"/>
      <c r="V285" s="226"/>
      <c r="W285" s="226"/>
      <c r="X285" s="226"/>
      <c r="Y285" s="226"/>
      <c r="Z285" s="226"/>
      <c r="AA285" s="226"/>
      <c r="AB285" s="226"/>
      <c r="AC285" s="226"/>
      <c r="AD285" s="226"/>
      <c r="AG285" s="165">
        <f>IF(OR($AG$281=$AH$281,AND(OR($C283=2,$C283=9),COUNTBLANK($K283:$AD283)=20),AND($C283=1,OR(AND(M283=0,M283&lt;&gt;"",W283=""),AND(M283&gt;0,W283&lt;&gt;""),AND(M283="NS",W283="")))),0,1)</f>
        <v>0</v>
      </c>
      <c r="AH285" s="165">
        <f>IF(OR($AG$281=$AH$281,AND(OR($C283=2,$C283=9),COUNTBLANK($K283:$AD283)=20),AND($C283=1,OR(AND(O283=0,O283&lt;&gt;"",Y283=""),AND(O283&gt;0,Y283&lt;&gt;""),AND(O283="NS",Y283="")))),0,1)</f>
        <v>0</v>
      </c>
      <c r="AI285" s="165">
        <f>IF(OR($AG$281=$AH$281,AND(OR($C283=2,$C283=9),COUNTBLANK($K283:$AD283)=20),AND($C283=1,OR(AND(Q283=0,Q283&lt;&gt;"",AA283=""),AND(Q283&gt;0,AA283&lt;&gt;""),AND(Q283="NS",AA283="")))),0,1)</f>
        <v>0</v>
      </c>
      <c r="AJ285" s="165">
        <f>IF(OR($AG$281=$AH$281,AND(OR($C283=2,$C283=9),COUNTBLANK($K283:$AD283)=20),AND($C283=1,OR(AND(S283=0,S283&lt;&gt;"",AC283=""),AND(S283&gt;0,AC283&lt;&gt;""),AND(S283="NS",AC283="")))),0,1)</f>
        <v>0</v>
      </c>
      <c r="AK285"/>
      <c r="AL285"/>
      <c r="AM285"/>
      <c r="AN285"/>
      <c r="AO285"/>
      <c r="AP285"/>
      <c r="AQ285"/>
      <c r="AR285"/>
      <c r="AS285"/>
      <c r="AT285"/>
      <c r="AU285"/>
      <c r="AV285"/>
      <c r="AW285"/>
      <c r="AX285"/>
      <c r="AY285"/>
      <c r="AZ285"/>
    </row>
    <row r="286" spans="1:73" ht="60" customHeight="1">
      <c r="A286" s="119"/>
      <c r="B286" s="28"/>
      <c r="C286" s="273"/>
      <c r="D286" s="274"/>
      <c r="E286" s="274"/>
      <c r="F286" s="274"/>
      <c r="G286" s="274"/>
      <c r="H286" s="274"/>
      <c r="I286" s="274"/>
      <c r="J286" s="274"/>
      <c r="K286" s="274"/>
      <c r="L286" s="274"/>
      <c r="M286" s="274"/>
      <c r="N286" s="274"/>
      <c r="O286" s="274"/>
      <c r="P286" s="274"/>
      <c r="Q286" s="274"/>
      <c r="R286" s="274"/>
      <c r="S286" s="274"/>
      <c r="T286" s="274"/>
      <c r="U286" s="274"/>
      <c r="V286" s="274"/>
      <c r="W286" s="274"/>
      <c r="X286" s="274"/>
      <c r="Y286" s="274"/>
      <c r="Z286" s="274"/>
      <c r="AA286" s="274"/>
      <c r="AB286" s="274"/>
      <c r="AC286" s="274"/>
      <c r="AD286" s="275"/>
      <c r="AG286"/>
      <c r="AH286"/>
      <c r="AI286"/>
      <c r="AJ286"/>
      <c r="AK286"/>
      <c r="AL286"/>
      <c r="AM286"/>
      <c r="AN286"/>
      <c r="AO286"/>
      <c r="AP286"/>
      <c r="AQ286"/>
      <c r="AR286"/>
      <c r="AS286"/>
      <c r="AT286"/>
      <c r="AU286"/>
      <c r="AV286"/>
      <c r="AW286"/>
      <c r="AX286"/>
      <c r="AY286"/>
      <c r="AZ286"/>
    </row>
    <row r="287" spans="1:73" ht="15" customHeight="1">
      <c r="A287" s="120"/>
      <c r="B287"/>
      <c r="C287"/>
      <c r="D287"/>
      <c r="E287"/>
      <c r="F287"/>
      <c r="G287"/>
      <c r="H287"/>
      <c r="I287"/>
      <c r="J287"/>
      <c r="K287"/>
      <c r="L287"/>
      <c r="M287"/>
      <c r="N287"/>
      <c r="O287"/>
      <c r="P287"/>
      <c r="Q287"/>
      <c r="R287"/>
      <c r="S287"/>
      <c r="T287"/>
      <c r="U287"/>
      <c r="V287"/>
      <c r="W287"/>
      <c r="X287"/>
      <c r="Y287"/>
      <c r="Z287"/>
      <c r="AA287"/>
      <c r="AB287"/>
      <c r="AC287"/>
      <c r="AD287"/>
      <c r="AG287" s="157"/>
      <c r="AH287" s="157"/>
      <c r="AI287" s="157"/>
      <c r="AJ287" s="157"/>
      <c r="AK287" s="157"/>
      <c r="AL287" s="157"/>
      <c r="AM287" s="157"/>
      <c r="AN287" s="157"/>
      <c r="AO287" s="157"/>
      <c r="AP287" s="157"/>
      <c r="AQ287" s="159">
        <f>IF(U283="NS",0,LEN(U283)-LEN(INT(U283))-1)</f>
        <v>-2</v>
      </c>
      <c r="AR287" s="160"/>
      <c r="AS287" s="160">
        <f>IF(W283="NS",0,LEN(W283)-LEN(INT(W283))-1)</f>
        <v>-2</v>
      </c>
      <c r="AT287" s="160"/>
      <c r="AU287" s="160">
        <f>IF(Y283="NS",0,LEN(Y283)-LEN(INT(Y283))-1)</f>
        <v>-2</v>
      </c>
      <c r="AV287" s="160"/>
      <c r="AW287" s="160">
        <f>IF(AA283="NS",0,LEN(AA283)-LEN(INT(AA283))-1)</f>
        <v>-2</v>
      </c>
      <c r="AX287" s="160"/>
      <c r="AY287" s="161">
        <f>IF(AC283="NS",0,LEN(AC283)-LEN(INT(AC283))-1)</f>
        <v>-2</v>
      </c>
      <c r="AZ287" s="157"/>
    </row>
    <row r="288" spans="1:73" ht="15" customHeight="1">
      <c r="A288" s="120"/>
      <c r="B288" s="247" t="str">
        <f>IF(SUM(AN283)&gt;=1,"Error: verificar la suma por fila de Contratos o convenios.","")</f>
        <v/>
      </c>
      <c r="C288" s="247"/>
      <c r="D288" s="247"/>
      <c r="E288" s="247"/>
      <c r="F288" s="247"/>
      <c r="G288" s="247"/>
      <c r="H288" s="247"/>
      <c r="I288" s="247"/>
      <c r="J288" s="247"/>
      <c r="K288" s="247"/>
      <c r="L288" s="247"/>
      <c r="M288" s="247"/>
      <c r="N288" s="247"/>
      <c r="O288" s="247"/>
      <c r="P288" s="247"/>
      <c r="Q288" s="247"/>
      <c r="R288" s="247"/>
      <c r="S288" s="247"/>
      <c r="T288" s="247"/>
      <c r="U288" s="247"/>
      <c r="V288" s="247"/>
      <c r="W288" s="247"/>
      <c r="X288" s="247"/>
      <c r="Y288" s="247"/>
      <c r="Z288" s="247"/>
      <c r="AA288" s="247"/>
      <c r="AB288" s="247"/>
      <c r="AC288" s="247"/>
      <c r="AD288" s="247"/>
      <c r="AG288" s="158"/>
      <c r="AH288" s="158"/>
      <c r="AI288" s="158"/>
      <c r="AJ288" s="158"/>
      <c r="AK288" s="158"/>
      <c r="AL288" s="158"/>
      <c r="AM288" s="158"/>
      <c r="AN288" s="158"/>
      <c r="AO288" s="158"/>
      <c r="AP288" s="158"/>
      <c r="AQ288" s="162">
        <f>IF(AQ287&lt;1,0,1)</f>
        <v>0</v>
      </c>
      <c r="AR288" s="163"/>
      <c r="AS288" s="163">
        <f>IF(AS287&lt;1,0,1)</f>
        <v>0</v>
      </c>
      <c r="AT288" s="163"/>
      <c r="AU288" s="163">
        <f>IF(AU287&lt;1,0,1)</f>
        <v>0</v>
      </c>
      <c r="AV288" s="163"/>
      <c r="AW288" s="163">
        <f>IF(AW287&lt;1,0,1)</f>
        <v>0</v>
      </c>
      <c r="AX288" s="163"/>
      <c r="AY288" s="164">
        <f>IF(AY287&lt;1,0,1)</f>
        <v>0</v>
      </c>
      <c r="AZ288" s="158"/>
    </row>
    <row r="289" spans="1:52" ht="15" customHeight="1">
      <c r="A289" s="120"/>
      <c r="B289" s="247" t="str">
        <f>IF(SUM(AR283)&gt;=1,"Error: verificar la suma por fila de Monto asociado a los contratos o convenios.","")</f>
        <v/>
      </c>
      <c r="C289" s="247"/>
      <c r="D289" s="247"/>
      <c r="E289" s="247"/>
      <c r="F289" s="247"/>
      <c r="G289" s="247"/>
      <c r="H289" s="247"/>
      <c r="I289" s="247"/>
      <c r="J289" s="247"/>
      <c r="K289" s="247"/>
      <c r="L289" s="247"/>
      <c r="M289" s="247"/>
      <c r="N289" s="247"/>
      <c r="O289" s="247"/>
      <c r="P289" s="247"/>
      <c r="Q289" s="247"/>
      <c r="R289" s="247"/>
      <c r="S289" s="247"/>
      <c r="T289" s="247"/>
      <c r="U289" s="247"/>
      <c r="V289" s="247"/>
      <c r="W289" s="247"/>
      <c r="X289" s="247"/>
      <c r="Y289" s="247"/>
      <c r="Z289" s="247"/>
      <c r="AA289" s="247"/>
      <c r="AB289" s="247"/>
      <c r="AC289" s="247"/>
      <c r="AD289" s="247"/>
      <c r="AG289"/>
      <c r="AH289"/>
      <c r="AI289"/>
      <c r="AJ289"/>
      <c r="AK289"/>
      <c r="AL289"/>
      <c r="AM289"/>
      <c r="AN289"/>
      <c r="AO289"/>
      <c r="AP289"/>
      <c r="AQ289"/>
      <c r="AR289"/>
      <c r="AS289"/>
      <c r="AT289"/>
      <c r="AU289"/>
      <c r="AV289"/>
      <c r="AW289"/>
      <c r="AX289"/>
      <c r="AY289"/>
      <c r="AZ289"/>
    </row>
    <row r="290" spans="1:52" ht="15" customHeight="1">
      <c r="A290" s="120"/>
      <c r="B290" s="247" t="str">
        <f>IF(SUM(AQ288:AY288)&gt;=1,"Error: el monto registrado NO debe tener decimales.","")</f>
        <v/>
      </c>
      <c r="C290" s="247"/>
      <c r="D290" s="247"/>
      <c r="E290" s="247"/>
      <c r="F290" s="247"/>
      <c r="G290" s="247"/>
      <c r="H290" s="247"/>
      <c r="I290" s="247"/>
      <c r="J290" s="247"/>
      <c r="K290" s="247"/>
      <c r="L290" s="247"/>
      <c r="M290" s="247"/>
      <c r="N290" s="247"/>
      <c r="O290" s="247"/>
      <c r="P290" s="247"/>
      <c r="Q290" s="247"/>
      <c r="R290" s="247"/>
      <c r="S290" s="247"/>
      <c r="T290" s="247"/>
      <c r="U290" s="247"/>
      <c r="V290" s="247"/>
      <c r="W290" s="247"/>
      <c r="X290" s="247"/>
      <c r="Y290" s="247"/>
      <c r="Z290" s="247"/>
      <c r="AA290" s="247"/>
      <c r="AB290" s="247"/>
      <c r="AC290" s="247"/>
      <c r="AD290" s="247"/>
    </row>
    <row r="291" spans="1:52" ht="15" customHeight="1">
      <c r="A291" s="120"/>
      <c r="B291" s="295" t="str">
        <f>IF(AJ281=0,"","Error: debe completar toda la información requerida.")</f>
        <v/>
      </c>
      <c r="C291" s="295"/>
      <c r="D291" s="295"/>
      <c r="E291" s="295"/>
      <c r="F291" s="295"/>
      <c r="G291" s="295"/>
      <c r="H291" s="295"/>
      <c r="I291" s="295"/>
      <c r="J291" s="295"/>
      <c r="K291" s="295"/>
      <c r="L291" s="295"/>
      <c r="M291" s="295"/>
      <c r="N291" s="295"/>
      <c r="O291" s="295"/>
      <c r="P291" s="295"/>
      <c r="Q291" s="295"/>
      <c r="R291" s="295"/>
      <c r="S291" s="295"/>
      <c r="T291" s="295"/>
      <c r="U291" s="295"/>
      <c r="V291" s="295"/>
      <c r="W291" s="295"/>
      <c r="X291" s="295"/>
      <c r="Y291" s="295"/>
      <c r="Z291" s="295"/>
      <c r="AA291" s="295"/>
      <c r="AB291" s="295"/>
      <c r="AC291" s="295"/>
      <c r="AD291" s="295"/>
    </row>
    <row r="292" spans="1:52" ht="15" customHeight="1">
      <c r="A292" s="120"/>
      <c r="B292"/>
      <c r="C292"/>
      <c r="D292"/>
      <c r="E292"/>
      <c r="F292"/>
      <c r="G292"/>
      <c r="H292"/>
      <c r="I292"/>
      <c r="J292"/>
      <c r="K292"/>
      <c r="L292"/>
      <c r="M292"/>
      <c r="N292"/>
      <c r="O292"/>
      <c r="P292"/>
      <c r="Q292"/>
      <c r="R292"/>
      <c r="S292"/>
      <c r="T292"/>
      <c r="U292"/>
      <c r="V292"/>
      <c r="W292"/>
      <c r="X292"/>
      <c r="Y292"/>
      <c r="Z292"/>
      <c r="AA292"/>
      <c r="AB292"/>
      <c r="AC292"/>
      <c r="AD292"/>
    </row>
    <row r="293" spans="1:52" ht="36" customHeight="1">
      <c r="A293" s="59" t="s">
        <v>5218</v>
      </c>
      <c r="B293" s="248" t="s">
        <v>5219</v>
      </c>
      <c r="C293" s="248"/>
      <c r="D293" s="248"/>
      <c r="E293" s="248"/>
      <c r="F293" s="248"/>
      <c r="G293" s="248"/>
      <c r="H293" s="248"/>
      <c r="I293" s="248"/>
      <c r="J293" s="248"/>
      <c r="K293" s="248"/>
      <c r="L293" s="248"/>
      <c r="M293" s="248"/>
      <c r="N293" s="248"/>
      <c r="O293" s="248"/>
      <c r="P293" s="248"/>
      <c r="Q293" s="248"/>
      <c r="R293" s="248"/>
      <c r="S293" s="248"/>
      <c r="T293" s="248"/>
      <c r="U293" s="248"/>
      <c r="V293" s="248"/>
      <c r="W293" s="248"/>
      <c r="X293" s="248"/>
      <c r="Y293" s="248"/>
      <c r="Z293" s="248"/>
      <c r="AA293" s="248"/>
      <c r="AB293" s="248"/>
      <c r="AC293" s="248"/>
      <c r="AD293" s="248"/>
    </row>
    <row r="294" spans="1:52" ht="24" customHeight="1">
      <c r="A294" s="59"/>
      <c r="B294" s="95"/>
      <c r="C294" s="226" t="s">
        <v>5220</v>
      </c>
      <c r="D294" s="226"/>
      <c r="E294" s="226"/>
      <c r="F294" s="226"/>
      <c r="G294" s="226"/>
      <c r="H294" s="226"/>
      <c r="I294" s="226"/>
      <c r="J294" s="226"/>
      <c r="K294" s="226"/>
      <c r="L294" s="226"/>
      <c r="M294" s="226"/>
      <c r="N294" s="226"/>
      <c r="O294" s="226"/>
      <c r="P294" s="226"/>
      <c r="Q294" s="226"/>
      <c r="R294" s="226"/>
      <c r="S294" s="226"/>
      <c r="T294" s="226"/>
      <c r="U294" s="226"/>
      <c r="V294" s="226"/>
      <c r="W294" s="226"/>
      <c r="X294" s="226"/>
      <c r="Y294" s="226"/>
      <c r="Z294" s="226"/>
      <c r="AA294" s="226"/>
      <c r="AB294" s="226"/>
      <c r="AC294" s="226"/>
      <c r="AD294" s="226"/>
    </row>
    <row r="295" spans="1:52" ht="36" customHeight="1">
      <c r="A295" s="59"/>
      <c r="B295" s="95"/>
      <c r="C295" s="242" t="s">
        <v>5221</v>
      </c>
      <c r="D295" s="242"/>
      <c r="E295" s="242"/>
      <c r="F295" s="242"/>
      <c r="G295" s="242"/>
      <c r="H295" s="242"/>
      <c r="I295" s="242"/>
      <c r="J295" s="242"/>
      <c r="K295" s="242"/>
      <c r="L295" s="242"/>
      <c r="M295" s="242"/>
      <c r="N295" s="242"/>
      <c r="O295" s="242"/>
      <c r="P295" s="242"/>
      <c r="Q295" s="242"/>
      <c r="R295" s="242"/>
      <c r="S295" s="242"/>
      <c r="T295" s="242"/>
      <c r="U295" s="242"/>
      <c r="V295" s="242"/>
      <c r="W295" s="242"/>
      <c r="X295" s="242"/>
      <c r="Y295" s="242"/>
      <c r="Z295" s="242"/>
      <c r="AA295" s="242"/>
      <c r="AB295" s="242"/>
      <c r="AC295" s="242"/>
      <c r="AD295" s="242"/>
    </row>
    <row r="296" spans="1:52" ht="15" customHeight="1">
      <c r="A296" s="59"/>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c r="AA296" s="95"/>
      <c r="AB296" s="95"/>
      <c r="AC296" s="95"/>
      <c r="AD296" s="95"/>
    </row>
    <row r="297" spans="1:52" customFormat="1" ht="36" customHeight="1">
      <c r="A297" s="75"/>
      <c r="B297" s="19"/>
      <c r="C297" s="246" t="s">
        <v>5222</v>
      </c>
      <c r="D297" s="246"/>
      <c r="E297" s="246"/>
      <c r="F297" s="246"/>
      <c r="G297" s="246"/>
      <c r="H297" s="246"/>
      <c r="I297" s="246"/>
      <c r="J297" s="246"/>
      <c r="K297" s="246" t="s">
        <v>5223</v>
      </c>
      <c r="L297" s="246"/>
      <c r="M297" s="246"/>
      <c r="N297" s="246"/>
      <c r="O297" s="246"/>
      <c r="P297" s="246"/>
      <c r="Q297" s="246"/>
      <c r="R297" s="246"/>
      <c r="S297" s="246"/>
      <c r="T297" s="246"/>
      <c r="U297" s="246" t="s">
        <v>5224</v>
      </c>
      <c r="V297" s="246"/>
      <c r="W297" s="246"/>
      <c r="X297" s="246"/>
      <c r="Y297" s="246"/>
      <c r="Z297" s="246"/>
      <c r="AA297" s="246"/>
      <c r="AB297" s="246"/>
      <c r="AC297" s="246"/>
      <c r="AD297" s="246"/>
      <c r="AF297" s="133"/>
      <c r="AG297">
        <f>COUNTBLANK(C299:AD299)</f>
        <v>28</v>
      </c>
      <c r="AH297">
        <v>28</v>
      </c>
      <c r="AI297" s="165">
        <f>IF(SUM(AG299:AJ301)=0,AG297,1)</f>
        <v>28</v>
      </c>
      <c r="AJ297" s="145">
        <f>IF(OR(AG297=AH297, AG297=AI297 ), 0, 1)</f>
        <v>0</v>
      </c>
    </row>
    <row r="298" spans="1:52" customFormat="1" ht="96" customHeight="1">
      <c r="A298" s="75"/>
      <c r="B298" s="19"/>
      <c r="C298" s="246"/>
      <c r="D298" s="246"/>
      <c r="E298" s="246"/>
      <c r="F298" s="246"/>
      <c r="G298" s="246"/>
      <c r="H298" s="246"/>
      <c r="I298" s="246"/>
      <c r="J298" s="246"/>
      <c r="K298" s="246" t="s">
        <v>5192</v>
      </c>
      <c r="L298" s="246"/>
      <c r="M298" s="277" t="s">
        <v>5193</v>
      </c>
      <c r="N298" s="277"/>
      <c r="O298" s="277" t="s">
        <v>5194</v>
      </c>
      <c r="P298" s="277"/>
      <c r="Q298" s="277" t="s">
        <v>5195</v>
      </c>
      <c r="R298" s="277"/>
      <c r="S298" s="277" t="s">
        <v>355</v>
      </c>
      <c r="T298" s="277"/>
      <c r="U298" s="246" t="s">
        <v>5192</v>
      </c>
      <c r="V298" s="246"/>
      <c r="W298" s="277" t="s">
        <v>5193</v>
      </c>
      <c r="X298" s="277"/>
      <c r="Y298" s="277" t="s">
        <v>5194</v>
      </c>
      <c r="Z298" s="277"/>
      <c r="AA298" s="277" t="s">
        <v>5195</v>
      </c>
      <c r="AB298" s="277"/>
      <c r="AC298" s="277" t="s">
        <v>355</v>
      </c>
      <c r="AD298" s="277"/>
      <c r="AF298" s="133"/>
      <c r="AG298" t="s">
        <v>5040</v>
      </c>
      <c r="AK298" s="149" t="s">
        <v>5197</v>
      </c>
      <c r="AL298" s="149" t="s">
        <v>5198</v>
      </c>
      <c r="AM298" s="149" t="s">
        <v>5199</v>
      </c>
      <c r="AN298" s="149" t="s">
        <v>5200</v>
      </c>
      <c r="AO298" s="149" t="s">
        <v>5197</v>
      </c>
      <c r="AP298" s="149" t="s">
        <v>5198</v>
      </c>
      <c r="AQ298" s="149" t="s">
        <v>5199</v>
      </c>
      <c r="AR298" s="149" t="s">
        <v>5200</v>
      </c>
    </row>
    <row r="299" spans="1:52" customFormat="1" ht="15" customHeight="1">
      <c r="A299" s="75"/>
      <c r="B299" s="19"/>
      <c r="C299" s="244"/>
      <c r="D299" s="198"/>
      <c r="E299" s="198"/>
      <c r="F299" s="198"/>
      <c r="G299" s="198"/>
      <c r="H299" s="198"/>
      <c r="I299" s="198"/>
      <c r="J299" s="245"/>
      <c r="K299" s="244"/>
      <c r="L299" s="245"/>
      <c r="M299" s="244"/>
      <c r="N299" s="245"/>
      <c r="O299" s="244"/>
      <c r="P299" s="245"/>
      <c r="Q299" s="244"/>
      <c r="R299" s="245"/>
      <c r="S299" s="244"/>
      <c r="T299" s="245"/>
      <c r="U299" s="244"/>
      <c r="V299" s="245"/>
      <c r="W299" s="244"/>
      <c r="X299" s="245"/>
      <c r="Y299" s="244"/>
      <c r="Z299" s="245"/>
      <c r="AA299" s="244"/>
      <c r="AB299" s="245"/>
      <c r="AC299" s="244"/>
      <c r="AD299" s="245"/>
      <c r="AF299" s="133"/>
      <c r="AG299" s="165">
        <f>IF(OR(AND($AG$314=$AH$314),AND(C299=1,COUNTBLANK(K299:V299)=6,COUNTBLANK(W299:AD299)&lt;8),AND(OR(C299=2,C299=9),COUNTBLANK(K299:AD299)=20)),0,1)</f>
        <v>0</v>
      </c>
      <c r="AH299" s="165"/>
      <c r="AI299" s="165"/>
      <c r="AJ299" s="165"/>
      <c r="AK299" s="93">
        <f>K299</f>
        <v>0</v>
      </c>
      <c r="AL299" s="93">
        <f>COUNTIF(M299:T299,"NS")</f>
        <v>0</v>
      </c>
      <c r="AM299" s="93">
        <f>SUM(M299:T299)</f>
        <v>0</v>
      </c>
      <c r="AN299" s="150">
        <f>IF($AG$297=$AH$297, 0, IF(OR(AND(AK299=0,AL299&gt;0),AND(AK299="NS",AM299&gt;0),AND(AK299="NS",AM299=0,AL299=0)),1,IF(OR(AND(AK299="NS",AM299=0,AL299&gt;0),AK299=AM299),0,1)))</f>
        <v>0</v>
      </c>
      <c r="AO299" s="93">
        <f>U299</f>
        <v>0</v>
      </c>
      <c r="AP299" s="93">
        <f>COUNTIF(W299:AD299,"NS")</f>
        <v>0</v>
      </c>
      <c r="AQ299" s="93">
        <f>SUM(W299:AD299)</f>
        <v>0</v>
      </c>
      <c r="AR299" s="150">
        <f>IF($AG$297=$AH$297, 0, IF(OR(AND(AO299=0,AP299&gt;0),AND(AO299="NS",AQ299&gt;0),AND(AO299="NS",AQ299=0,AP299=0)),1,IF(OR(AND(AO299="NS",AQ299=0,AP299&gt;0),AO299=AQ299),0,1)))</f>
        <v>0</v>
      </c>
    </row>
    <row r="300" spans="1:52" ht="15" customHeight="1">
      <c r="A300" s="122"/>
      <c r="B300" s="276" t="str">
        <f>IF(AND(COUNTIF(K299:AD299,"NS")&lt;&gt;0,C302=""),"Si registro NS favor de emitir un comentario que explique su uso en la casilla al final de la pregunta","")</f>
        <v/>
      </c>
      <c r="C300" s="276"/>
      <c r="D300" s="276"/>
      <c r="E300" s="276"/>
      <c r="F300" s="276"/>
      <c r="G300" s="276"/>
      <c r="H300" s="276"/>
      <c r="I300" s="276"/>
      <c r="J300" s="276"/>
      <c r="K300" s="276"/>
      <c r="L300" s="276"/>
      <c r="M300" s="276"/>
      <c r="N300" s="276"/>
      <c r="O300" s="276"/>
      <c r="P300" s="276"/>
      <c r="Q300" s="276"/>
      <c r="R300" s="276"/>
      <c r="S300" s="276"/>
      <c r="T300" s="276"/>
      <c r="U300" s="276"/>
      <c r="V300" s="276"/>
      <c r="W300" s="276"/>
      <c r="X300" s="276"/>
      <c r="Y300" s="276"/>
      <c r="Z300" s="276"/>
      <c r="AA300" s="276"/>
      <c r="AB300" s="276"/>
      <c r="AC300" s="276"/>
      <c r="AD300" s="276"/>
      <c r="AG300" s="165"/>
      <c r="AH300" s="165"/>
      <c r="AI300" s="165"/>
      <c r="AJ300" s="165"/>
      <c r="AK300"/>
      <c r="AL300"/>
      <c r="AM300"/>
      <c r="AN300"/>
      <c r="AO300"/>
      <c r="AP300"/>
      <c r="AQ300"/>
      <c r="AR300"/>
      <c r="AS300"/>
      <c r="AT300"/>
      <c r="AU300"/>
      <c r="AV300"/>
      <c r="AW300"/>
      <c r="AX300"/>
      <c r="AY300"/>
      <c r="AZ300"/>
    </row>
    <row r="301" spans="1:52" ht="24" customHeight="1">
      <c r="A301" s="119"/>
      <c r="B301" s="28"/>
      <c r="C301" s="226" t="s">
        <v>5049</v>
      </c>
      <c r="D301" s="226"/>
      <c r="E301" s="226"/>
      <c r="F301" s="226"/>
      <c r="G301" s="226"/>
      <c r="H301" s="226"/>
      <c r="I301" s="226"/>
      <c r="J301" s="226"/>
      <c r="K301" s="226"/>
      <c r="L301" s="226"/>
      <c r="M301" s="226"/>
      <c r="N301" s="226"/>
      <c r="O301" s="226"/>
      <c r="P301" s="226"/>
      <c r="Q301" s="226"/>
      <c r="R301" s="226"/>
      <c r="S301" s="226"/>
      <c r="T301" s="226"/>
      <c r="U301" s="226"/>
      <c r="V301" s="226"/>
      <c r="W301" s="226"/>
      <c r="X301" s="226"/>
      <c r="Y301" s="226"/>
      <c r="Z301" s="226"/>
      <c r="AA301" s="226"/>
      <c r="AB301" s="226"/>
      <c r="AC301" s="226"/>
      <c r="AD301" s="226"/>
      <c r="AG301" s="165">
        <f>IF(OR($AG$297=$AH$297,AND(OR($C299=2,$C299=9),COUNTBLANK($K299:$AD299)=20),AND($C299=1,OR(AND(M299=0,M299&lt;&gt;"",W299=""),AND(M299&gt;0,W299&lt;&gt;""),AND(M299="NS",W299="")))),0,1)</f>
        <v>0</v>
      </c>
      <c r="AH301" s="165">
        <f>IF(OR($AG$297=$AH$297,AND(OR($C299=2,$C299=9),COUNTBLANK($K299:$AD299)=20),AND($C299=1,OR(AND(O299=0,O299&lt;&gt;"",Y299=""),AND(O299&gt;0,Y299&lt;&gt;""),AND(O299="NS",Y299="")))),0,1)</f>
        <v>0</v>
      </c>
      <c r="AI301" s="165">
        <f>IF(OR($AG$297=$AH$297,AND(OR($C299=2,$C299=9),COUNTBLANK($K299:$AD299)=20),AND($C299=1,OR(AND(Q299=0,Q299&lt;&gt;"",AA299=""),AND(Q299&gt;0,AA299&lt;&gt;""),AND(Q299="NS",AA299="")))),0,1)</f>
        <v>0</v>
      </c>
      <c r="AJ301" s="165">
        <f>IF(OR($AG$297=$AH$297,AND(OR($C299=2,$C299=9),COUNTBLANK($K299:$AD299)=20),AND($C299=1,OR(AND(S299=0,S299&lt;&gt;"",AC299=""),AND(S299&gt;0,AC299&lt;&gt;""),AND(S299="NS",AC299="")))),0,1)</f>
        <v>0</v>
      </c>
      <c r="AK301"/>
      <c r="AL301"/>
      <c r="AM301"/>
      <c r="AN301"/>
      <c r="AO301"/>
      <c r="AP301"/>
      <c r="AQ301"/>
      <c r="AR301"/>
      <c r="AS301"/>
      <c r="AT301"/>
      <c r="AU301"/>
      <c r="AV301"/>
      <c r="AW301"/>
      <c r="AX301"/>
      <c r="AY301"/>
      <c r="AZ301"/>
    </row>
    <row r="302" spans="1:52" ht="60" customHeight="1">
      <c r="A302" s="119"/>
      <c r="B302" s="28"/>
      <c r="C302" s="273"/>
      <c r="D302" s="274"/>
      <c r="E302" s="274"/>
      <c r="F302" s="274"/>
      <c r="G302" s="274"/>
      <c r="H302" s="274"/>
      <c r="I302" s="274"/>
      <c r="J302" s="274"/>
      <c r="K302" s="274"/>
      <c r="L302" s="274"/>
      <c r="M302" s="274"/>
      <c r="N302" s="274"/>
      <c r="O302" s="274"/>
      <c r="P302" s="274"/>
      <c r="Q302" s="274"/>
      <c r="R302" s="274"/>
      <c r="S302" s="274"/>
      <c r="T302" s="274"/>
      <c r="U302" s="274"/>
      <c r="V302" s="274"/>
      <c r="W302" s="274"/>
      <c r="X302" s="274"/>
      <c r="Y302" s="274"/>
      <c r="Z302" s="274"/>
      <c r="AA302" s="274"/>
      <c r="AB302" s="274"/>
      <c r="AC302" s="274"/>
      <c r="AD302" s="275"/>
      <c r="AG302"/>
      <c r="AH302"/>
      <c r="AI302"/>
      <c r="AJ302"/>
      <c r="AK302"/>
      <c r="AL302"/>
      <c r="AM302"/>
      <c r="AN302"/>
      <c r="AO302"/>
      <c r="AP302"/>
      <c r="AQ302"/>
      <c r="AR302"/>
      <c r="AS302"/>
      <c r="AT302"/>
      <c r="AU302"/>
      <c r="AV302"/>
      <c r="AW302"/>
      <c r="AX302"/>
      <c r="AY302"/>
      <c r="AZ302"/>
    </row>
    <row r="303" spans="1:52" ht="15" customHeight="1">
      <c r="A303" s="112"/>
      <c r="B303"/>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G303" s="157"/>
      <c r="AH303" s="157"/>
      <c r="AI303" s="157"/>
      <c r="AJ303" s="157"/>
      <c r="AK303" s="157"/>
      <c r="AL303" s="157"/>
      <c r="AM303" s="157"/>
      <c r="AN303" s="157"/>
      <c r="AO303" s="157"/>
      <c r="AP303" s="157"/>
      <c r="AQ303" s="159">
        <f>IF(U299="NS",0,LEN(U299)-LEN(INT(U299))-1)</f>
        <v>-2</v>
      </c>
      <c r="AR303" s="160"/>
      <c r="AS303" s="160">
        <f>IF(W299="NS",0,LEN(W299)-LEN(INT(W299))-1)</f>
        <v>-2</v>
      </c>
      <c r="AT303" s="160"/>
      <c r="AU303" s="160">
        <f>IF(Y299="NS",0,LEN(Y299)-LEN(INT(Y299))-1)</f>
        <v>-2</v>
      </c>
      <c r="AV303" s="160"/>
      <c r="AW303" s="160">
        <f>IF(AA299="NS",0,LEN(AA299)-LEN(INT(AA299))-1)</f>
        <v>-2</v>
      </c>
      <c r="AX303" s="160"/>
      <c r="AY303" s="161">
        <f>IF(AC299="NS",0,LEN(AC299)-LEN(INT(AC299))-1)</f>
        <v>-2</v>
      </c>
      <c r="AZ303"/>
    </row>
    <row r="304" spans="1:52" ht="15" customHeight="1">
      <c r="A304" s="112"/>
      <c r="B304" s="247" t="str">
        <f>IF(SUM(AN299)&gt;=1,"Error: verificar la suma por fila de Contrataciones o compras consolidadas.","")</f>
        <v/>
      </c>
      <c r="C304" s="247"/>
      <c r="D304" s="247"/>
      <c r="E304" s="247"/>
      <c r="F304" s="247"/>
      <c r="G304" s="247"/>
      <c r="H304" s="247"/>
      <c r="I304" s="247"/>
      <c r="J304" s="247"/>
      <c r="K304" s="247"/>
      <c r="L304" s="247"/>
      <c r="M304" s="247"/>
      <c r="N304" s="247"/>
      <c r="O304" s="247"/>
      <c r="P304" s="247"/>
      <c r="Q304" s="247"/>
      <c r="R304" s="247"/>
      <c r="S304" s="247"/>
      <c r="T304" s="247"/>
      <c r="U304" s="247"/>
      <c r="V304" s="247"/>
      <c r="W304" s="247"/>
      <c r="X304" s="247"/>
      <c r="Y304" s="247"/>
      <c r="Z304" s="247"/>
      <c r="AA304" s="247"/>
      <c r="AB304" s="247"/>
      <c r="AC304" s="247"/>
      <c r="AD304" s="247"/>
      <c r="AG304" s="158"/>
      <c r="AH304" s="158"/>
      <c r="AI304" s="158"/>
      <c r="AJ304" s="158"/>
      <c r="AK304" s="158"/>
      <c r="AL304" s="158"/>
      <c r="AM304" s="158"/>
      <c r="AN304" s="158"/>
      <c r="AO304" s="158"/>
      <c r="AP304" s="158"/>
      <c r="AQ304" s="162">
        <f>IF(AQ303&lt;1,0,1)</f>
        <v>0</v>
      </c>
      <c r="AR304" s="163"/>
      <c r="AS304" s="163">
        <f>IF(AS303&lt;1,0,1)</f>
        <v>0</v>
      </c>
      <c r="AT304" s="163"/>
      <c r="AU304" s="163">
        <f>IF(AU303&lt;1,0,1)</f>
        <v>0</v>
      </c>
      <c r="AV304" s="163"/>
      <c r="AW304" s="163">
        <f>IF(AW303&lt;1,0,1)</f>
        <v>0</v>
      </c>
      <c r="AX304" s="163"/>
      <c r="AY304" s="164">
        <f>IF(AY303&lt;1,0,1)</f>
        <v>0</v>
      </c>
      <c r="AZ304"/>
    </row>
    <row r="305" spans="1:52" ht="15" customHeight="1">
      <c r="A305" s="112"/>
      <c r="B305" s="247" t="str">
        <f>IF(SUM(AR299)&gt;=1,"Error: verificar la suma por fila de Monto asociado a las contrataciones o compras consolidadas.","")</f>
        <v/>
      </c>
      <c r="C305" s="247"/>
      <c r="D305" s="247"/>
      <c r="E305" s="247"/>
      <c r="F305" s="247"/>
      <c r="G305" s="247"/>
      <c r="H305" s="247"/>
      <c r="I305" s="247"/>
      <c r="J305" s="247"/>
      <c r="K305" s="247"/>
      <c r="L305" s="247"/>
      <c r="M305" s="247"/>
      <c r="N305" s="247"/>
      <c r="O305" s="247"/>
      <c r="P305" s="247"/>
      <c r="Q305" s="247"/>
      <c r="R305" s="247"/>
      <c r="S305" s="247"/>
      <c r="T305" s="247"/>
      <c r="U305" s="247"/>
      <c r="V305" s="247"/>
      <c r="W305" s="247"/>
      <c r="X305" s="247"/>
      <c r="Y305" s="247"/>
      <c r="Z305" s="247"/>
      <c r="AA305" s="247"/>
      <c r="AB305" s="247"/>
      <c r="AC305" s="247"/>
      <c r="AD305" s="247"/>
      <c r="AG305"/>
      <c r="AH305"/>
      <c r="AI305"/>
      <c r="AJ305"/>
      <c r="AK305"/>
      <c r="AL305"/>
      <c r="AM305"/>
      <c r="AN305"/>
      <c r="AO305"/>
      <c r="AP305"/>
      <c r="AQ305"/>
      <c r="AR305"/>
      <c r="AS305"/>
      <c r="AT305"/>
      <c r="AU305"/>
      <c r="AV305"/>
      <c r="AW305"/>
      <c r="AX305"/>
      <c r="AY305"/>
      <c r="AZ305"/>
    </row>
    <row r="306" spans="1:52" ht="15" customHeight="1">
      <c r="A306" s="112"/>
      <c r="B306" s="247" t="str">
        <f>IF(SUM(AQ304:AY304)&gt;=1,"Error: el monto registrado NO debe tener decimales.","")</f>
        <v/>
      </c>
      <c r="C306" s="247"/>
      <c r="D306" s="247"/>
      <c r="E306" s="247"/>
      <c r="F306" s="247"/>
      <c r="G306" s="247"/>
      <c r="H306" s="247"/>
      <c r="I306" s="247"/>
      <c r="J306" s="247"/>
      <c r="K306" s="247"/>
      <c r="L306" s="247"/>
      <c r="M306" s="247"/>
      <c r="N306" s="247"/>
      <c r="O306" s="247"/>
      <c r="P306" s="247"/>
      <c r="Q306" s="247"/>
      <c r="R306" s="247"/>
      <c r="S306" s="247"/>
      <c r="T306" s="247"/>
      <c r="U306" s="247"/>
      <c r="V306" s="247"/>
      <c r="W306" s="247"/>
      <c r="X306" s="247"/>
      <c r="Y306" s="247"/>
      <c r="Z306" s="247"/>
      <c r="AA306" s="247"/>
      <c r="AB306" s="247"/>
      <c r="AC306" s="247"/>
      <c r="AD306" s="247"/>
    </row>
    <row r="307" spans="1:52" ht="15" customHeight="1">
      <c r="A307" s="120"/>
      <c r="B307" s="295" t="str">
        <f>IF(AJ297=0,"","Error: debe completar toda la información requerida.")</f>
        <v/>
      </c>
      <c r="C307" s="295"/>
      <c r="D307" s="295"/>
      <c r="E307" s="295"/>
      <c r="F307" s="295"/>
      <c r="G307" s="295"/>
      <c r="H307" s="295"/>
      <c r="I307" s="295"/>
      <c r="J307" s="295"/>
      <c r="K307" s="295"/>
      <c r="L307" s="295"/>
      <c r="M307" s="295"/>
      <c r="N307" s="295"/>
      <c r="O307" s="295"/>
      <c r="P307" s="295"/>
      <c r="Q307" s="295"/>
      <c r="R307" s="295"/>
      <c r="S307" s="295"/>
      <c r="T307" s="295"/>
      <c r="U307" s="295"/>
      <c r="V307" s="295"/>
      <c r="W307" s="295"/>
      <c r="X307" s="295"/>
      <c r="Y307" s="295"/>
      <c r="Z307" s="295"/>
      <c r="AA307" s="295"/>
      <c r="AB307" s="295"/>
      <c r="AC307" s="295"/>
      <c r="AD307" s="295"/>
    </row>
    <row r="308" spans="1:52" ht="15" customHeight="1">
      <c r="A308" s="120"/>
      <c r="B308"/>
      <c r="C308"/>
      <c r="D308"/>
      <c r="E308"/>
      <c r="F308"/>
      <c r="G308"/>
      <c r="H308"/>
      <c r="I308"/>
      <c r="J308"/>
      <c r="K308"/>
      <c r="L308"/>
      <c r="M308"/>
      <c r="N308"/>
      <c r="O308"/>
      <c r="P308"/>
      <c r="Q308"/>
      <c r="R308"/>
      <c r="S308"/>
      <c r="T308"/>
      <c r="U308"/>
      <c r="V308"/>
      <c r="W308"/>
      <c r="X308"/>
      <c r="Y308"/>
      <c r="Z308"/>
      <c r="AA308"/>
      <c r="AB308"/>
      <c r="AC308"/>
      <c r="AD308"/>
    </row>
    <row r="309" spans="1:52" ht="36" customHeight="1">
      <c r="A309" s="118" t="s">
        <v>5225</v>
      </c>
      <c r="B309" s="301" t="s">
        <v>5226</v>
      </c>
      <c r="C309" s="301"/>
      <c r="D309" s="301"/>
      <c r="E309" s="301"/>
      <c r="F309" s="301"/>
      <c r="G309" s="301"/>
      <c r="H309" s="301"/>
      <c r="I309" s="301"/>
      <c r="J309" s="301"/>
      <c r="K309" s="301"/>
      <c r="L309" s="301"/>
      <c r="M309" s="301"/>
      <c r="N309" s="301"/>
      <c r="O309" s="301"/>
      <c r="P309" s="301"/>
      <c r="Q309" s="301"/>
      <c r="R309" s="301"/>
      <c r="S309" s="301"/>
      <c r="T309" s="301"/>
      <c r="U309" s="301"/>
      <c r="V309" s="301"/>
      <c r="W309" s="301"/>
      <c r="X309" s="301"/>
      <c r="Y309" s="301"/>
      <c r="Z309" s="301"/>
      <c r="AA309" s="301"/>
      <c r="AB309" s="301"/>
      <c r="AC309" s="301"/>
      <c r="AD309" s="301"/>
    </row>
    <row r="310" spans="1:52" ht="24" customHeight="1">
      <c r="A310" s="75"/>
      <c r="B310" s="19"/>
      <c r="C310" s="226" t="s">
        <v>5227</v>
      </c>
      <c r="D310" s="226"/>
      <c r="E310" s="226"/>
      <c r="F310" s="226"/>
      <c r="G310" s="226"/>
      <c r="H310" s="226"/>
      <c r="I310" s="226"/>
      <c r="J310" s="226"/>
      <c r="K310" s="226"/>
      <c r="L310" s="226"/>
      <c r="M310" s="226"/>
      <c r="N310" s="226"/>
      <c r="O310" s="226"/>
      <c r="P310" s="226"/>
      <c r="Q310" s="226"/>
      <c r="R310" s="226"/>
      <c r="S310" s="226"/>
      <c r="T310" s="226"/>
      <c r="U310" s="226"/>
      <c r="V310" s="226"/>
      <c r="W310" s="226"/>
      <c r="X310" s="226"/>
      <c r="Y310" s="226"/>
      <c r="Z310" s="226"/>
      <c r="AA310" s="226"/>
      <c r="AB310" s="226"/>
      <c r="AC310" s="226"/>
      <c r="AD310" s="226"/>
    </row>
    <row r="311" spans="1:52" ht="24" customHeight="1">
      <c r="A311" s="75"/>
      <c r="B311" s="19"/>
      <c r="C311" s="242" t="s">
        <v>5228</v>
      </c>
      <c r="D311" s="242"/>
      <c r="E311" s="242"/>
      <c r="F311" s="242"/>
      <c r="G311" s="242"/>
      <c r="H311" s="242"/>
      <c r="I311" s="242"/>
      <c r="J311" s="242"/>
      <c r="K311" s="242"/>
      <c r="L311" s="242"/>
      <c r="M311" s="242"/>
      <c r="N311" s="242"/>
      <c r="O311" s="242"/>
      <c r="P311" s="242"/>
      <c r="Q311" s="242"/>
      <c r="R311" s="242"/>
      <c r="S311" s="242"/>
      <c r="T311" s="242"/>
      <c r="U311" s="242"/>
      <c r="V311" s="242"/>
      <c r="W311" s="242"/>
      <c r="X311" s="242"/>
      <c r="Y311" s="242"/>
      <c r="Z311" s="242"/>
      <c r="AA311" s="242"/>
      <c r="AB311" s="242"/>
      <c r="AC311" s="242"/>
      <c r="AD311" s="242"/>
    </row>
    <row r="312" spans="1:52" customFormat="1" ht="24" customHeight="1">
      <c r="A312" s="75"/>
      <c r="B312" s="19"/>
      <c r="C312" s="226" t="s">
        <v>5229</v>
      </c>
      <c r="D312" s="226"/>
      <c r="E312" s="226"/>
      <c r="F312" s="226"/>
      <c r="G312" s="226"/>
      <c r="H312" s="226"/>
      <c r="I312" s="226"/>
      <c r="J312" s="226"/>
      <c r="K312" s="226"/>
      <c r="L312" s="226"/>
      <c r="M312" s="226"/>
      <c r="N312" s="226"/>
      <c r="O312" s="226"/>
      <c r="P312" s="226"/>
      <c r="Q312" s="226"/>
      <c r="R312" s="226"/>
      <c r="S312" s="226"/>
      <c r="T312" s="226"/>
      <c r="U312" s="226"/>
      <c r="V312" s="226"/>
      <c r="W312" s="226"/>
      <c r="X312" s="226"/>
      <c r="Y312" s="226"/>
      <c r="Z312" s="226"/>
      <c r="AA312" s="226"/>
      <c r="AB312" s="226"/>
      <c r="AC312" s="226"/>
      <c r="AD312" s="226"/>
      <c r="AF312" s="133"/>
    </row>
    <row r="313" spans="1:52" ht="15" customHeight="1">
      <c r="A313" s="75"/>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spans="1:52" ht="24" customHeight="1">
      <c r="A314" s="75"/>
      <c r="B314" s="19"/>
      <c r="C314" s="246" t="s">
        <v>5230</v>
      </c>
      <c r="D314" s="246"/>
      <c r="E314" s="246"/>
      <c r="F314" s="246"/>
      <c r="G314" s="246"/>
      <c r="H314" s="246"/>
      <c r="I314" s="246"/>
      <c r="J314" s="246"/>
      <c r="K314" s="246"/>
      <c r="L314" s="246"/>
      <c r="M314" s="182" t="s">
        <v>5231</v>
      </c>
      <c r="N314" s="183"/>
      <c r="O314" s="183"/>
      <c r="P314" s="183"/>
      <c r="Q314" s="183"/>
      <c r="R314" s="183"/>
      <c r="S314" s="183"/>
      <c r="T314" s="183"/>
      <c r="U314" s="183"/>
      <c r="V314" s="183"/>
      <c r="W314" s="183"/>
      <c r="X314" s="183"/>
      <c r="Y314" s="183"/>
      <c r="Z314" s="183"/>
      <c r="AA314" s="183"/>
      <c r="AB314" s="183"/>
      <c r="AC314" s="183"/>
      <c r="AD314" s="184"/>
      <c r="AG314">
        <f>COUNTBLANK(C316:AD316)</f>
        <v>28</v>
      </c>
      <c r="AH314">
        <v>28</v>
      </c>
      <c r="AI314">
        <f>IF(SUM(AG316:AJ318)=0,AG314,1)</f>
        <v>28</v>
      </c>
      <c r="AJ314" s="145">
        <f>IF(OR(AG314=AH314, AG314=AI314 ), 0, 1)</f>
        <v>0</v>
      </c>
      <c r="AK314"/>
      <c r="AL314"/>
      <c r="AM314"/>
      <c r="AN314"/>
      <c r="AO314"/>
    </row>
    <row r="315" spans="1:52" ht="24" customHeight="1">
      <c r="A315" s="75"/>
      <c r="B315" s="19"/>
      <c r="C315" s="246"/>
      <c r="D315" s="246"/>
      <c r="E315" s="246"/>
      <c r="F315" s="246"/>
      <c r="G315" s="246"/>
      <c r="H315" s="246"/>
      <c r="I315" s="246"/>
      <c r="J315" s="246"/>
      <c r="K315" s="246"/>
      <c r="L315" s="246"/>
      <c r="M315" s="249" t="s">
        <v>5192</v>
      </c>
      <c r="N315" s="250"/>
      <c r="O315" s="250"/>
      <c r="P315" s="250"/>
      <c r="Q315" s="250"/>
      <c r="R315" s="251"/>
      <c r="S315" s="255" t="s">
        <v>5232</v>
      </c>
      <c r="T315" s="343"/>
      <c r="U315" s="343"/>
      <c r="V315" s="343"/>
      <c r="W315" s="343"/>
      <c r="X315" s="256"/>
      <c r="Y315" s="255" t="s">
        <v>5233</v>
      </c>
      <c r="Z315" s="343"/>
      <c r="AA315" s="343"/>
      <c r="AB315" s="343"/>
      <c r="AC315" s="343"/>
      <c r="AD315" s="256"/>
      <c r="AG315" t="s">
        <v>5040</v>
      </c>
      <c r="AH315"/>
      <c r="AI315"/>
      <c r="AJ315"/>
      <c r="AK315" s="149" t="s">
        <v>5197</v>
      </c>
      <c r="AL315" s="149" t="s">
        <v>5198</v>
      </c>
      <c r="AM315" s="149" t="s">
        <v>5199</v>
      </c>
      <c r="AN315" s="149" t="s">
        <v>5200</v>
      </c>
      <c r="AO315"/>
    </row>
    <row r="316" spans="1:52" ht="15" customHeight="1">
      <c r="A316" s="122"/>
      <c r="B316" s="19"/>
      <c r="C316" s="244"/>
      <c r="D316" s="198"/>
      <c r="E316" s="198"/>
      <c r="F316" s="198"/>
      <c r="G316" s="198"/>
      <c r="H316" s="198"/>
      <c r="I316" s="198"/>
      <c r="J316" s="198"/>
      <c r="K316" s="198"/>
      <c r="L316" s="245"/>
      <c r="M316" s="197"/>
      <c r="N316" s="197"/>
      <c r="O316" s="197"/>
      <c r="P316" s="197"/>
      <c r="Q316" s="197"/>
      <c r="R316" s="197"/>
      <c r="S316" s="197"/>
      <c r="T316" s="197"/>
      <c r="U316" s="197"/>
      <c r="V316" s="197"/>
      <c r="W316" s="197"/>
      <c r="X316" s="197"/>
      <c r="Y316" s="197"/>
      <c r="Z316" s="197"/>
      <c r="AA316" s="197"/>
      <c r="AB316" s="197"/>
      <c r="AC316" s="197"/>
      <c r="AD316" s="197"/>
      <c r="AG316">
        <f>IF(OR(AND($AG$314=$AH$314),AND(C316=1,COUNTBLANK(M316:AD316)=15),AND(OR(C316=2,C316=9),COUNTBLANK(M316:AD316)=18)),0,1)</f>
        <v>0</v>
      </c>
      <c r="AH316"/>
      <c r="AI316"/>
      <c r="AJ316"/>
      <c r="AK316" s="93">
        <f>M316</f>
        <v>0</v>
      </c>
      <c r="AL316" s="93">
        <f>COUNTIF(S316:AD316,"NS")</f>
        <v>0</v>
      </c>
      <c r="AM316" s="93">
        <f>SUM(S316:AD316)</f>
        <v>0</v>
      </c>
      <c r="AN316" s="150">
        <f>IF($AG$314=$AH$314,0,IF(OR(AND(AK316=0,AL316&gt;0),AND(AK316="ns",AM316&gt;0),AND(AK316="ns",AL316=0,AM316=0)),1,IF(OR(AND(AK316&gt;0,AL316=2),AND(AK316="ns",AL316=2),AND(AK316="ns",AM316=0,AL316&gt;0),AK316=AM316),0,1)))</f>
        <v>0</v>
      </c>
      <c r="AO316"/>
    </row>
    <row r="317" spans="1:52" ht="15" customHeight="1">
      <c r="A317" s="122"/>
      <c r="B317" s="276" t="str">
        <f>IF(AND(COUNTIF(M316:AD316,"NS")&lt;&gt;0,C319=""),"Si registro NS favor de emitir un comentario que explique su uso en la casilla al final de la pregunta","")</f>
        <v/>
      </c>
      <c r="C317" s="276"/>
      <c r="D317" s="276"/>
      <c r="E317" s="276"/>
      <c r="F317" s="276"/>
      <c r="G317" s="276"/>
      <c r="H317" s="276"/>
      <c r="I317" s="276"/>
      <c r="J317" s="276"/>
      <c r="K317" s="276"/>
      <c r="L317" s="276"/>
      <c r="M317" s="276"/>
      <c r="N317" s="276"/>
      <c r="O317" s="276"/>
      <c r="P317" s="276"/>
      <c r="Q317" s="276"/>
      <c r="R317" s="276"/>
      <c r="S317" s="276"/>
      <c r="T317" s="276"/>
      <c r="U317" s="276"/>
      <c r="V317" s="276"/>
      <c r="W317" s="276"/>
      <c r="X317" s="276"/>
      <c r="Y317" s="276"/>
      <c r="Z317" s="276"/>
      <c r="AA317" s="276"/>
      <c r="AB317" s="276"/>
      <c r="AC317" s="276"/>
      <c r="AD317" s="276"/>
      <c r="AG317"/>
      <c r="AH317"/>
      <c r="AI317"/>
      <c r="AJ317"/>
      <c r="AK317"/>
      <c r="AL317"/>
      <c r="AM317"/>
      <c r="AN317"/>
      <c r="AO317"/>
    </row>
    <row r="318" spans="1:52" ht="24" customHeight="1">
      <c r="A318" s="119"/>
      <c r="B318" s="28"/>
      <c r="C318" s="226" t="s">
        <v>5049</v>
      </c>
      <c r="D318" s="226"/>
      <c r="E318" s="226"/>
      <c r="F318" s="226"/>
      <c r="G318" s="226"/>
      <c r="H318" s="226"/>
      <c r="I318" s="226"/>
      <c r="J318" s="226"/>
      <c r="K318" s="226"/>
      <c r="L318" s="226"/>
      <c r="M318" s="226"/>
      <c r="N318" s="226"/>
      <c r="O318" s="226"/>
      <c r="P318" s="226"/>
      <c r="Q318" s="226"/>
      <c r="R318" s="226"/>
      <c r="S318" s="226"/>
      <c r="T318" s="226"/>
      <c r="U318" s="226"/>
      <c r="V318" s="226"/>
      <c r="W318" s="226"/>
      <c r="X318" s="226"/>
      <c r="Y318" s="226"/>
      <c r="Z318" s="226"/>
      <c r="AA318" s="226"/>
      <c r="AB318" s="226"/>
      <c r="AC318" s="226"/>
      <c r="AD318" s="226"/>
    </row>
    <row r="319" spans="1:52" ht="60" customHeight="1">
      <c r="A319" s="119"/>
      <c r="B319" s="28"/>
      <c r="C319" s="273"/>
      <c r="D319" s="274"/>
      <c r="E319" s="274"/>
      <c r="F319" s="274"/>
      <c r="G319" s="274"/>
      <c r="H319" s="274"/>
      <c r="I319" s="274"/>
      <c r="J319" s="274"/>
      <c r="K319" s="274"/>
      <c r="L319" s="274"/>
      <c r="M319" s="274"/>
      <c r="N319" s="274"/>
      <c r="O319" s="274"/>
      <c r="P319" s="274"/>
      <c r="Q319" s="274"/>
      <c r="R319" s="274"/>
      <c r="S319" s="274"/>
      <c r="T319" s="274"/>
      <c r="U319" s="274"/>
      <c r="V319" s="274"/>
      <c r="W319" s="274"/>
      <c r="X319" s="274"/>
      <c r="Y319" s="274"/>
      <c r="Z319" s="274"/>
      <c r="AA319" s="274"/>
      <c r="AB319" s="274"/>
      <c r="AC319" s="274"/>
      <c r="AD319" s="275"/>
    </row>
    <row r="320" spans="1:52" ht="15" customHeight="1">
      <c r="A320" s="120"/>
      <c r="B320"/>
      <c r="C320"/>
      <c r="D320"/>
      <c r="E320"/>
      <c r="F320"/>
      <c r="G320"/>
      <c r="H320"/>
      <c r="I320"/>
      <c r="J320"/>
      <c r="K320"/>
      <c r="L320"/>
      <c r="M320"/>
      <c r="N320"/>
      <c r="O320"/>
      <c r="P320"/>
      <c r="Q320"/>
      <c r="R320"/>
      <c r="S320"/>
      <c r="T320"/>
      <c r="U320"/>
      <c r="V320"/>
      <c r="W320"/>
      <c r="X320"/>
      <c r="Y320"/>
      <c r="Z320"/>
      <c r="AA320"/>
      <c r="AB320"/>
      <c r="AC320"/>
      <c r="AD320"/>
    </row>
    <row r="321" spans="1:37" ht="15" customHeight="1">
      <c r="A321" s="120"/>
      <c r="B321"/>
      <c r="C321"/>
      <c r="D321"/>
      <c r="E321"/>
      <c r="F321"/>
      <c r="G321"/>
      <c r="H321"/>
      <c r="I321"/>
      <c r="J321"/>
      <c r="K321"/>
      <c r="L321"/>
      <c r="M321"/>
      <c r="N321"/>
      <c r="O321"/>
      <c r="P321"/>
      <c r="Q321"/>
      <c r="R321"/>
      <c r="S321"/>
      <c r="T321"/>
      <c r="U321"/>
      <c r="V321"/>
      <c r="W321"/>
      <c r="X321"/>
      <c r="Y321"/>
      <c r="Z321"/>
      <c r="AA321"/>
      <c r="AB321"/>
      <c r="AC321"/>
      <c r="AD321"/>
    </row>
    <row r="322" spans="1:37" ht="15" customHeight="1">
      <c r="A322" s="120"/>
      <c r="B322" s="247" t="str">
        <f>IF(SUM(AN316)&gt;=1,"Error: verificar la suma de convenios modificatorios realizados.","")</f>
        <v/>
      </c>
      <c r="C322" s="247"/>
      <c r="D322" s="247"/>
      <c r="E322" s="247"/>
      <c r="F322" s="247"/>
      <c r="G322" s="247"/>
      <c r="H322" s="247"/>
      <c r="I322" s="247"/>
      <c r="J322" s="247"/>
      <c r="K322" s="247"/>
      <c r="L322" s="247"/>
      <c r="M322" s="247"/>
      <c r="N322" s="247"/>
      <c r="O322" s="247"/>
      <c r="P322" s="247"/>
      <c r="Q322" s="247"/>
      <c r="R322" s="247"/>
      <c r="S322" s="247"/>
      <c r="T322" s="247"/>
      <c r="U322" s="247"/>
      <c r="V322" s="247"/>
      <c r="W322" s="247"/>
      <c r="X322" s="247"/>
      <c r="Y322" s="247"/>
      <c r="Z322" s="247"/>
      <c r="AA322" s="247"/>
      <c r="AB322" s="247"/>
      <c r="AC322" s="247"/>
      <c r="AD322" s="247"/>
    </row>
    <row r="323" spans="1:37" ht="15" customHeight="1">
      <c r="A323" s="120"/>
      <c r="B323" s="295" t="str">
        <f>IF(AJ314=0,"","Error: debe completar toda la información requerida.")</f>
        <v/>
      </c>
      <c r="C323" s="295"/>
      <c r="D323" s="295"/>
      <c r="E323" s="295"/>
      <c r="F323" s="295"/>
      <c r="G323" s="295"/>
      <c r="H323" s="295"/>
      <c r="I323" s="295"/>
      <c r="J323" s="295"/>
      <c r="K323" s="295"/>
      <c r="L323" s="295"/>
      <c r="M323" s="295"/>
      <c r="N323" s="295"/>
      <c r="O323" s="295"/>
      <c r="P323" s="295"/>
      <c r="Q323" s="295"/>
      <c r="R323" s="295"/>
      <c r="S323" s="295"/>
      <c r="T323" s="295"/>
      <c r="U323" s="295"/>
      <c r="V323" s="295"/>
      <c r="W323" s="295"/>
      <c r="X323" s="295"/>
      <c r="Y323" s="295"/>
      <c r="Z323" s="295"/>
      <c r="AA323" s="295"/>
      <c r="AB323" s="295"/>
      <c r="AC323" s="295"/>
      <c r="AD323" s="295"/>
    </row>
    <row r="324" spans="1:37" ht="15" customHeight="1">
      <c r="A324" s="120"/>
      <c r="B324"/>
      <c r="C324"/>
      <c r="D324"/>
      <c r="E324"/>
      <c r="F324"/>
      <c r="G324"/>
      <c r="H324"/>
      <c r="I324"/>
      <c r="J324"/>
      <c r="K324"/>
      <c r="L324"/>
      <c r="M324"/>
      <c r="N324"/>
      <c r="O324"/>
      <c r="P324"/>
      <c r="Q324"/>
      <c r="R324"/>
      <c r="S324"/>
      <c r="T324"/>
      <c r="U324"/>
      <c r="V324"/>
      <c r="W324"/>
      <c r="X324"/>
      <c r="Y324"/>
      <c r="Z324"/>
      <c r="AA324"/>
      <c r="AB324"/>
      <c r="AC324"/>
      <c r="AD324"/>
    </row>
    <row r="325" spans="1:37" ht="15" customHeight="1" thickBot="1">
      <c r="A325" s="120"/>
      <c r="B325"/>
      <c r="C325"/>
      <c r="D325"/>
      <c r="E325"/>
      <c r="F325"/>
      <c r="G325"/>
      <c r="H325"/>
      <c r="I325"/>
      <c r="J325"/>
      <c r="K325"/>
      <c r="L325"/>
      <c r="M325"/>
      <c r="N325"/>
      <c r="O325"/>
      <c r="P325"/>
      <c r="Q325"/>
      <c r="R325"/>
      <c r="S325"/>
      <c r="T325"/>
      <c r="U325"/>
      <c r="V325"/>
      <c r="W325"/>
      <c r="X325"/>
      <c r="Y325"/>
      <c r="Z325"/>
      <c r="AA325"/>
      <c r="AB325"/>
      <c r="AC325"/>
      <c r="AD325"/>
    </row>
    <row r="326" spans="1:37" ht="15" customHeight="1" thickBot="1">
      <c r="A326" s="117" t="s">
        <v>5026</v>
      </c>
      <c r="B326" s="286" t="s">
        <v>5234</v>
      </c>
      <c r="C326" s="287"/>
      <c r="D326" s="287"/>
      <c r="E326" s="287"/>
      <c r="F326" s="287"/>
      <c r="G326" s="287"/>
      <c r="H326" s="287"/>
      <c r="I326" s="287"/>
      <c r="J326" s="287"/>
      <c r="K326" s="287"/>
      <c r="L326" s="287"/>
      <c r="M326" s="287"/>
      <c r="N326" s="287"/>
      <c r="O326" s="287"/>
      <c r="P326" s="287"/>
      <c r="Q326" s="287"/>
      <c r="R326" s="287"/>
      <c r="S326" s="287"/>
      <c r="T326" s="287"/>
      <c r="U326" s="287"/>
      <c r="V326" s="287"/>
      <c r="W326" s="287"/>
      <c r="X326" s="287"/>
      <c r="Y326" s="287"/>
      <c r="Z326" s="287"/>
      <c r="AA326" s="287"/>
      <c r="AB326" s="287"/>
      <c r="AC326" s="287"/>
      <c r="AD326" s="288"/>
    </row>
    <row r="327" spans="1:37" ht="15" customHeight="1">
      <c r="A327" s="120"/>
      <c r="B327" s="326" t="s">
        <v>5031</v>
      </c>
      <c r="C327" s="327"/>
      <c r="D327" s="327"/>
      <c r="E327" s="327"/>
      <c r="F327" s="327"/>
      <c r="G327" s="327"/>
      <c r="H327" s="327"/>
      <c r="I327" s="327"/>
      <c r="J327" s="327"/>
      <c r="K327" s="327"/>
      <c r="L327" s="327"/>
      <c r="M327" s="327"/>
      <c r="N327" s="327"/>
      <c r="O327" s="327"/>
      <c r="P327" s="327"/>
      <c r="Q327" s="327"/>
      <c r="R327" s="327"/>
      <c r="S327" s="327"/>
      <c r="T327" s="327"/>
      <c r="U327" s="327"/>
      <c r="V327" s="327"/>
      <c r="W327" s="327"/>
      <c r="X327" s="327"/>
      <c r="Y327" s="327"/>
      <c r="Z327" s="327"/>
      <c r="AA327" s="327"/>
      <c r="AB327" s="327"/>
      <c r="AC327" s="327"/>
      <c r="AD327" s="328"/>
    </row>
    <row r="328" spans="1:37" ht="36" customHeight="1">
      <c r="A328" s="120"/>
      <c r="B328" s="48"/>
      <c r="C328" s="228" t="s">
        <v>5235</v>
      </c>
      <c r="D328" s="228"/>
      <c r="E328" s="228"/>
      <c r="F328" s="228"/>
      <c r="G328" s="228"/>
      <c r="H328" s="228"/>
      <c r="I328" s="228"/>
      <c r="J328" s="228"/>
      <c r="K328" s="228"/>
      <c r="L328" s="228"/>
      <c r="M328" s="228"/>
      <c r="N328" s="228"/>
      <c r="O328" s="228"/>
      <c r="P328" s="228"/>
      <c r="Q328" s="228"/>
      <c r="R328" s="228"/>
      <c r="S328" s="228"/>
      <c r="T328" s="228"/>
      <c r="U328" s="228"/>
      <c r="V328" s="228"/>
      <c r="W328" s="228"/>
      <c r="X328" s="228"/>
      <c r="Y328" s="228"/>
      <c r="Z328" s="228"/>
      <c r="AA328" s="228"/>
      <c r="AB328" s="228"/>
      <c r="AC328" s="228"/>
      <c r="AD328" s="229"/>
    </row>
    <row r="329" spans="1:37" ht="15" customHeight="1">
      <c r="A329" s="120"/>
      <c r="B329"/>
      <c r="C329"/>
      <c r="D329"/>
      <c r="E329"/>
      <c r="F329"/>
      <c r="G329"/>
      <c r="H329"/>
      <c r="I329"/>
      <c r="J329"/>
      <c r="K329"/>
      <c r="L329"/>
      <c r="M329"/>
      <c r="N329"/>
      <c r="O329"/>
      <c r="P329"/>
      <c r="Q329"/>
      <c r="R329"/>
      <c r="S329"/>
      <c r="T329"/>
      <c r="U329"/>
      <c r="V329"/>
      <c r="W329"/>
      <c r="X329"/>
      <c r="Y329"/>
      <c r="Z329"/>
      <c r="AA329"/>
      <c r="AB329"/>
      <c r="AC329"/>
      <c r="AD329"/>
    </row>
    <row r="330" spans="1:37" ht="24" customHeight="1">
      <c r="A330" s="118" t="s">
        <v>5236</v>
      </c>
      <c r="B330" s="301" t="s">
        <v>5237</v>
      </c>
      <c r="C330" s="301"/>
      <c r="D330" s="301"/>
      <c r="E330" s="301"/>
      <c r="F330" s="301"/>
      <c r="G330" s="301"/>
      <c r="H330" s="301"/>
      <c r="I330" s="301"/>
      <c r="J330" s="301"/>
      <c r="K330" s="301"/>
      <c r="L330" s="301"/>
      <c r="M330" s="301"/>
      <c r="N330" s="301"/>
      <c r="O330" s="301"/>
      <c r="P330" s="301"/>
      <c r="Q330" s="301"/>
      <c r="R330" s="301"/>
      <c r="S330" s="301"/>
      <c r="T330" s="301"/>
      <c r="U330" s="301"/>
      <c r="V330" s="301"/>
      <c r="W330" s="301"/>
      <c r="X330" s="301"/>
      <c r="Y330" s="301"/>
      <c r="Z330" s="301"/>
      <c r="AA330" s="301"/>
      <c r="AB330" s="301"/>
      <c r="AC330" s="301"/>
      <c r="AD330" s="301"/>
    </row>
    <row r="331" spans="1:37" ht="24" customHeight="1">
      <c r="A331" s="118"/>
      <c r="B331" s="95"/>
      <c r="C331" s="226" t="s">
        <v>5238</v>
      </c>
      <c r="D331" s="226"/>
      <c r="E331" s="226"/>
      <c r="F331" s="226"/>
      <c r="G331" s="226"/>
      <c r="H331" s="226"/>
      <c r="I331" s="226"/>
      <c r="J331" s="226"/>
      <c r="K331" s="226"/>
      <c r="L331" s="226"/>
      <c r="M331" s="226"/>
      <c r="N331" s="226"/>
      <c r="O331" s="226"/>
      <c r="P331" s="226"/>
      <c r="Q331" s="226"/>
      <c r="R331" s="226"/>
      <c r="S331" s="226"/>
      <c r="T331" s="226"/>
      <c r="U331" s="226"/>
      <c r="V331" s="226"/>
      <c r="W331" s="226"/>
      <c r="X331" s="226"/>
      <c r="Y331" s="226"/>
      <c r="Z331" s="226"/>
      <c r="AA331" s="226"/>
      <c r="AB331" s="226"/>
      <c r="AC331" s="226"/>
      <c r="AD331" s="226"/>
    </row>
    <row r="332" spans="1:37" ht="15" customHeight="1">
      <c r="A332" s="118"/>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G332">
        <f>COUNTBLANK(C334:AD334)</f>
        <v>28</v>
      </c>
      <c r="AH332">
        <v>28</v>
      </c>
      <c r="AI332">
        <f>IF(SUM(AG334)=0,AG332,1)</f>
        <v>28</v>
      </c>
      <c r="AJ332" s="145">
        <f>IF(OR(AG332=AH332, AG332=AI332 ), 0, 1)</f>
        <v>0</v>
      </c>
      <c r="AK332"/>
    </row>
    <row r="333" spans="1:37" ht="36" customHeight="1">
      <c r="A333" s="75"/>
      <c r="B333" s="19"/>
      <c r="C333" s="249" t="s">
        <v>5239</v>
      </c>
      <c r="D333" s="250"/>
      <c r="E333" s="250"/>
      <c r="F333" s="250"/>
      <c r="G333" s="250"/>
      <c r="H333" s="250"/>
      <c r="I333" s="250"/>
      <c r="J333" s="250"/>
      <c r="K333" s="250"/>
      <c r="L333" s="250"/>
      <c r="M333" s="250"/>
      <c r="N333" s="250"/>
      <c r="O333" s="250"/>
      <c r="P333" s="251"/>
      <c r="Q333" s="249" t="s">
        <v>5240</v>
      </c>
      <c r="R333" s="250"/>
      <c r="S333" s="250"/>
      <c r="T333" s="250"/>
      <c r="U333" s="250"/>
      <c r="V333" s="250"/>
      <c r="W333" s="250"/>
      <c r="X333" s="250"/>
      <c r="Y333" s="250"/>
      <c r="Z333" s="250"/>
      <c r="AA333" s="250"/>
      <c r="AB333" s="250"/>
      <c r="AC333" s="250"/>
      <c r="AD333" s="251"/>
      <c r="AG333" t="s">
        <v>5040</v>
      </c>
      <c r="AH333" t="s">
        <v>5241</v>
      </c>
      <c r="AI333"/>
      <c r="AJ333"/>
      <c r="AK333"/>
    </row>
    <row r="334" spans="1:37" ht="15" customHeight="1">
      <c r="A334" s="120"/>
      <c r="B334" s="19"/>
      <c r="C334" s="244"/>
      <c r="D334" s="198"/>
      <c r="E334" s="198"/>
      <c r="F334" s="198"/>
      <c r="G334" s="198"/>
      <c r="H334" s="198"/>
      <c r="I334" s="198"/>
      <c r="J334" s="198"/>
      <c r="K334" s="198"/>
      <c r="L334" s="198"/>
      <c r="M334" s="198"/>
      <c r="N334" s="198"/>
      <c r="O334" s="198"/>
      <c r="P334" s="245"/>
      <c r="Q334" s="244"/>
      <c r="R334" s="198"/>
      <c r="S334" s="198"/>
      <c r="T334" s="198"/>
      <c r="U334" s="198"/>
      <c r="V334" s="198"/>
      <c r="W334" s="198"/>
      <c r="X334" s="198"/>
      <c r="Y334" s="198"/>
      <c r="Z334" s="198"/>
      <c r="AA334" s="198"/>
      <c r="AB334" s="198"/>
      <c r="AC334" s="198"/>
      <c r="AD334" s="245"/>
      <c r="AG334">
        <f>IF(OR(AND($AG$332=$AH$332),AND(C334=1,COUNTBLANK(Q334:AD334)=13),AND(OR(C334=2,C334=9),COUNTBLANK(Q334:AD334)=14)),0,1)</f>
        <v>0</v>
      </c>
      <c r="AH334" s="165">
        <f>IF(AND($C$334=1,SUM(Q334)=0),1,0)</f>
        <v>0</v>
      </c>
      <c r="AI334"/>
      <c r="AJ334"/>
      <c r="AK334"/>
    </row>
    <row r="335" spans="1:37" ht="15" customHeight="1">
      <c r="A335" s="120"/>
      <c r="B335" s="276" t="str">
        <f>IF(AND(COUNTIF(Q334,"NS")&lt;&gt;0,C337=""),"Si registro NS favor de emitir un comentario que explique su uso en la casilla al final de la pregunta","")</f>
        <v/>
      </c>
      <c r="C335" s="276"/>
      <c r="D335" s="276"/>
      <c r="E335" s="276"/>
      <c r="F335" s="276"/>
      <c r="G335" s="276"/>
      <c r="H335" s="276"/>
      <c r="I335" s="276"/>
      <c r="J335" s="276"/>
      <c r="K335" s="276"/>
      <c r="L335" s="276"/>
      <c r="M335" s="276"/>
      <c r="N335" s="276"/>
      <c r="O335" s="276"/>
      <c r="P335" s="276"/>
      <c r="Q335" s="276"/>
      <c r="R335" s="276"/>
      <c r="S335" s="276"/>
      <c r="T335" s="276"/>
      <c r="U335" s="276"/>
      <c r="V335" s="276"/>
      <c r="W335" s="276"/>
      <c r="X335" s="276"/>
      <c r="Y335" s="276"/>
      <c r="Z335" s="276"/>
      <c r="AA335" s="276"/>
      <c r="AB335" s="276"/>
      <c r="AC335" s="276"/>
      <c r="AD335" s="276"/>
      <c r="AG335"/>
      <c r="AH335"/>
      <c r="AI335"/>
      <c r="AJ335"/>
      <c r="AK335"/>
    </row>
    <row r="336" spans="1:37" ht="24" customHeight="1">
      <c r="A336" s="119"/>
      <c r="B336" s="28"/>
      <c r="C336" s="226" t="s">
        <v>5049</v>
      </c>
      <c r="D336" s="226"/>
      <c r="E336" s="226"/>
      <c r="F336" s="226"/>
      <c r="G336" s="226"/>
      <c r="H336" s="226"/>
      <c r="I336" s="226"/>
      <c r="J336" s="226"/>
      <c r="K336" s="226"/>
      <c r="L336" s="226"/>
      <c r="M336" s="226"/>
      <c r="N336" s="226"/>
      <c r="O336" s="226"/>
      <c r="P336" s="226"/>
      <c r="Q336" s="226"/>
      <c r="R336" s="226"/>
      <c r="S336" s="226"/>
      <c r="T336" s="226"/>
      <c r="U336" s="226"/>
      <c r="V336" s="226"/>
      <c r="W336" s="226"/>
      <c r="X336" s="226"/>
      <c r="Y336" s="226"/>
      <c r="Z336" s="226"/>
      <c r="AA336" s="226"/>
      <c r="AB336" s="226"/>
      <c r="AC336" s="226"/>
      <c r="AD336" s="226"/>
    </row>
    <row r="337" spans="1:30" ht="60" customHeight="1">
      <c r="A337" s="119"/>
      <c r="B337" s="28"/>
      <c r="C337" s="273"/>
      <c r="D337" s="274"/>
      <c r="E337" s="274"/>
      <c r="F337" s="274"/>
      <c r="G337" s="274"/>
      <c r="H337" s="274"/>
      <c r="I337" s="274"/>
      <c r="J337" s="274"/>
      <c r="K337" s="274"/>
      <c r="L337" s="274"/>
      <c r="M337" s="274"/>
      <c r="N337" s="274"/>
      <c r="O337" s="274"/>
      <c r="P337" s="274"/>
      <c r="Q337" s="274"/>
      <c r="R337" s="274"/>
      <c r="S337" s="274"/>
      <c r="T337" s="274"/>
      <c r="U337" s="274"/>
      <c r="V337" s="274"/>
      <c r="W337" s="274"/>
      <c r="X337" s="274"/>
      <c r="Y337" s="274"/>
      <c r="Z337" s="274"/>
      <c r="AA337" s="274"/>
      <c r="AB337" s="274"/>
      <c r="AC337" s="274"/>
      <c r="AD337" s="275"/>
    </row>
    <row r="338" spans="1:30" ht="15" customHeight="1"/>
    <row r="339" spans="1:30" ht="15" customHeight="1">
      <c r="B339" s="247" t="str">
        <f>IF(SUM(AH334)&gt;=1,"Error: verificar la cantidad de Estudios de impacto urbano y ambiental presentados.","")</f>
        <v/>
      </c>
      <c r="C339" s="247"/>
      <c r="D339" s="247"/>
      <c r="E339" s="247"/>
      <c r="F339" s="247"/>
      <c r="G339" s="247"/>
      <c r="H339" s="247"/>
      <c r="I339" s="247"/>
      <c r="J339" s="247"/>
      <c r="K339" s="247"/>
      <c r="L339" s="247"/>
      <c r="M339" s="247"/>
      <c r="N339" s="247"/>
      <c r="O339" s="247"/>
      <c r="P339" s="247"/>
      <c r="Q339" s="247"/>
      <c r="R339" s="247"/>
      <c r="S339" s="247"/>
      <c r="T339" s="247"/>
      <c r="U339" s="247"/>
      <c r="V339" s="247"/>
      <c r="W339" s="247"/>
      <c r="X339" s="247"/>
      <c r="Y339" s="247"/>
      <c r="Z339" s="247"/>
      <c r="AA339" s="247"/>
      <c r="AB339" s="247"/>
      <c r="AC339" s="247"/>
      <c r="AD339" s="247"/>
    </row>
    <row r="340" spans="1:30" ht="15" customHeight="1">
      <c r="B340" s="295" t="str">
        <f>IF(AJ332=0,"","Error: debe completar toda la información requerida.")</f>
        <v/>
      </c>
      <c r="C340" s="295"/>
      <c r="D340" s="295"/>
      <c r="E340" s="295"/>
      <c r="F340" s="295"/>
      <c r="G340" s="295"/>
      <c r="H340" s="295"/>
      <c r="I340" s="295"/>
      <c r="J340" s="295"/>
      <c r="K340" s="295"/>
      <c r="L340" s="295"/>
      <c r="M340" s="295"/>
      <c r="N340" s="295"/>
      <c r="O340" s="295"/>
      <c r="P340" s="295"/>
      <c r="Q340" s="295"/>
      <c r="R340" s="295"/>
      <c r="S340" s="295"/>
      <c r="T340" s="295"/>
      <c r="U340" s="295"/>
      <c r="V340" s="295"/>
      <c r="W340" s="295"/>
      <c r="X340" s="295"/>
      <c r="Y340" s="295"/>
      <c r="Z340" s="295"/>
      <c r="AA340" s="295"/>
      <c r="AB340" s="295"/>
      <c r="AC340" s="295"/>
      <c r="AD340" s="295"/>
    </row>
    <row r="341" spans="1:30" ht="15" customHeight="1"/>
    <row r="342" spans="1:30" ht="15" customHeight="1"/>
  </sheetData>
  <sheetProtection algorithmName="SHA-512" hashValue="SiQMD8V1rMEHZ9FTXGFOZrKxpCq3SzoPwKHToOLYO5S3X7UZom+RVj2xAzJiA7O1xnBMkyMXgk4wlESZwdINsw==" saltValue="5fXXyeDHsKN+qLDHXKudmQ==" spinCount="100000" sheet="1" objects="1" scenarios="1"/>
  <mergeCells count="453">
    <mergeCell ref="B335:AD335"/>
    <mergeCell ref="B339:AD339"/>
    <mergeCell ref="B340:AD340"/>
    <mergeCell ref="Q276:AD276"/>
    <mergeCell ref="B284:AD284"/>
    <mergeCell ref="B288:AD288"/>
    <mergeCell ref="B289:AD289"/>
    <mergeCell ref="B290:AD290"/>
    <mergeCell ref="B291:AD291"/>
    <mergeCell ref="B300:AD300"/>
    <mergeCell ref="B304:AD304"/>
    <mergeCell ref="B305:AD305"/>
    <mergeCell ref="C334:P334"/>
    <mergeCell ref="Q334:AD334"/>
    <mergeCell ref="C336:AD336"/>
    <mergeCell ref="C337:AD337"/>
    <mergeCell ref="B326:AD326"/>
    <mergeCell ref="B327:AD327"/>
    <mergeCell ref="C328:AD328"/>
    <mergeCell ref="B330:AD330"/>
    <mergeCell ref="C331:AD331"/>
    <mergeCell ref="C333:P333"/>
    <mergeCell ref="Q333:AD333"/>
    <mergeCell ref="B323:AD323"/>
    <mergeCell ref="B322:AD322"/>
    <mergeCell ref="C319:AD319"/>
    <mergeCell ref="C301:AD301"/>
    <mergeCell ref="C302:AD302"/>
    <mergeCell ref="B309:AD309"/>
    <mergeCell ref="C310:AD310"/>
    <mergeCell ref="C311:AD311"/>
    <mergeCell ref="C314:L315"/>
    <mergeCell ref="M314:AD314"/>
    <mergeCell ref="M315:R315"/>
    <mergeCell ref="S315:X315"/>
    <mergeCell ref="Y315:AD315"/>
    <mergeCell ref="B306:AD306"/>
    <mergeCell ref="B307:AD307"/>
    <mergeCell ref="B317:AD317"/>
    <mergeCell ref="C312:AD312"/>
    <mergeCell ref="C318:AD318"/>
    <mergeCell ref="C177:AD177"/>
    <mergeCell ref="P262:AD262"/>
    <mergeCell ref="P263:T263"/>
    <mergeCell ref="U263:Y263"/>
    <mergeCell ref="Z263:AD263"/>
    <mergeCell ref="D265:O265"/>
    <mergeCell ref="D266:O266"/>
    <mergeCell ref="C269:AD269"/>
    <mergeCell ref="C270:AD270"/>
    <mergeCell ref="C179:G181"/>
    <mergeCell ref="H179:J181"/>
    <mergeCell ref="K179:M181"/>
    <mergeCell ref="N179:AA179"/>
    <mergeCell ref="AB179:AD181"/>
    <mergeCell ref="N180:R180"/>
    <mergeCell ref="S180:U181"/>
    <mergeCell ref="V180:X181"/>
    <mergeCell ref="Y180:AA181"/>
    <mergeCell ref="N181:P181"/>
    <mergeCell ref="Q181:R181"/>
    <mergeCell ref="D182:G182"/>
    <mergeCell ref="H182:J182"/>
    <mergeCell ref="K182:M182"/>
    <mergeCell ref="N182:P182"/>
    <mergeCell ref="C174:AD174"/>
    <mergeCell ref="C175:AD175"/>
    <mergeCell ref="C176:AD176"/>
    <mergeCell ref="C157:AD157"/>
    <mergeCell ref="B139:AD139"/>
    <mergeCell ref="C140:AD140"/>
    <mergeCell ref="C141:AD141"/>
    <mergeCell ref="C142:AD142"/>
    <mergeCell ref="J153:AD153"/>
    <mergeCell ref="C156:AD156"/>
    <mergeCell ref="B164:AD164"/>
    <mergeCell ref="B165:AD165"/>
    <mergeCell ref="C166:AD166"/>
    <mergeCell ref="B167:AD167"/>
    <mergeCell ref="C168:AD168"/>
    <mergeCell ref="C169:AD169"/>
    <mergeCell ref="C170:AD170"/>
    <mergeCell ref="C171:AD171"/>
    <mergeCell ref="B173:AD173"/>
    <mergeCell ref="C295:AD295"/>
    <mergeCell ref="C297:J298"/>
    <mergeCell ref="K297:T297"/>
    <mergeCell ref="U297:AD297"/>
    <mergeCell ref="K298:L298"/>
    <mergeCell ref="M298:N298"/>
    <mergeCell ref="O298:P298"/>
    <mergeCell ref="Q298:R298"/>
    <mergeCell ref="S298:T298"/>
    <mergeCell ref="U298:V298"/>
    <mergeCell ref="W298:X298"/>
    <mergeCell ref="Y298:Z298"/>
    <mergeCell ref="AA298:AB298"/>
    <mergeCell ref="AC298:AD298"/>
    <mergeCell ref="AA299:AB299"/>
    <mergeCell ref="AC299:AD299"/>
    <mergeCell ref="C299:J299"/>
    <mergeCell ref="K299:L299"/>
    <mergeCell ref="M299:N299"/>
    <mergeCell ref="O299:P299"/>
    <mergeCell ref="Q299:R299"/>
    <mergeCell ref="S299:T299"/>
    <mergeCell ref="U299:V299"/>
    <mergeCell ref="W299:X299"/>
    <mergeCell ref="Y299:Z299"/>
    <mergeCell ref="C285:AD285"/>
    <mergeCell ref="C286:AD286"/>
    <mergeCell ref="B293:AD293"/>
    <mergeCell ref="C316:L316"/>
    <mergeCell ref="M316:R316"/>
    <mergeCell ref="S316:X316"/>
    <mergeCell ref="Y316:AD316"/>
    <mergeCell ref="Q247:AD247"/>
    <mergeCell ref="B248:P248"/>
    <mergeCell ref="Q248:AD248"/>
    <mergeCell ref="B249:AD249"/>
    <mergeCell ref="B268:AD268"/>
    <mergeCell ref="B271:AD271"/>
    <mergeCell ref="B272:P272"/>
    <mergeCell ref="Q272:AD272"/>
    <mergeCell ref="B273:P273"/>
    <mergeCell ref="Q273:AD273"/>
    <mergeCell ref="D257:J257"/>
    <mergeCell ref="D258:J258"/>
    <mergeCell ref="AA261:AD261"/>
    <mergeCell ref="C262:O264"/>
    <mergeCell ref="P255:T255"/>
    <mergeCell ref="U255:Y255"/>
    <mergeCell ref="Z255:AD255"/>
    <mergeCell ref="C128:P128"/>
    <mergeCell ref="Q128:AD128"/>
    <mergeCell ref="C129:P129"/>
    <mergeCell ref="Q129:AD129"/>
    <mergeCell ref="C131:AD131"/>
    <mergeCell ref="C132:AD132"/>
    <mergeCell ref="B135:AD135"/>
    <mergeCell ref="B160:AD160"/>
    <mergeCell ref="B161:AD161"/>
    <mergeCell ref="D104:I104"/>
    <mergeCell ref="D103:I103"/>
    <mergeCell ref="C120:AD120"/>
    <mergeCell ref="B119:AD119"/>
    <mergeCell ref="B123:AD123"/>
    <mergeCell ref="C124:AD124"/>
    <mergeCell ref="C125:AD125"/>
    <mergeCell ref="C106:E106"/>
    <mergeCell ref="F106:AD106"/>
    <mergeCell ref="C108:AD108"/>
    <mergeCell ref="C109:AD109"/>
    <mergeCell ref="B116:AD116"/>
    <mergeCell ref="C121:AD121"/>
    <mergeCell ref="P104:R104"/>
    <mergeCell ref="S104:U104"/>
    <mergeCell ref="V104:X104"/>
    <mergeCell ref="Y104:AA104"/>
    <mergeCell ref="AB104:AD104"/>
    <mergeCell ref="J104:O104"/>
    <mergeCell ref="J103:O103"/>
    <mergeCell ref="B112:AD112"/>
    <mergeCell ref="B113:AD113"/>
    <mergeCell ref="B117:AD117"/>
    <mergeCell ref="C118:AD118"/>
    <mergeCell ref="C88:AD88"/>
    <mergeCell ref="C89:AD89"/>
    <mergeCell ref="B96:AD96"/>
    <mergeCell ref="C97:AD97"/>
    <mergeCell ref="C98:AD98"/>
    <mergeCell ref="C99:AD99"/>
    <mergeCell ref="P103:R103"/>
    <mergeCell ref="S103:U103"/>
    <mergeCell ref="V103:X103"/>
    <mergeCell ref="B92:AD92"/>
    <mergeCell ref="B93:AD93"/>
    <mergeCell ref="P101:AD101"/>
    <mergeCell ref="P102:R102"/>
    <mergeCell ref="S102:U102"/>
    <mergeCell ref="V102:X102"/>
    <mergeCell ref="Y102:AA102"/>
    <mergeCell ref="AB102:AD102"/>
    <mergeCell ref="J101:O102"/>
    <mergeCell ref="C101:I102"/>
    <mergeCell ref="Y103:AA103"/>
    <mergeCell ref="AB103:AD103"/>
    <mergeCell ref="D84:P84"/>
    <mergeCell ref="R84:AD84"/>
    <mergeCell ref="D85:P85"/>
    <mergeCell ref="R85:AD85"/>
    <mergeCell ref="D86:P86"/>
    <mergeCell ref="Q86:AD86"/>
    <mergeCell ref="D81:P81"/>
    <mergeCell ref="R81:AD81"/>
    <mergeCell ref="D82:P82"/>
    <mergeCell ref="R82:AD82"/>
    <mergeCell ref="D83:P83"/>
    <mergeCell ref="R83:AD83"/>
    <mergeCell ref="C76:F76"/>
    <mergeCell ref="G76:AD76"/>
    <mergeCell ref="C78:AD78"/>
    <mergeCell ref="D79:P79"/>
    <mergeCell ref="R79:AD79"/>
    <mergeCell ref="D80:P80"/>
    <mergeCell ref="R80:AD80"/>
    <mergeCell ref="C68:AD68"/>
    <mergeCell ref="C69:AD69"/>
    <mergeCell ref="P71:AD71"/>
    <mergeCell ref="J71:O72"/>
    <mergeCell ref="C71:I72"/>
    <mergeCell ref="D74:I74"/>
    <mergeCell ref="D73:I73"/>
    <mergeCell ref="J74:O74"/>
    <mergeCell ref="J73:O73"/>
    <mergeCell ref="B43:AD43"/>
    <mergeCell ref="C59:AD59"/>
    <mergeCell ref="B66:AD66"/>
    <mergeCell ref="C67:AD67"/>
    <mergeCell ref="Y53:AA53"/>
    <mergeCell ref="AB53:AD53"/>
    <mergeCell ref="M54:O54"/>
    <mergeCell ref="P54:R54"/>
    <mergeCell ref="S54:U54"/>
    <mergeCell ref="V54:X54"/>
    <mergeCell ref="Y54:AA54"/>
    <mergeCell ref="AB54:AD54"/>
    <mergeCell ref="M53:O53"/>
    <mergeCell ref="P53:R53"/>
    <mergeCell ref="S53:U53"/>
    <mergeCell ref="V53:X53"/>
    <mergeCell ref="C56:F56"/>
    <mergeCell ref="G56:AD56"/>
    <mergeCell ref="C58:AD58"/>
    <mergeCell ref="D53:L53"/>
    <mergeCell ref="D54:L54"/>
    <mergeCell ref="B62:AD62"/>
    <mergeCell ref="B63:AD63"/>
    <mergeCell ref="C48:AD48"/>
    <mergeCell ref="C49:AD49"/>
    <mergeCell ref="M51:AD51"/>
    <mergeCell ref="M52:O52"/>
    <mergeCell ref="P52:R52"/>
    <mergeCell ref="S52:U52"/>
    <mergeCell ref="V52:X52"/>
    <mergeCell ref="Y52:AA52"/>
    <mergeCell ref="AB52:AD52"/>
    <mergeCell ref="C51:L52"/>
    <mergeCell ref="B1:AD1"/>
    <mergeCell ref="B3:AD3"/>
    <mergeCell ref="B5:AD5"/>
    <mergeCell ref="AA7:AD7"/>
    <mergeCell ref="B8:L8"/>
    <mergeCell ref="N8:O8"/>
    <mergeCell ref="C13:AD13"/>
    <mergeCell ref="C23:AD23"/>
    <mergeCell ref="B25:AD25"/>
    <mergeCell ref="B16:AD16"/>
    <mergeCell ref="C17:AD17"/>
    <mergeCell ref="C18:AD18"/>
    <mergeCell ref="C19:AD19"/>
    <mergeCell ref="B21:AD21"/>
    <mergeCell ref="B22:AD22"/>
    <mergeCell ref="B10:AD10"/>
    <mergeCell ref="C11:AD11"/>
    <mergeCell ref="C12:AD12"/>
    <mergeCell ref="C14:AD14"/>
    <mergeCell ref="C15:AD15"/>
    <mergeCell ref="C24:AD24"/>
    <mergeCell ref="Q184:R184"/>
    <mergeCell ref="S184:U184"/>
    <mergeCell ref="V184:X184"/>
    <mergeCell ref="Y184:AA184"/>
    <mergeCell ref="AB184:AD184"/>
    <mergeCell ref="C26:AD26"/>
    <mergeCell ref="D27:AD27"/>
    <mergeCell ref="D28:AD28"/>
    <mergeCell ref="D36:R36"/>
    <mergeCell ref="S36:X36"/>
    <mergeCell ref="Y36:AD36"/>
    <mergeCell ref="D37:R37"/>
    <mergeCell ref="S37:X37"/>
    <mergeCell ref="Y37:AD37"/>
    <mergeCell ref="D29:AD29"/>
    <mergeCell ref="D30:AD30"/>
    <mergeCell ref="B32:AD32"/>
    <mergeCell ref="C33:AD33"/>
    <mergeCell ref="C35:R35"/>
    <mergeCell ref="S35:X35"/>
    <mergeCell ref="Y35:AD35"/>
    <mergeCell ref="C39:AD39"/>
    <mergeCell ref="C40:AD40"/>
    <mergeCell ref="B47:AD47"/>
    <mergeCell ref="K183:M183"/>
    <mergeCell ref="N183:P183"/>
    <mergeCell ref="Q183:R183"/>
    <mergeCell ref="S183:U183"/>
    <mergeCell ref="V183:X183"/>
    <mergeCell ref="Y183:AA183"/>
    <mergeCell ref="AB183:AD183"/>
    <mergeCell ref="Q182:R182"/>
    <mergeCell ref="S182:U182"/>
    <mergeCell ref="V182:X182"/>
    <mergeCell ref="Y182:AA182"/>
    <mergeCell ref="AB182:AD182"/>
    <mergeCell ref="C214:AD214"/>
    <mergeCell ref="C218:AD218"/>
    <mergeCell ref="B219:AD219"/>
    <mergeCell ref="C220:AD220"/>
    <mergeCell ref="C221:AD221"/>
    <mergeCell ref="C222:AD222"/>
    <mergeCell ref="B212:AD212"/>
    <mergeCell ref="B213:AD213"/>
    <mergeCell ref="D186:G186"/>
    <mergeCell ref="H186:J186"/>
    <mergeCell ref="K186:M186"/>
    <mergeCell ref="N186:P186"/>
    <mergeCell ref="Q186:R186"/>
    <mergeCell ref="S186:U186"/>
    <mergeCell ref="V186:X186"/>
    <mergeCell ref="Y186:AA186"/>
    <mergeCell ref="AB186:AD186"/>
    <mergeCell ref="C215:AD215"/>
    <mergeCell ref="C216:AD216"/>
    <mergeCell ref="C217:AD217"/>
    <mergeCell ref="B203:AD203"/>
    <mergeCell ref="B208:AD208"/>
    <mergeCell ref="B209:AD209"/>
    <mergeCell ref="B210:AD210"/>
    <mergeCell ref="D198:J198"/>
    <mergeCell ref="D199:J199"/>
    <mergeCell ref="D187:G187"/>
    <mergeCell ref="H187:J187"/>
    <mergeCell ref="K187:M187"/>
    <mergeCell ref="N187:P187"/>
    <mergeCell ref="Q187:R187"/>
    <mergeCell ref="S187:U187"/>
    <mergeCell ref="V187:X187"/>
    <mergeCell ref="D197:J197"/>
    <mergeCell ref="D192:J192"/>
    <mergeCell ref="M192:AD192"/>
    <mergeCell ref="D193:J193"/>
    <mergeCell ref="M193:AD193"/>
    <mergeCell ref="D194:J194"/>
    <mergeCell ref="M194:AD194"/>
    <mergeCell ref="D195:J195"/>
    <mergeCell ref="M195:AD195"/>
    <mergeCell ref="D196:J196"/>
    <mergeCell ref="Q246:AD246"/>
    <mergeCell ref="B247:P247"/>
    <mergeCell ref="B224:AD224"/>
    <mergeCell ref="D230:J230"/>
    <mergeCell ref="D231:J231"/>
    <mergeCell ref="AA234:AD234"/>
    <mergeCell ref="C235:O237"/>
    <mergeCell ref="P235:AD235"/>
    <mergeCell ref="P236:T236"/>
    <mergeCell ref="U236:Y236"/>
    <mergeCell ref="Z236:AD236"/>
    <mergeCell ref="AA226:AD226"/>
    <mergeCell ref="C227:J229"/>
    <mergeCell ref="K227:AD227"/>
    <mergeCell ref="K228:K229"/>
    <mergeCell ref="L228:L229"/>
    <mergeCell ref="M228:M229"/>
    <mergeCell ref="N228:N229"/>
    <mergeCell ref="O228:O229"/>
    <mergeCell ref="P228:T228"/>
    <mergeCell ref="U228:Y228"/>
    <mergeCell ref="Z228:AD228"/>
    <mergeCell ref="U281:AD281"/>
    <mergeCell ref="K282:L282"/>
    <mergeCell ref="M282:N282"/>
    <mergeCell ref="O282:P282"/>
    <mergeCell ref="Q282:R282"/>
    <mergeCell ref="S282:T282"/>
    <mergeCell ref="U282:V282"/>
    <mergeCell ref="W282:X282"/>
    <mergeCell ref="Y282:Z282"/>
    <mergeCell ref="AA282:AB282"/>
    <mergeCell ref="AC282:AD282"/>
    <mergeCell ref="B274:P274"/>
    <mergeCell ref="Q274:AD274"/>
    <mergeCell ref="B275:P275"/>
    <mergeCell ref="Q275:AD275"/>
    <mergeCell ref="B276:P276"/>
    <mergeCell ref="D238:O238"/>
    <mergeCell ref="D239:O239"/>
    <mergeCell ref="AA253:AD253"/>
    <mergeCell ref="C254:J256"/>
    <mergeCell ref="K254:AD254"/>
    <mergeCell ref="K255:K256"/>
    <mergeCell ref="L255:L256"/>
    <mergeCell ref="M255:M256"/>
    <mergeCell ref="N255:N256"/>
    <mergeCell ref="O255:O256"/>
    <mergeCell ref="C243:AD243"/>
    <mergeCell ref="B250:AD250"/>
    <mergeCell ref="C251:AD251"/>
    <mergeCell ref="C242:AD242"/>
    <mergeCell ref="B241:AD241"/>
    <mergeCell ref="B244:AD244"/>
    <mergeCell ref="B245:P245"/>
    <mergeCell ref="Q245:AD245"/>
    <mergeCell ref="B246:P246"/>
    <mergeCell ref="C126:AD126"/>
    <mergeCell ref="C189:J189"/>
    <mergeCell ref="L189:AD189"/>
    <mergeCell ref="D190:J190"/>
    <mergeCell ref="M190:AD190"/>
    <mergeCell ref="D191:J191"/>
    <mergeCell ref="M191:AD191"/>
    <mergeCell ref="Y187:AA187"/>
    <mergeCell ref="AB187:AD187"/>
    <mergeCell ref="D185:G185"/>
    <mergeCell ref="H185:J185"/>
    <mergeCell ref="K185:M185"/>
    <mergeCell ref="N185:P185"/>
    <mergeCell ref="Q185:R185"/>
    <mergeCell ref="S185:U185"/>
    <mergeCell ref="V185:X185"/>
    <mergeCell ref="Y185:AA185"/>
    <mergeCell ref="AB185:AD185"/>
    <mergeCell ref="D184:G184"/>
    <mergeCell ref="H184:J184"/>
    <mergeCell ref="K184:M184"/>
    <mergeCell ref="N184:P184"/>
    <mergeCell ref="D183:G183"/>
    <mergeCell ref="H183:J183"/>
    <mergeCell ref="C294:AD294"/>
    <mergeCell ref="D200:J200"/>
    <mergeCell ref="D201:J201"/>
    <mergeCell ref="D202:J202"/>
    <mergeCell ref="C204:AD204"/>
    <mergeCell ref="C205:AD205"/>
    <mergeCell ref="M283:N283"/>
    <mergeCell ref="O283:P283"/>
    <mergeCell ref="Q283:R283"/>
    <mergeCell ref="S283:T283"/>
    <mergeCell ref="U283:V283"/>
    <mergeCell ref="W283:X283"/>
    <mergeCell ref="Y283:Z283"/>
    <mergeCell ref="AA283:AB283"/>
    <mergeCell ref="AC283:AD283"/>
    <mergeCell ref="C283:J283"/>
    <mergeCell ref="K283:L283"/>
    <mergeCell ref="C279:AD279"/>
    <mergeCell ref="C281:J282"/>
    <mergeCell ref="K281:T281"/>
    <mergeCell ref="B206:AD206"/>
    <mergeCell ref="B207:AD207"/>
    <mergeCell ref="B277:AD277"/>
    <mergeCell ref="C278:AD278"/>
  </mergeCells>
  <conditionalFormatting sqref="Y36:AD36 M53:AD53 J73:AD73 J103:AD103">
    <cfRule type="expression" dxfId="16" priority="18">
      <formula>OR($S$36=2,$S$36=3,$S$36=9)</formula>
    </cfRule>
  </conditionalFormatting>
  <conditionalFormatting sqref="Y37:AD37 M54:AD54 J74:AD74 J104:AD104">
    <cfRule type="expression" dxfId="15" priority="17">
      <formula>OR($S$37=2,$S$37=3,$S$37=9)</formula>
    </cfRule>
  </conditionalFormatting>
  <conditionalFormatting sqref="P73:AD74">
    <cfRule type="expression" dxfId="14" priority="16">
      <formula>OR($J73=2,$J73=9)</formula>
    </cfRule>
  </conditionalFormatting>
  <conditionalFormatting sqref="P103:AD104">
    <cfRule type="expression" dxfId="13" priority="15">
      <formula>OR($J103=2,$J103=9)</formula>
    </cfRule>
  </conditionalFormatting>
  <conditionalFormatting sqref="Q129:AD129 C144:C154 J153 C157">
    <cfRule type="expression" dxfId="12" priority="14">
      <formula>OR($C$129=2,$C$129=3,$C$129=9)</formula>
    </cfRule>
  </conditionalFormatting>
  <conditionalFormatting sqref="J153:AD153">
    <cfRule type="expression" dxfId="11" priority="13">
      <formula>AND(COUNTIF($C$144:$C$153,"X")&gt;0,$C$153="")</formula>
    </cfRule>
  </conditionalFormatting>
  <conditionalFormatting sqref="C144:C153 J153:AD153">
    <cfRule type="expression" dxfId="10" priority="12">
      <formula>$C$154="x"</formula>
    </cfRule>
  </conditionalFormatting>
  <conditionalFormatting sqref="K283:AD283">
    <cfRule type="expression" dxfId="9" priority="11">
      <formula>OR($C$283=2,$C$283=9)</formula>
    </cfRule>
  </conditionalFormatting>
  <conditionalFormatting sqref="U283:AD283">
    <cfRule type="expression" dxfId="8" priority="10">
      <formula>AND(SUM(K$283)=0,$C$283&lt;&gt;"")</formula>
    </cfRule>
  </conditionalFormatting>
  <conditionalFormatting sqref="K299:AD299">
    <cfRule type="expression" dxfId="7" priority="9">
      <formula>OR($C$299=2,$C$299=9)</formula>
    </cfRule>
  </conditionalFormatting>
  <conditionalFormatting sqref="U299:AD299">
    <cfRule type="expression" dxfId="6" priority="8">
      <formula>AND(SUM(K299)=0,$C$299&lt;&gt;"")</formula>
    </cfRule>
  </conditionalFormatting>
  <conditionalFormatting sqref="M316:AD316">
    <cfRule type="expression" dxfId="5" priority="7">
      <formula>OR($C$316=2,$C$316=9)</formula>
    </cfRule>
  </conditionalFormatting>
  <conditionalFormatting sqref="Q334:AD334">
    <cfRule type="expression" dxfId="4" priority="6">
      <formula>OR($C$334=2,$C$334=9)</formula>
    </cfRule>
  </conditionalFormatting>
  <conditionalFormatting sqref="K182:AD187">
    <cfRule type="expression" dxfId="3" priority="4">
      <formula>OR($H182=2,$H182=3,$H182=9)</formula>
    </cfRule>
  </conditionalFormatting>
  <conditionalFormatting sqref="K182:M187">
    <cfRule type="expression" dxfId="2" priority="3">
      <formula>OR($C$129=2,$C$129=3,$C$129=9)</formula>
    </cfRule>
  </conditionalFormatting>
  <conditionalFormatting sqref="K257:AD258">
    <cfRule type="expression" dxfId="1" priority="2">
      <formula>AND($AH$228&gt;$AG$228,SUM(K230)=0)</formula>
    </cfRule>
  </conditionalFormatting>
  <conditionalFormatting sqref="P265:AD266">
    <cfRule type="expression" dxfId="0" priority="1">
      <formula>AND($AH$228&gt;$AG$228,SUM(P238)=0)</formula>
    </cfRule>
  </conditionalFormatting>
  <dataValidations count="5">
    <dataValidation type="list" allowBlank="1" showInputMessage="1" showErrorMessage="1" sqref="S36:X37 C129:P129 H182:M187" xr:uid="{F406D0CE-B9FB-40A1-A302-3A7032AB2BF3}">
      <formula1>$AI$2:$AI$6</formula1>
    </dataValidation>
    <dataValidation type="list" allowBlank="1" showInputMessage="1" showErrorMessage="1" sqref="M53:AD54 P73:AD74 P103:AD104 C144:C154" xr:uid="{F7624DFA-38FC-4D06-8C70-BE65C63D320E}">
      <formula1>$AG$2:$AG$3</formula1>
    </dataValidation>
    <dataValidation type="list" allowBlank="1" showInputMessage="1" showErrorMessage="1" sqref="J73:O74 J103:O104 C283:J283 C299:J299 C316:L316 C334:P334" xr:uid="{97885E55-DA90-4EB0-86DD-BCEF1C5BEF6C}">
      <formula1>$AH$2:$AH$5</formula1>
    </dataValidation>
    <dataValidation type="list" allowBlank="1" showInputMessage="1" showErrorMessage="1" sqref="V182:X187" xr:uid="{246B12FF-D6C8-4138-95D0-2C2E4DEB8B25}">
      <formula1>$AJ$2:$AJ$15</formula1>
    </dataValidation>
    <dataValidation type="list" allowBlank="1" showInputMessage="1" showErrorMessage="1" sqref="Y182:AA187" xr:uid="{532DF7DC-5F7E-42B8-9A72-B98D1A750FD4}">
      <formula1>$AK$2:$AK$8</formula1>
    </dataValidation>
  </dataValidations>
  <hyperlinks>
    <hyperlink ref="AA7:AD7" location="Índice!B17" display="Índice" xr:uid="{E6392ACD-F018-4C00-8235-64902DF95F2F}"/>
  </hyperlinks>
  <pageMargins left="0.70866141732283472" right="0.70866141732283472" top="0.74803149606299213" bottom="0.74803149606299213" header="0.31496062992125984" footer="0.31496062992125984"/>
  <pageSetup scale="75" orientation="portrait" r:id="rId1"/>
  <headerFooter>
    <oddHeader>&amp;CMódulo 1 Sección VII
Cuestionario</oddHeader>
    <oddFooter>&amp;LCenso Nacional de Gobiernos Estatales 2023&amp;R&amp;P de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19F75-4D22-4A10-BF78-16FC146008E3}">
  <dimension ref="A1:AF78"/>
  <sheetViews>
    <sheetView showGridLines="0" zoomScaleNormal="100" workbookViewId="0">
      <selection activeCell="B1" sqref="B1:AD1"/>
    </sheetView>
  </sheetViews>
  <sheetFormatPr defaultColWidth="0" defaultRowHeight="15" customHeight="1" zeroHeight="1"/>
  <cols>
    <col min="1" max="1" width="5.7109375" customWidth="1"/>
    <col min="2" max="30" width="3.7109375" customWidth="1"/>
    <col min="31" max="31" width="5.7109375" customWidth="1"/>
    <col min="32" max="32" width="3.7109375" style="133" hidden="1" customWidth="1"/>
    <col min="33" max="16384" width="3.7109375" hidden="1"/>
  </cols>
  <sheetData>
    <row r="1" spans="1:30" ht="173.25" customHeight="1">
      <c r="A1" s="18"/>
      <c r="B1" s="171" t="s">
        <v>0</v>
      </c>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AD1" s="172"/>
    </row>
    <row r="2" spans="1:30" ht="15" customHeight="1">
      <c r="A2" s="18"/>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45" customHeight="1">
      <c r="A3" s="18"/>
      <c r="B3" s="173" t="s">
        <v>1</v>
      </c>
      <c r="C3" s="174"/>
      <c r="D3" s="174"/>
      <c r="E3" s="174"/>
      <c r="F3" s="174"/>
      <c r="G3" s="174"/>
      <c r="H3" s="174"/>
      <c r="I3" s="174"/>
      <c r="J3" s="174"/>
      <c r="K3" s="174"/>
      <c r="L3" s="174"/>
      <c r="M3" s="174"/>
      <c r="N3" s="174"/>
      <c r="O3" s="174"/>
      <c r="P3" s="174"/>
      <c r="Q3" s="174"/>
      <c r="R3" s="174"/>
      <c r="S3" s="174"/>
      <c r="T3" s="174"/>
      <c r="U3" s="174"/>
      <c r="V3" s="174"/>
      <c r="W3" s="174"/>
      <c r="X3" s="174"/>
      <c r="Y3" s="174"/>
      <c r="Z3" s="174"/>
      <c r="AA3" s="174"/>
      <c r="AB3" s="174"/>
      <c r="AC3" s="174"/>
      <c r="AD3" s="174"/>
    </row>
    <row r="4" spans="1:30" ht="15" customHeight="1">
      <c r="A4" s="18"/>
      <c r="B4" s="1"/>
      <c r="C4" s="1"/>
      <c r="D4" s="1"/>
      <c r="E4" s="1"/>
      <c r="F4" s="1"/>
      <c r="G4" s="1"/>
      <c r="H4" s="1"/>
      <c r="I4" s="1"/>
      <c r="J4" s="1"/>
      <c r="K4" s="1"/>
      <c r="L4" s="1"/>
      <c r="M4" s="1"/>
      <c r="N4" s="1"/>
      <c r="O4" s="1"/>
      <c r="P4" s="1"/>
      <c r="Q4" s="1"/>
      <c r="R4" s="1"/>
      <c r="S4" s="1"/>
      <c r="T4" s="1"/>
      <c r="U4" s="1"/>
      <c r="V4" s="1"/>
      <c r="W4" s="1"/>
      <c r="X4" s="1"/>
      <c r="Y4" s="1"/>
      <c r="Z4" s="1"/>
      <c r="AA4" s="1"/>
      <c r="AB4" s="1"/>
      <c r="AC4" s="1"/>
      <c r="AD4" s="1"/>
    </row>
    <row r="5" spans="1:30" ht="45" customHeight="1">
      <c r="A5" s="18"/>
      <c r="B5" s="173" t="s">
        <v>2</v>
      </c>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row>
    <row r="6" spans="1:30" ht="15" customHeight="1">
      <c r="A6" s="18"/>
      <c r="B6" s="1"/>
      <c r="C6" s="1"/>
      <c r="D6" s="1"/>
      <c r="E6" s="1"/>
      <c r="F6" s="1"/>
      <c r="G6" s="1"/>
      <c r="H6" s="1"/>
      <c r="I6" s="1"/>
      <c r="J6" s="1"/>
      <c r="K6" s="1"/>
      <c r="L6" s="1"/>
      <c r="M6" s="1"/>
      <c r="N6" s="1"/>
      <c r="O6" s="1"/>
      <c r="P6" s="1"/>
      <c r="Q6" s="1"/>
      <c r="R6" s="1"/>
      <c r="S6" s="1"/>
      <c r="T6" s="1"/>
      <c r="U6" s="1"/>
      <c r="V6" s="1"/>
      <c r="W6" s="1"/>
      <c r="X6" s="1"/>
      <c r="Y6" s="1"/>
      <c r="Z6" s="1"/>
      <c r="AA6" s="1"/>
      <c r="AB6" s="1"/>
      <c r="AC6" s="1"/>
      <c r="AD6" s="1"/>
    </row>
    <row r="7" spans="1:30" ht="60" customHeight="1">
      <c r="A7" s="18"/>
      <c r="B7" s="173" t="s">
        <v>10</v>
      </c>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row>
    <row r="8" spans="1:30" ht="15" customHeight="1">
      <c r="A8" s="18"/>
      <c r="B8" s="2"/>
      <c r="C8" s="1"/>
      <c r="D8" s="1"/>
      <c r="E8" s="1"/>
      <c r="F8" s="1"/>
      <c r="G8" s="1"/>
      <c r="H8" s="1"/>
      <c r="I8" s="1"/>
      <c r="J8" s="1"/>
      <c r="K8" s="1"/>
      <c r="L8" s="1"/>
      <c r="M8" s="1"/>
      <c r="N8" s="2"/>
      <c r="O8" s="1"/>
      <c r="P8" s="1"/>
      <c r="Q8" s="1"/>
      <c r="R8" s="1"/>
      <c r="S8" s="1"/>
      <c r="T8" s="1"/>
      <c r="U8" s="1"/>
      <c r="V8" s="1"/>
      <c r="W8" s="1"/>
      <c r="X8" s="1"/>
      <c r="Y8" s="1"/>
      <c r="Z8" s="1"/>
      <c r="AA8" s="1"/>
      <c r="AB8" s="1"/>
      <c r="AC8" s="1"/>
      <c r="AD8" s="1"/>
    </row>
    <row r="9" spans="1:30" ht="15" customHeight="1" thickBot="1">
      <c r="A9" s="18"/>
      <c r="B9" s="2" t="s">
        <v>4</v>
      </c>
      <c r="C9" s="1"/>
      <c r="D9" s="1"/>
      <c r="E9" s="1"/>
      <c r="F9" s="1"/>
      <c r="G9" s="1"/>
      <c r="H9" s="1"/>
      <c r="I9" s="1"/>
      <c r="J9" s="1"/>
      <c r="K9" s="1"/>
      <c r="L9" s="1"/>
      <c r="M9" s="1"/>
      <c r="N9" s="2" t="s">
        <v>5</v>
      </c>
      <c r="O9" s="1"/>
      <c r="P9" s="1"/>
      <c r="Q9" s="1"/>
      <c r="R9" s="1"/>
      <c r="S9" s="1"/>
      <c r="T9" s="1"/>
      <c r="U9" s="1"/>
      <c r="V9" s="1"/>
      <c r="W9" s="1"/>
      <c r="X9" s="1"/>
      <c r="Y9" s="1"/>
      <c r="Z9" s="1"/>
      <c r="AA9" s="302" t="s">
        <v>3</v>
      </c>
      <c r="AB9" s="302"/>
      <c r="AC9" s="302"/>
      <c r="AD9" s="302"/>
    </row>
    <row r="10" spans="1:30" ht="15" customHeight="1" thickBot="1">
      <c r="A10" s="18"/>
      <c r="B10" s="175" t="str">
        <f>IF(Presentación!B10="","",Presentación!B10)</f>
        <v/>
      </c>
      <c r="C10" s="176"/>
      <c r="D10" s="176"/>
      <c r="E10" s="176"/>
      <c r="F10" s="176"/>
      <c r="G10" s="176"/>
      <c r="H10" s="176"/>
      <c r="I10" s="176"/>
      <c r="J10" s="176"/>
      <c r="K10" s="176"/>
      <c r="L10" s="177"/>
      <c r="M10" s="1"/>
      <c r="N10" s="175" t="str">
        <f>IF(Presentación!N10="","",Presentación!N10)</f>
        <v/>
      </c>
      <c r="O10" s="177"/>
      <c r="P10" s="3"/>
      <c r="Q10" s="3"/>
      <c r="R10" s="3"/>
      <c r="S10" s="3"/>
      <c r="T10" s="3"/>
      <c r="U10" s="3"/>
      <c r="V10" s="3"/>
      <c r="W10" s="3"/>
      <c r="X10" s="3"/>
      <c r="Y10" s="3"/>
      <c r="Z10" s="3"/>
      <c r="AA10" s="3"/>
      <c r="AB10" s="3"/>
      <c r="AC10" s="3"/>
      <c r="AD10" s="3"/>
    </row>
    <row r="11" spans="1:30" ht="15" customHeight="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row>
    <row r="12" spans="1:30" ht="15" customHeight="1">
      <c r="B12" s="17" t="s">
        <v>5242</v>
      </c>
    </row>
    <row r="13" spans="1:30" ht="15" customHeight="1">
      <c r="C13" s="189" t="s">
        <v>5243</v>
      </c>
      <c r="D13" s="189"/>
      <c r="E13" s="189"/>
      <c r="F13" s="189"/>
      <c r="G13" s="189"/>
      <c r="H13" s="189"/>
      <c r="I13" s="189"/>
      <c r="J13" s="189"/>
      <c r="K13" s="189"/>
      <c r="L13" s="189"/>
      <c r="M13" s="189"/>
      <c r="N13" s="189"/>
      <c r="O13" s="189"/>
      <c r="P13" s="189"/>
      <c r="Q13" s="189"/>
      <c r="R13" s="189"/>
      <c r="S13" s="189"/>
      <c r="T13" s="189"/>
      <c r="U13" s="189"/>
      <c r="V13" s="189"/>
      <c r="W13" s="189"/>
      <c r="X13" s="189"/>
      <c r="Y13" s="189"/>
      <c r="Z13" s="189"/>
      <c r="AA13" s="189"/>
      <c r="AB13" s="189"/>
      <c r="AC13" s="189"/>
      <c r="AD13" s="189"/>
    </row>
    <row r="14" spans="1:30" ht="15" customHeight="1"/>
    <row r="15" spans="1:30" ht="15" customHeight="1">
      <c r="B15" s="17" t="s">
        <v>5244</v>
      </c>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row>
    <row r="16" spans="1:30" ht="24" customHeight="1">
      <c r="C16" s="180" t="s">
        <v>5245</v>
      </c>
      <c r="D16" s="180"/>
      <c r="E16" s="180"/>
      <c r="F16" s="180"/>
      <c r="G16" s="180"/>
      <c r="H16" s="180"/>
      <c r="I16" s="180"/>
      <c r="J16" s="180"/>
      <c r="K16" s="180"/>
      <c r="L16" s="180"/>
      <c r="M16" s="180"/>
      <c r="N16" s="180"/>
      <c r="O16" s="180"/>
      <c r="P16" s="180"/>
      <c r="Q16" s="180"/>
      <c r="R16" s="180"/>
      <c r="S16" s="180"/>
      <c r="T16" s="180"/>
      <c r="U16" s="180"/>
      <c r="V16" s="180"/>
      <c r="W16" s="180"/>
      <c r="X16" s="180"/>
      <c r="Y16" s="180"/>
      <c r="Z16" s="180"/>
      <c r="AA16" s="180"/>
      <c r="AB16" s="180"/>
      <c r="AC16" s="180"/>
      <c r="AD16" s="180"/>
    </row>
    <row r="17" spans="2:30" ht="15" customHeight="1">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row>
    <row r="18" spans="2:30" ht="15" customHeight="1">
      <c r="B18" s="17" t="s">
        <v>5246</v>
      </c>
    </row>
    <row r="19" spans="2:30" ht="24" customHeight="1">
      <c r="C19" s="180" t="s">
        <v>5247</v>
      </c>
      <c r="D19" s="189"/>
      <c r="E19" s="189"/>
      <c r="F19" s="189"/>
      <c r="G19" s="189"/>
      <c r="H19" s="189"/>
      <c r="I19" s="189"/>
      <c r="J19" s="189"/>
      <c r="K19" s="189"/>
      <c r="L19" s="189"/>
      <c r="M19" s="189"/>
      <c r="N19" s="189"/>
      <c r="O19" s="189"/>
      <c r="P19" s="189"/>
      <c r="Q19" s="189"/>
      <c r="R19" s="189"/>
      <c r="S19" s="189"/>
      <c r="T19" s="189"/>
      <c r="U19" s="189"/>
      <c r="V19" s="189"/>
      <c r="W19" s="189"/>
      <c r="X19" s="189"/>
      <c r="Y19" s="189"/>
      <c r="Z19" s="189"/>
      <c r="AA19" s="189"/>
      <c r="AB19" s="189"/>
      <c r="AC19" s="189"/>
      <c r="AD19" s="189"/>
    </row>
    <row r="20" spans="2:30"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row>
    <row r="21" spans="2:30" ht="15" customHeight="1">
      <c r="B21" s="17" t="s">
        <v>5248</v>
      </c>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row>
    <row r="22" spans="2:30" ht="36" customHeight="1">
      <c r="C22" s="180" t="s">
        <v>5249</v>
      </c>
      <c r="D22" s="180"/>
      <c r="E22" s="180"/>
      <c r="F22" s="180"/>
      <c r="G22" s="180"/>
      <c r="H22" s="180"/>
      <c r="I22" s="180"/>
      <c r="J22" s="180"/>
      <c r="K22" s="180"/>
      <c r="L22" s="180"/>
      <c r="M22" s="180"/>
      <c r="N22" s="180"/>
      <c r="O22" s="180"/>
      <c r="P22" s="180"/>
      <c r="Q22" s="180"/>
      <c r="R22" s="180"/>
      <c r="S22" s="180"/>
      <c r="T22" s="180"/>
      <c r="U22" s="180"/>
      <c r="V22" s="180"/>
      <c r="W22" s="180"/>
      <c r="X22" s="180"/>
      <c r="Y22" s="180"/>
      <c r="Z22" s="180"/>
      <c r="AA22" s="180"/>
      <c r="AB22" s="180"/>
      <c r="AC22" s="180"/>
      <c r="AD22" s="180"/>
    </row>
    <row r="23" spans="2:30" ht="15" customHeight="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row>
    <row r="24" spans="2:30" ht="15" customHeight="1">
      <c r="B24" s="17" t="s">
        <v>5250</v>
      </c>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row>
    <row r="25" spans="2:30" ht="36" customHeight="1">
      <c r="C25" s="180" t="s">
        <v>5251</v>
      </c>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row>
    <row r="26" spans="2:30" ht="15" customHeight="1">
      <c r="C26" s="41"/>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row>
    <row r="27" spans="2:30" ht="15" customHeight="1">
      <c r="B27" s="17" t="s">
        <v>5252</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row>
    <row r="28" spans="2:30" ht="36" customHeight="1">
      <c r="C28" s="180" t="s">
        <v>5253</v>
      </c>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row>
    <row r="29" spans="2:30" ht="15" customHeight="1"/>
    <row r="30" spans="2:30" ht="15" customHeight="1">
      <c r="B30" s="17" t="s">
        <v>5254</v>
      </c>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row>
    <row r="31" spans="2:30" ht="24" customHeight="1">
      <c r="C31" s="180" t="s">
        <v>5255</v>
      </c>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row>
    <row r="32" spans="2:30" ht="15" customHeight="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row>
    <row r="33" spans="2:30" ht="24" customHeight="1">
      <c r="C33" s="28"/>
      <c r="D33" s="189" t="s">
        <v>5256</v>
      </c>
      <c r="E33" s="189"/>
      <c r="F33" s="189"/>
      <c r="G33" s="189"/>
      <c r="H33" s="189"/>
      <c r="I33" s="189"/>
      <c r="J33" s="189"/>
      <c r="K33" s="189"/>
      <c r="L33" s="189"/>
      <c r="M33" s="189"/>
      <c r="N33" s="189"/>
      <c r="O33" s="189"/>
      <c r="P33" s="189"/>
      <c r="Q33" s="189"/>
      <c r="R33" s="189"/>
      <c r="S33" s="189"/>
      <c r="T33" s="189"/>
      <c r="U33" s="189"/>
      <c r="V33" s="189"/>
      <c r="W33" s="189"/>
      <c r="X33" s="189"/>
      <c r="Y33" s="189"/>
      <c r="Z33" s="189"/>
      <c r="AA33" s="189"/>
      <c r="AB33" s="189"/>
      <c r="AC33" s="189"/>
      <c r="AD33" s="189"/>
    </row>
    <row r="34" spans="2:30" ht="15" customHeight="1">
      <c r="C34" s="2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row>
    <row r="35" spans="2:30" ht="24" customHeight="1">
      <c r="C35" s="1"/>
      <c r="D35" s="189" t="s">
        <v>5257</v>
      </c>
      <c r="E35" s="189"/>
      <c r="F35" s="189"/>
      <c r="G35" s="189"/>
      <c r="H35" s="189"/>
      <c r="I35" s="189"/>
      <c r="J35" s="189"/>
      <c r="K35" s="189"/>
      <c r="L35" s="189"/>
      <c r="M35" s="189"/>
      <c r="N35" s="189"/>
      <c r="O35" s="189"/>
      <c r="P35" s="189"/>
      <c r="Q35" s="189"/>
      <c r="R35" s="189"/>
      <c r="S35" s="189"/>
      <c r="T35" s="189"/>
      <c r="U35" s="189"/>
      <c r="V35" s="189"/>
      <c r="W35" s="189"/>
      <c r="X35" s="189"/>
      <c r="Y35" s="189"/>
      <c r="Z35" s="189"/>
      <c r="AA35" s="189"/>
      <c r="AB35" s="189"/>
      <c r="AC35" s="189"/>
      <c r="AD35" s="189"/>
    </row>
    <row r="36" spans="2:30" ht="15" customHeight="1">
      <c r="C36" s="1"/>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row>
    <row r="37" spans="2:30" ht="24" customHeight="1">
      <c r="C37" s="1"/>
      <c r="D37" s="189" t="s">
        <v>5258</v>
      </c>
      <c r="E37" s="189"/>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row>
    <row r="38" spans="2:30" ht="15" customHeight="1">
      <c r="C38" s="1"/>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row>
    <row r="39" spans="2:30" ht="24" customHeight="1">
      <c r="C39" s="1"/>
      <c r="D39" s="189" t="s">
        <v>5259</v>
      </c>
      <c r="E39" s="189"/>
      <c r="F39" s="189"/>
      <c r="G39" s="189"/>
      <c r="H39" s="189"/>
      <c r="I39" s="189"/>
      <c r="J39" s="189"/>
      <c r="K39" s="189"/>
      <c r="L39" s="189"/>
      <c r="M39" s="189"/>
      <c r="N39" s="189"/>
      <c r="O39" s="189"/>
      <c r="P39" s="189"/>
      <c r="Q39" s="189"/>
      <c r="R39" s="189"/>
      <c r="S39" s="189"/>
      <c r="T39" s="189"/>
      <c r="U39" s="189"/>
      <c r="V39" s="189"/>
      <c r="W39" s="189"/>
      <c r="X39" s="189"/>
      <c r="Y39" s="189"/>
      <c r="Z39" s="189"/>
      <c r="AA39" s="189"/>
      <c r="AB39" s="189"/>
      <c r="AC39" s="189"/>
      <c r="AD39" s="189"/>
    </row>
    <row r="40" spans="2:30" ht="15" customHeight="1">
      <c r="C40" s="1"/>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row>
    <row r="41" spans="2:30" ht="15" customHeight="1">
      <c r="B41" s="39" t="s">
        <v>5260</v>
      </c>
      <c r="C41" s="1"/>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row>
    <row r="42" spans="2:30" ht="36" customHeight="1">
      <c r="B42" s="130"/>
      <c r="C42" s="189" t="s">
        <v>5261</v>
      </c>
      <c r="D42" s="344"/>
      <c r="E42" s="344"/>
      <c r="F42" s="344"/>
      <c r="G42" s="344"/>
      <c r="H42" s="344"/>
      <c r="I42" s="344"/>
      <c r="J42" s="344"/>
      <c r="K42" s="344"/>
      <c r="L42" s="344"/>
      <c r="M42" s="344"/>
      <c r="N42" s="344"/>
      <c r="O42" s="344"/>
      <c r="P42" s="344"/>
      <c r="Q42" s="344"/>
      <c r="R42" s="344"/>
      <c r="S42" s="344"/>
      <c r="T42" s="344"/>
      <c r="U42" s="344"/>
      <c r="V42" s="344"/>
      <c r="W42" s="344"/>
      <c r="X42" s="344"/>
      <c r="Y42" s="344"/>
      <c r="Z42" s="344"/>
      <c r="AA42" s="344"/>
      <c r="AB42" s="344"/>
      <c r="AC42" s="344"/>
      <c r="AD42" s="344"/>
    </row>
    <row r="43" spans="2:30" ht="15" customHeight="1">
      <c r="B43" s="42"/>
      <c r="C43" s="43"/>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row>
    <row r="44" spans="2:30" ht="15" customHeight="1">
      <c r="B44" s="17" t="s">
        <v>5262</v>
      </c>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row>
    <row r="45" spans="2:30" ht="36" customHeight="1">
      <c r="B45" s="28"/>
      <c r="C45" s="180" t="s">
        <v>5263</v>
      </c>
      <c r="D45" s="180"/>
      <c r="E45" s="180"/>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row>
    <row r="46" spans="2:30" ht="15" customHeight="1">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row>
    <row r="47" spans="2:30" ht="15" customHeight="1">
      <c r="B47" s="17" t="s">
        <v>5264</v>
      </c>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row>
    <row r="48" spans="2:30" ht="36" customHeight="1">
      <c r="B48" s="28"/>
      <c r="C48" s="180" t="s">
        <v>5265</v>
      </c>
      <c r="D48" s="180"/>
      <c r="E48" s="180"/>
      <c r="F48" s="180"/>
      <c r="G48" s="180"/>
      <c r="H48" s="180"/>
      <c r="I48" s="180"/>
      <c r="J48" s="180"/>
      <c r="K48" s="180"/>
      <c r="L48" s="180"/>
      <c r="M48" s="180"/>
      <c r="N48" s="180"/>
      <c r="O48" s="180"/>
      <c r="P48" s="180"/>
      <c r="Q48" s="180"/>
      <c r="R48" s="180"/>
      <c r="S48" s="180"/>
      <c r="T48" s="180"/>
      <c r="U48" s="180"/>
      <c r="V48" s="180"/>
      <c r="W48" s="180"/>
      <c r="X48" s="180"/>
      <c r="Y48" s="180"/>
      <c r="Z48" s="180"/>
      <c r="AA48" s="180"/>
      <c r="AB48" s="180"/>
      <c r="AC48" s="180"/>
      <c r="AD48" s="180"/>
    </row>
    <row r="49" spans="2:30" ht="15" customHeight="1">
      <c r="B49" s="2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row>
    <row r="50" spans="2:30" ht="15" customHeight="1">
      <c r="B50" s="17" t="s">
        <v>5266</v>
      </c>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row>
    <row r="51" spans="2:30" ht="36" customHeight="1">
      <c r="B51" s="28"/>
      <c r="C51" s="180" t="s">
        <v>5267</v>
      </c>
      <c r="D51" s="180"/>
      <c r="E51" s="180"/>
      <c r="F51" s="180"/>
      <c r="G51" s="180"/>
      <c r="H51" s="180"/>
      <c r="I51" s="180"/>
      <c r="J51" s="180"/>
      <c r="K51" s="180"/>
      <c r="L51" s="180"/>
      <c r="M51" s="180"/>
      <c r="N51" s="180"/>
      <c r="O51" s="180"/>
      <c r="P51" s="180"/>
      <c r="Q51" s="180"/>
      <c r="R51" s="180"/>
      <c r="S51" s="180"/>
      <c r="T51" s="180"/>
      <c r="U51" s="180"/>
      <c r="V51" s="180"/>
      <c r="W51" s="180"/>
      <c r="X51" s="180"/>
      <c r="Y51" s="180"/>
      <c r="Z51" s="180"/>
      <c r="AA51" s="180"/>
      <c r="AB51" s="180"/>
      <c r="AC51" s="180"/>
      <c r="AD51" s="180"/>
    </row>
    <row r="52" spans="2:30" ht="15" customHeight="1">
      <c r="B52" s="40"/>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row>
    <row r="53" spans="2:30" ht="15" customHeight="1">
      <c r="B53" s="17" t="s">
        <v>5145</v>
      </c>
      <c r="C53" s="41"/>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row>
    <row r="54" spans="2:30" ht="24" customHeight="1">
      <c r="C54" s="180" t="s">
        <v>5268</v>
      </c>
      <c r="D54" s="189"/>
      <c r="E54" s="189"/>
      <c r="F54" s="189"/>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row>
    <row r="55" spans="2:30" ht="15" customHeight="1">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row>
    <row r="56" spans="2:30" ht="15" customHeight="1">
      <c r="B56" s="17" t="s">
        <v>5269</v>
      </c>
      <c r="C56" s="41"/>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row>
    <row r="57" spans="2:30" ht="24" customHeight="1">
      <c r="C57" s="180" t="s">
        <v>5270</v>
      </c>
      <c r="D57" s="189"/>
      <c r="E57" s="189"/>
      <c r="F57" s="189"/>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row>
    <row r="58" spans="2:30" ht="15" customHeight="1">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row>
    <row r="59" spans="2:30" ht="15" customHeight="1">
      <c r="B59" s="17" t="s">
        <v>5271</v>
      </c>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row>
    <row r="60" spans="2:30" ht="24" customHeight="1">
      <c r="C60" s="180" t="s">
        <v>5272</v>
      </c>
      <c r="D60" s="189"/>
      <c r="E60" s="189"/>
      <c r="F60" s="189"/>
      <c r="G60" s="189"/>
      <c r="H60" s="189"/>
      <c r="I60" s="189"/>
      <c r="J60" s="189"/>
      <c r="K60" s="189"/>
      <c r="L60" s="189"/>
      <c r="M60" s="189"/>
      <c r="N60" s="189"/>
      <c r="O60" s="189"/>
      <c r="P60" s="189"/>
      <c r="Q60" s="189"/>
      <c r="R60" s="189"/>
      <c r="S60" s="189"/>
      <c r="T60" s="189"/>
      <c r="U60" s="189"/>
      <c r="V60" s="189"/>
      <c r="W60" s="189"/>
      <c r="X60" s="189"/>
      <c r="Y60" s="189"/>
      <c r="Z60" s="189"/>
      <c r="AA60" s="189"/>
      <c r="AB60" s="189"/>
      <c r="AC60" s="189"/>
      <c r="AD60" s="189"/>
    </row>
    <row r="61" spans="2:30" ht="15" customHeight="1">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row>
    <row r="62" spans="2:30" ht="15" customHeight="1">
      <c r="B62" s="17" t="s">
        <v>5273</v>
      </c>
      <c r="C62" s="38"/>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row>
    <row r="63" spans="2:30" ht="36" customHeight="1">
      <c r="C63" s="189" t="s">
        <v>5274</v>
      </c>
      <c r="D63" s="344"/>
      <c r="E63" s="344"/>
      <c r="F63" s="344"/>
      <c r="G63" s="344"/>
      <c r="H63" s="344"/>
      <c r="I63" s="344"/>
      <c r="J63" s="344"/>
      <c r="K63" s="344"/>
      <c r="L63" s="344"/>
      <c r="M63" s="344"/>
      <c r="N63" s="344"/>
      <c r="O63" s="344"/>
      <c r="P63" s="344"/>
      <c r="Q63" s="344"/>
      <c r="R63" s="344"/>
      <c r="S63" s="344"/>
      <c r="T63" s="344"/>
      <c r="U63" s="344"/>
      <c r="V63" s="344"/>
      <c r="W63" s="344"/>
      <c r="X63" s="344"/>
      <c r="Y63" s="344"/>
      <c r="Z63" s="344"/>
      <c r="AA63" s="344"/>
      <c r="AB63" s="344"/>
      <c r="AC63" s="344"/>
      <c r="AD63" s="344"/>
    </row>
    <row r="64" spans="2:30" ht="15" customHeight="1">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row>
    <row r="65" spans="2:30" ht="15" customHeight="1">
      <c r="B65" s="17" t="s">
        <v>5158</v>
      </c>
      <c r="C65" s="38"/>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row>
    <row r="66" spans="2:30" ht="48" customHeight="1">
      <c r="C66" s="189" t="s">
        <v>5275</v>
      </c>
      <c r="D66" s="344"/>
      <c r="E66" s="344"/>
      <c r="F66" s="344"/>
      <c r="G66" s="344"/>
      <c r="H66" s="344"/>
      <c r="I66" s="344"/>
      <c r="J66" s="344"/>
      <c r="K66" s="344"/>
      <c r="L66" s="344"/>
      <c r="M66" s="344"/>
      <c r="N66" s="344"/>
      <c r="O66" s="344"/>
      <c r="P66" s="344"/>
      <c r="Q66" s="344"/>
      <c r="R66" s="344"/>
      <c r="S66" s="344"/>
      <c r="T66" s="344"/>
      <c r="U66" s="344"/>
      <c r="V66" s="344"/>
      <c r="W66" s="344"/>
      <c r="X66" s="344"/>
      <c r="Y66" s="344"/>
      <c r="Z66" s="344"/>
      <c r="AA66" s="344"/>
      <c r="AB66" s="344"/>
      <c r="AC66" s="344"/>
      <c r="AD66" s="344"/>
    </row>
    <row r="67" spans="2:30" ht="15" customHeight="1">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row>
    <row r="68" spans="2:30" ht="15" customHeight="1">
      <c r="B68" s="17" t="s">
        <v>5157</v>
      </c>
      <c r="C68" s="38"/>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row>
    <row r="69" spans="2:30" ht="36" customHeight="1">
      <c r="C69" s="189" t="s">
        <v>5276</v>
      </c>
      <c r="D69" s="344"/>
      <c r="E69" s="344"/>
      <c r="F69" s="344"/>
      <c r="G69" s="344"/>
      <c r="H69" s="344"/>
      <c r="I69" s="344"/>
      <c r="J69" s="344"/>
      <c r="K69" s="344"/>
      <c r="L69" s="344"/>
      <c r="M69" s="344"/>
      <c r="N69" s="344"/>
      <c r="O69" s="344"/>
      <c r="P69" s="344"/>
      <c r="Q69" s="344"/>
      <c r="R69" s="344"/>
      <c r="S69" s="344"/>
      <c r="T69" s="344"/>
      <c r="U69" s="344"/>
      <c r="V69" s="344"/>
      <c r="W69" s="344"/>
      <c r="X69" s="344"/>
      <c r="Y69" s="344"/>
      <c r="Z69" s="344"/>
      <c r="AA69" s="344"/>
      <c r="AB69" s="344"/>
      <c r="AC69" s="344"/>
      <c r="AD69" s="344"/>
    </row>
    <row r="70" spans="2:30" ht="15" customHeight="1">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row>
    <row r="71" spans="2:30" ht="15" customHeight="1">
      <c r="B71" s="17" t="s">
        <v>5277</v>
      </c>
      <c r="C71" s="38"/>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row>
    <row r="72" spans="2:30" ht="48" customHeight="1">
      <c r="C72" s="189" t="s">
        <v>5278</v>
      </c>
      <c r="D72" s="344"/>
      <c r="E72" s="344"/>
      <c r="F72" s="344"/>
      <c r="G72" s="344"/>
      <c r="H72" s="344"/>
      <c r="I72" s="344"/>
      <c r="J72" s="344"/>
      <c r="K72" s="344"/>
      <c r="L72" s="344"/>
      <c r="M72" s="344"/>
      <c r="N72" s="344"/>
      <c r="O72" s="344"/>
      <c r="P72" s="344"/>
      <c r="Q72" s="344"/>
      <c r="R72" s="344"/>
      <c r="S72" s="344"/>
      <c r="T72" s="344"/>
      <c r="U72" s="344"/>
      <c r="V72" s="344"/>
      <c r="W72" s="344"/>
      <c r="X72" s="344"/>
      <c r="Y72" s="344"/>
      <c r="Z72" s="344"/>
      <c r="AA72" s="344"/>
      <c r="AB72" s="344"/>
      <c r="AC72" s="344"/>
      <c r="AD72" s="344"/>
    </row>
    <row r="73" spans="2:30" ht="15" customHeight="1">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row>
    <row r="74" spans="2:30" ht="15" customHeight="1"/>
    <row r="75" spans="2:30" ht="15" customHeight="1"/>
    <row r="76" spans="2:30" ht="15" customHeight="1"/>
    <row r="77" spans="2:30" ht="15" customHeight="1"/>
    <row r="78" spans="2:30" ht="15" customHeight="1"/>
  </sheetData>
  <sheetProtection algorithmName="SHA-512" hashValue="aqoOUyJ7Wy/HlBv501P0GC+Wcu/P7rjRDUgGVjU5UF/Zs1NYYIKJg/cye7IRNsOhAG3h0KuU9DaZEzx0hx2r6g==" saltValue="s2/ikzSZCwNKk0XXs/rQ6Q==" spinCount="100000" sheet="1" objects="1" scenarios="1"/>
  <mergeCells count="29">
    <mergeCell ref="C60:AD60"/>
    <mergeCell ref="C72:AD72"/>
    <mergeCell ref="C63:AD63"/>
    <mergeCell ref="C66:AD66"/>
    <mergeCell ref="C69:AD69"/>
    <mergeCell ref="C57:AD57"/>
    <mergeCell ref="C22:AD22"/>
    <mergeCell ref="C25:AD25"/>
    <mergeCell ref="C28:AD28"/>
    <mergeCell ref="C54:AD54"/>
    <mergeCell ref="C51:AD51"/>
    <mergeCell ref="C42:AD42"/>
    <mergeCell ref="C45:AD45"/>
    <mergeCell ref="C48:AD48"/>
    <mergeCell ref="D37:AD37"/>
    <mergeCell ref="D39:AD39"/>
    <mergeCell ref="C13:AD13"/>
    <mergeCell ref="C16:AD16"/>
    <mergeCell ref="C31:AD31"/>
    <mergeCell ref="D33:AD33"/>
    <mergeCell ref="D35:AD35"/>
    <mergeCell ref="C19:AD19"/>
    <mergeCell ref="B10:L10"/>
    <mergeCell ref="N10:O10"/>
    <mergeCell ref="B1:AD1"/>
    <mergeCell ref="B3:AD3"/>
    <mergeCell ref="B5:AD5"/>
    <mergeCell ref="B7:AD7"/>
    <mergeCell ref="AA9:AD9"/>
  </mergeCells>
  <hyperlinks>
    <hyperlink ref="AA9:AD9" location="Índice!B19" display="Índice" xr:uid="{B104CD38-28C2-4491-B993-9036B2ACABEB}"/>
  </hyperlinks>
  <pageMargins left="0.70866141732283472" right="0.70866141732283472" top="0.74803149606299213" bottom="0.74803149606299213" header="0.31496062992125984" footer="0.31496062992125984"/>
  <pageSetup scale="75" orientation="portrait" r:id="rId1"/>
  <headerFooter>
    <oddHeader>&amp;CMódulo 1 Sección VII
Glosario</oddHeader>
    <oddFooter>&amp;LCenso Nacional de Gobiernos Estatales 2023&amp;R&amp;P de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kibh xmlns="8cfb24df-c76a-48fb-92b8-e40e245fe80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373EE7A0D5FA54FAA07EB029AB519A7" ma:contentTypeVersion="3" ma:contentTypeDescription="Crear nuevo documento." ma:contentTypeScope="" ma:versionID="795c66fa020f5308b50b388037e807bf">
  <xsd:schema xmlns:xsd="http://www.w3.org/2001/XMLSchema" xmlns:xs="http://www.w3.org/2001/XMLSchema" xmlns:p="http://schemas.microsoft.com/office/2006/metadata/properties" xmlns:ns2="8cfb24df-c76a-48fb-92b8-e40e245fe804" targetNamespace="http://schemas.microsoft.com/office/2006/metadata/properties" ma:root="true" ma:fieldsID="2cc70636aa61dd867341d6cec2e14bc6" ns2:_="">
    <xsd:import namespace="8cfb24df-c76a-48fb-92b8-e40e245fe804"/>
    <xsd:element name="properties">
      <xsd:complexType>
        <xsd:sequence>
          <xsd:element name="documentManagement">
            <xsd:complexType>
              <xsd:all>
                <xsd:element ref="ns2:kibh"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fb24df-c76a-48fb-92b8-e40e245fe804" elementFormDefault="qualified">
    <xsd:import namespace="http://schemas.microsoft.com/office/2006/documentManagement/types"/>
    <xsd:import namespace="http://schemas.microsoft.com/office/infopath/2007/PartnerControls"/>
    <xsd:element name="kibh" ma:index="8" nillable="true" ma:displayName="Descripción" ma:internalName="kibh">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25ED57-AE29-431C-A329-7274EEAD9334}"/>
</file>

<file path=customXml/itemProps2.xml><?xml version="1.0" encoding="utf-8"?>
<ds:datastoreItem xmlns:ds="http://schemas.openxmlformats.org/officeDocument/2006/customXml" ds:itemID="{239F171D-CBD6-468C-8E99-086005FEE633}"/>
</file>

<file path=customXml/itemProps3.xml><?xml version="1.0" encoding="utf-8"?>
<ds:datastoreItem xmlns:ds="http://schemas.openxmlformats.org/officeDocument/2006/customXml" ds:itemID="{50E26053-D143-4CBA-8F37-041195C3CF0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AGUILAR GARCIA RENATA CASSANDRA</dc:creator>
  <cp:keywords/>
  <dc:description/>
  <cp:lastModifiedBy>ROSALES MORALES ROGELIO</cp:lastModifiedBy>
  <cp:revision/>
  <dcterms:created xsi:type="dcterms:W3CDTF">2022-07-21T14:42:00Z</dcterms:created>
  <dcterms:modified xsi:type="dcterms:W3CDTF">2023-03-10T19:41:57Z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0x0101003373EE7A0D5FA54FAA07EB029AB519A7</vt:lpwstr>
  </property>
</Properties>
</file>